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2" sheetId="1" r:id="rId1"/>
    <sheet name=" форма 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<sst xmlns="http://schemas.openxmlformats.org/spreadsheetml/2006/main" count="4301" uniqueCount="1774">
  <si>
    <t>№ пп.</t>
  </si>
  <si>
    <t>отклонение, %</t>
  </si>
  <si>
    <t>1.1.1.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</si>
  <si>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</si>
  <si>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</si>
  <si>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</si>
  <si>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</si>
  <si>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</si>
  <si>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</si>
  <si>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</si>
  <si>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</si>
  <si>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1.1.</t>
  </si>
  <si>
    <t>всего, в том числе:</t>
  </si>
  <si>
    <t>1.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</si>
  <si>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</si>
  <si>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</si>
  <si>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</si>
  <si>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Отклонение, %</t>
  </si>
  <si>
    <t>Федеральный бюджет</t>
  </si>
  <si>
    <t>Обоснование отклонения значения показателя на конец отчетного периода (при наличии)</t>
  </si>
  <si>
    <t>Сумма, тыс. рублей</t>
  </si>
  <si>
    <t>Удельный вес, %</t>
  </si>
  <si>
    <t>Финансирование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</si>
  <si>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</si>
  <si>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3.</t>
  </si>
  <si>
    <t>Муниципальная программа «Молодежь Губкинского городского округа на 2014-2020 годы»</t>
  </si>
  <si>
    <t>4.</t>
  </si>
  <si>
    <t>5.</t>
  </si>
  <si>
    <t>6.</t>
  </si>
  <si>
    <t>7.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</si>
  <si>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</si>
  <si>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</si>
  <si>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10.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</si>
  <si>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</si>
  <si>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</si>
  <si>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12.</t>
  </si>
  <si>
    <t>13.</t>
  </si>
  <si>
    <t>Бюджет Губкинского городского округа</t>
  </si>
  <si>
    <t>Областной бюджет</t>
  </si>
  <si>
    <t>Иные источники</t>
  </si>
  <si>
    <t>Муниципальная программа «Развитие физической культуры и спорта в Губкинском городском округе на 2014-2020 годы»</t>
  </si>
  <si>
    <t>Подпрограмма 1 «Развитие физической культуры и массового спорта в Губкинском городском округе на 2014-2020 годы»</t>
  </si>
  <si>
    <t>Подпрограмма 2 «Развитие футбола в Губкинском городском округе на 2014-2020 годы»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</si>
  <si>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</si>
  <si>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9.</t>
  </si>
  <si>
    <t>11.</t>
  </si>
  <si>
    <t>Муниципальная программа «Устойчивое развитие сельских населенных пунктов Губкинского городского округа на 2014-2020 годы»</t>
  </si>
  <si>
    <t>Показатель конечного результата</t>
  </si>
  <si>
    <t>прогрессирующий</t>
  </si>
  <si>
    <t>%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</si>
  <si>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</si>
  <si>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</si>
  <si>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Средняя продолжительность жизни</t>
  </si>
  <si>
    <t>лет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</si>
  <si>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</si>
  <si>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</si>
  <si>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Основное мероприятие 1.1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</si>
  <si>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Показатель непосредственного результата</t>
  </si>
  <si>
    <t>уровень выполнения параметров доведенных муниципальных заданий</t>
  </si>
  <si>
    <t>стабильный</t>
  </si>
  <si>
    <t>Основное мероприятие 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смассового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</si>
  <si>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</si>
  <si>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Основное мероприятие 1.3. "Мероприятия"</t>
  </si>
  <si>
    <t>Основное мероприятие 1.4. 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</si>
  <si>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чел.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</si>
  <si>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</si>
  <si>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</si>
  <si>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Основное мероприятие 2.1.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</si>
  <si>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2.2. "Мероприятия"</t>
  </si>
  <si>
    <t>Количество спортивно-массовых мероприятий по футболу</t>
  </si>
  <si>
    <t>ед.</t>
  </si>
  <si>
    <t>Подпрограмма 3 "Губкинская школа здоровья на 2014-2020 годы"</t>
  </si>
  <si>
    <t>Основное мероприятие 3.1. "Мероприятия"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</si>
  <si>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</si>
  <si>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</si>
  <si>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Основное мероприятие 4.1. "Обеспечение функций органов местного самоуправления"</t>
  </si>
  <si>
    <t>Основное мероприятие 4.2.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</si>
  <si>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</si>
  <si>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Муниципальная программа  "Развитие образования  Губкинского городского округа на 2014-2020 годы"</t>
  </si>
  <si>
    <t>Форма 2 сводная Сведения о достижении значений целевых показателей муниципальных программ Губкинского городского округа за 1 квартал 2016 год</t>
  </si>
  <si>
    <t>Форма 4 сводная. Сведения о ресурсном обеспечении муниципальных программ Губкинского городского округа за 1 квартал 2016 год</t>
  </si>
  <si>
    <t>Доля населения, систематически занимающегося физической культурой и спортом</t>
  </si>
  <si>
    <t>Численность населения, систематически занимающегося физической культурой и спортом</t>
  </si>
  <si>
    <t>Численность спортсменов городского округа, ставших призерами областных, Всероссийских и международных соревнований</t>
  </si>
  <si>
    <t>Численность населения, систематически занимающегося футболом</t>
  </si>
  <si>
    <t>Подпрограмма 3 «Губкинская школа здоровья на 2014-2020 годы»</t>
  </si>
  <si>
    <t>Доля граждан, использующих механизм получения государственных и муниципаль-ных услуг в электронной форме, %</t>
  </si>
  <si>
    <t>-</t>
  </si>
  <si>
    <t>Доля граждан, удовлетворенных качеством предоставления государственных и муниципальных услуг, в том числе в МАУ «МФЦ», %</t>
  </si>
  <si>
    <t>Значение показателя основанно на данных проведения регулярных опросов в МАУ МФЦ. 
Плановое значение показателя - 75% соответствует плановому значению аналогичного показателя Государственной программы Белгородской области «Развитие информационного общества в Белгородской области на 2014-2020 годы».</t>
  </si>
  <si>
    <t>Подпрограмма 1. «Создание условий для развития информационного общества в Губкинском городском округе на 2015-2020 годы»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</si>
  <si>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</si>
  <si>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В связи с увеличением количества муниципальных услуг, оказываемых  управлением архитектуры, значение показателя уменьшилось.</t>
  </si>
  <si>
    <t>Основное мероприятие 1.2.1 «Развитие и модернизация информационно-коммуникационной инфраструктуры связи»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</si>
  <si>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</si>
  <si>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 xml:space="preserve">Основное мероприятие 1.2.2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</si>
  <si>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</si>
  <si>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Основное мероприятие 1.2.3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</si>
  <si>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</si>
  <si>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</si>
  <si>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Основное мероприятие 1.2.4 «Сопровождение системы спутникового мониторинга автотранспорта»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</si>
  <si>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</si>
  <si>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Основное мероприятие 1.2.5 «Обеспечение информационной безопасности»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</si>
  <si>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</si>
  <si>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</si>
  <si>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Основное мероприятие 1.2.6 «Обеспечение информационной открытости, прозрачности механизмов управления и доступности информации»</t>
  </si>
  <si>
    <t>Подпрограмма 2. «Повышение качества и доступности государственных и муниципальных услуг на 2015-2020 годы»</t>
  </si>
  <si>
    <t>Доля граждан, удовлетворенных качеством предоставления государственных и муниципальных услуг в МАУ МФЦ, %</t>
  </si>
  <si>
    <t>Основное мероприятие 2.1.1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</si>
  <si>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</si>
  <si>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</si>
  <si>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Значение показателя, основанное на данных из системы электронной очереди в МАУ МФЦ</t>
  </si>
  <si>
    <t>Основное мероприятие 2.1.2 «Обеспечение информационной безопасности в МАУ МФЦ»</t>
  </si>
  <si>
    <t xml:space="preserve">Всего, в том числе: </t>
  </si>
  <si>
    <t xml:space="preserve">Иные источники
</t>
  </si>
  <si>
    <t>Показатель будет исполнен в IV квартале 2016 года</t>
  </si>
  <si>
    <t>Подпрограмма 1 «Развитие материально-технической базы муниципальных печатных и электронных СМИ на 2014-2020 годы»</t>
  </si>
  <si>
    <t>Показатель 1.1. Доля территории муниципального образования, охваченной качественным теле- и радиовещанием, от общей площади территории</t>
  </si>
  <si>
    <t>Основное мероприятие 1.1.«Укрепление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</si>
  <si>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Показатель 1.1.1. Количество модернизированных рабочих мест в печатных и электронных СМИ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</si>
  <si>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</si>
  <si>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</si>
  <si>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Показатель 2.1. Доля газетных площадей с информацией о деятельности органов местного самоуправления, в общем объеме тиража</t>
  </si>
  <si>
    <t>2.1.2.</t>
  </si>
  <si>
    <t>Показатель 2.2. 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</si>
  <si>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Основное мероприятие 2.1.«Обеспечение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</si>
  <si>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2.2.1.</t>
  </si>
  <si>
    <t xml:space="preserve">Показатель 2.1.1. Количество печатных полос </t>
  </si>
  <si>
    <t>полосы</t>
  </si>
  <si>
    <t>2.2.2.</t>
  </si>
  <si>
    <t>Показатель 2.1.2. Количество телепередач</t>
  </si>
  <si>
    <t>минут</t>
  </si>
  <si>
    <t>Основное мероприятие 2.2.«Информационное сопровождение деятельности органов местного самоуправления в печатных и электронных СМИ»</t>
  </si>
  <si>
    <t>2.2.3.</t>
  </si>
  <si>
    <t>Показатель 2.2.1. 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</si>
  <si>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В связи с тем, что ТРК «Мир Белогорья» осуществляет информационное сопровождение мероприятий, проводимых  на территории Губкинского городского округа, на безвозмездной основе</t>
  </si>
  <si>
    <t>2.2.4.</t>
  </si>
  <si>
    <t>Показатель 2.2.2. 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</si>
  <si>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2.2.5.</t>
  </si>
  <si>
    <t>Показатель 2.1.5.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</si>
  <si>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Подпрограмма 3. «Кадровая политика в сфере развития информационного пространства Губкинского городского округа»</t>
  </si>
  <si>
    <t>3.1.</t>
  </si>
  <si>
    <t>Показатель 3.1. Доля сотрудников   редакций СМИ, принявших участие в творческих профессиональных конкурсах, от общего числа сотрудников</t>
  </si>
  <si>
    <t>Основное мероприятие 3.1. «Мероприятия, направленные на повышение уровня профессионального мастерства»</t>
  </si>
  <si>
    <t>3.2.</t>
  </si>
  <si>
    <t>Показатель 3.1.1. Количество проведенных творческих конкурсов, направленных на развитие профессионального мастерства сотрудников редакций СМИ</t>
  </si>
  <si>
    <t>Показатель будет исполнен в III-IV квартале 2016 года</t>
  </si>
  <si>
    <t>Подпрограмма 1 «Подготовка проектов планировки территорий Губкинского городского округа»</t>
  </si>
  <si>
    <t>Подпрограмма 2 «Капитальный ремонт многоквартирных домов Губкинского городского округа»</t>
  </si>
  <si>
    <t>Подпрограмма 3 «Переселение граждан из аварийного жилищного фонда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</si>
  <si>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</si>
  <si>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</si>
  <si>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</si>
  <si>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 «Проектные работы по планировке территории округа»</t>
  </si>
  <si>
    <t>Всего, в том числе:</t>
  </si>
  <si>
    <t>9.1.</t>
  </si>
  <si>
    <t>9.2.</t>
  </si>
  <si>
    <t>9.3.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</si>
  <si>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</si>
  <si>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</si>
  <si>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«Капитальный ремонт и ремонт дворовых территорий»</t>
  </si>
  <si>
    <t>Основное мероприятие «Мероприятия»</t>
  </si>
  <si>
    <t>Основное мероприятие «Проектирование и строительство инженерных сетей»</t>
  </si>
  <si>
    <t>9.4.</t>
  </si>
  <si>
    <t>Основное мероприятие «Профессиональная подготовка, переподготовка и повышение квалификации»</t>
  </si>
  <si>
    <t>Основное мероприятие «Мероприятия по энергосбережению и повышению энергетической эффективности в бюджетной сфере»</t>
  </si>
  <si>
    <t>9.5.</t>
  </si>
  <si>
    <t>Основное мероприятие «Проектирование и строительство сетей водоснабжения»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</si>
  <si>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</si>
  <si>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«Озеленение и ландшафтное обустройство территории Губкинского городского округа»</t>
  </si>
  <si>
    <t>Основное мероприятие  «Мониторинг окружающей среды»</t>
  </si>
  <si>
    <t>Основное мероприятие «Мероприятия по благоустройству городского округа»</t>
  </si>
  <si>
    <t>9.6.</t>
  </si>
  <si>
    <t>Основное мероприятие «Обеспечение функций органов местного самоуправления»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</si>
  <si>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</si>
  <si>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</si>
  <si>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</si>
  <si>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По итогам проведения открытого конкурса заключены контракты на выполнение работ по капитальному ремонту многоквартирных домов. Срок выполнения работ до 01.11.2016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</si>
  <si>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</si>
  <si>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</si>
  <si>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</si>
  <si>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Показатель годовой.</t>
  </si>
  <si>
    <t>регрессирующий</t>
  </si>
  <si>
    <t>Доля освещенных улиц, проездов на территории Губкинского городского округа</t>
  </si>
  <si>
    <t>Сезонный вид работ.</t>
  </si>
  <si>
    <t>км</t>
  </si>
  <si>
    <t>Заключение муниципальных контрактов и выполнение работ планируется в 3-4 квартале 2016 года.</t>
  </si>
  <si>
    <t>6.1.</t>
  </si>
  <si>
    <t>6.2.</t>
  </si>
  <si>
    <t>6.3.</t>
  </si>
  <si>
    <t>6.4.</t>
  </si>
  <si>
    <t>7.1.</t>
  </si>
  <si>
    <t>7.2.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</si>
  <si>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</si>
  <si>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</si>
  <si>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</si>
  <si>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7.3.</t>
  </si>
  <si>
    <t>Основное мероприятие «Мероприятия, направленные на повышение уровня профессионального мастерства»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</si>
  <si>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</si>
  <si>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</si>
  <si>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Подпрограмма 1«Подготовка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</si>
  <si>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</si>
  <si>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Планируется заключение договора во 2-3 квартале 2016 года.</t>
  </si>
  <si>
    <t>Основное мероприятие 1.1.1. 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</si>
  <si>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</si>
  <si>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</si>
  <si>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 1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</si>
  <si>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</si>
  <si>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</si>
  <si>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2.1.</t>
  </si>
  <si>
    <t>2.2.</t>
  </si>
  <si>
    <t>Основное мероприятие 2.1.1.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</si>
  <si>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</si>
  <si>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</si>
  <si>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</si>
  <si>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</si>
  <si>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</si>
  <si>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Основное мероприятие 3.1.1.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</si>
  <si>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</si>
  <si>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</si>
  <si>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1.1.1.1.</t>
  </si>
  <si>
    <t>3.1.1.1.</t>
  </si>
  <si>
    <t>Общая площадь жилых помещений, расселенных</t>
  </si>
  <si>
    <t>Основное мероприятие 3.1.2.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</si>
  <si>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3.1.2.1.</t>
  </si>
  <si>
    <t>Общее число жилых помещений, расселенных</t>
  </si>
  <si>
    <t>Основное мероприятие 3.1.3. «Капитальный ремонт и ремонт дворовых территорий»</t>
  </si>
  <si>
    <t>Асфальтобетонное покрытие внутри дворовых территорий</t>
  </si>
  <si>
    <t>тыс. кв.м</t>
  </si>
  <si>
    <t xml:space="preserve">Заключены муниципальные контракты. Срок исполнения – 25.12.2016 </t>
  </si>
  <si>
    <t>3.1.3.1.</t>
  </si>
  <si>
    <t>Основное мероприятие 3.1.4.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</si>
  <si>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</si>
  <si>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</si>
  <si>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3.1.4.1.</t>
  </si>
  <si>
    <t>Основное мероприятие 3.1.5. «Проектирование и строительство инженерных сетей»</t>
  </si>
  <si>
    <t>Протяженность построенных сетей канализации</t>
  </si>
  <si>
    <t>3.1.5.1.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</si>
  <si>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</si>
  <si>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</si>
  <si>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4.1.</t>
  </si>
  <si>
    <t>Основное мероприятие 4.1.1.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</si>
  <si>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</si>
  <si>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</si>
  <si>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</si>
  <si>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</si>
  <si>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</si>
  <si>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4.1.1.1.</t>
  </si>
  <si>
    <t>Гкал/кв.м</t>
  </si>
  <si>
    <t>кВтч/кв.м</t>
  </si>
  <si>
    <t>куб.м/чел.</t>
  </si>
  <si>
    <t>Основное мероприятие 4.1.2.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</si>
  <si>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</si>
  <si>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Обучение планируется в 4 квартале 2016 года.</t>
  </si>
  <si>
    <t>4.1.2.1.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</si>
  <si>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</si>
  <si>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</si>
  <si>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5.1.</t>
  </si>
  <si>
    <t>5.2.</t>
  </si>
  <si>
    <t>5.3.</t>
  </si>
  <si>
    <t>Основное мероприятие 5.1.1.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</si>
  <si>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</si>
  <si>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</si>
  <si>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 xml:space="preserve">Площадь санитарного содержания мест захоронения </t>
  </si>
  <si>
    <t>Общая площадь благоустроенных территорий</t>
  </si>
  <si>
    <t>5.1.1.1.</t>
  </si>
  <si>
    <t>шт.</t>
  </si>
  <si>
    <t>га</t>
  </si>
  <si>
    <t>тыс.кв.м</t>
  </si>
  <si>
    <t>Основное мероприятие 5.1.2.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</si>
  <si>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</si>
  <si>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5.1.2.1.</t>
  </si>
  <si>
    <t>Основное мероприятие 5.1.3.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</si>
  <si>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</si>
  <si>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5.1.3.1.</t>
  </si>
  <si>
    <t>Основное мероприятие 5.1.4. «Выплата социального пособия на погребение и возмещение расходов по гарантированному перечню услуг по погребению в рамках ст. 12 Феде-рального закона от 12.01.1996  № 8 -ФЗ»</t>
  </si>
  <si>
    <t>Доля компенсационных расходов на предоставление государственных гарантий от фактически предоставленных услуг</t>
  </si>
  <si>
    <t>5.1.4.1.</t>
  </si>
  <si>
    <t>Основное мероприятие 5.1.5. «Проектирование и строительство инженерных сетей в микрорайонах ИЖС, благоустройство кладбищ»</t>
  </si>
  <si>
    <t>Строительство станций обезжелезивания</t>
  </si>
  <si>
    <t>5.1.5.1.</t>
  </si>
  <si>
    <t>Обеспечение уровня достижения показателей конечных результатов Программы, %</t>
  </si>
  <si>
    <t>Основное мероприятие 6.1.1. «Обеспечение функций органов местного самоуправления»</t>
  </si>
  <si>
    <t>6.1.1.1.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</si>
  <si>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</si>
  <si>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6.1.2.1.</t>
  </si>
  <si>
    <t>Уровень  выполнения показателей</t>
  </si>
  <si>
    <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«Обеспечение информационной безопасности в МАУ МФЦ»</t>
    </r>
  </si>
  <si>
    <t>Основное мероприятие  «Создание условий для предоставления государствен-ных и муниципальных услуг по принципу «одного окна» на базе МАУ МФЦ»</t>
  </si>
  <si>
    <t>Подпрограмма 2. «Повышение качества и доступности государственных и муниципальных услуг»</t>
  </si>
  <si>
    <t>11.1.</t>
  </si>
  <si>
    <t>11.2.</t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</si>
  <si>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</si>
  <si>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«Обеспечение информационной безопасности»</t>
  </si>
  <si>
    <t>Основное мероприятие «Сопровождение системы спутникового мониторинга автотранспорта»</t>
  </si>
  <si>
    <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</si>
  <si>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t xml:space="preserve">Основное мероприятие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</si>
  <si>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Основное мероприятие «Обеспечение предоставле-ния государственных и муниципальных услуг с применением информационных и телекоммуникационных технологий»</t>
  </si>
  <si>
    <t>Подпрограмма 1. «Создание условий для развития информационного общества в Губкинском городском округе на 2014-2020 годы».</t>
  </si>
  <si>
    <t>Основное мероприятие  «Капитальный ремонт многоквартирных домов»</t>
  </si>
  <si>
    <t>Подпрограмма 1 "Молодежная политика на 2014-2020 гг."</t>
  </si>
  <si>
    <t>Основное мероприятие 1.1.1.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</si>
  <si>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1.1.2. 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</si>
  <si>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1.1.3.  "Развитие и поддержка молодежных инициатив, направленных на организацию добровольного труда молодежи" 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</si>
  <si>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</si>
  <si>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 xml:space="preserve">Основное мероприятие 1.1.4.  "Развитие моделей и форм вовлечения молодежи в трудовую и экономическую деятельность" 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</si>
  <si>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</si>
  <si>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 xml:space="preserve">Основное мероприятие 1.1.5.  "Мероприятия по развитию активности и вовлечению всех групп молодежи в социальную практику" </t>
  </si>
  <si>
    <t xml:space="preserve">Основное мероприятие 1.1.6.  "Мероприятия по формированию системы духовно - нравственных ценностей и гражданской культуры" </t>
  </si>
  <si>
    <t>Доля молодежи, охва-ченной мероприятиями по формированию системы духовно-нравственных ценностей и гражданской культуры, %</t>
  </si>
  <si>
    <t xml:space="preserve">Основное мероприятие 1.1.7.  "Мероприятия по поддержке и социальной адаптации отдельных категорий граждан" </t>
  </si>
  <si>
    <t>Основное мероприятие 1.1.8. 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</si>
  <si>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</si>
  <si>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Подпрограмма 2 "Патриотическое воспитание граждан "</t>
  </si>
  <si>
    <t xml:space="preserve">Основное мероприятие 2.1.1.  "Мероприятия по совершенствованию системы патриотического воспитания граждан" </t>
  </si>
  <si>
    <t>Основное мероприятие 2.1.2. 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</si>
  <si>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</si>
  <si>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 xml:space="preserve">Подпрограмма 3 «Обеспечение жильем молодых семей» 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</si>
  <si>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</si>
  <si>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</si>
  <si>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1 ед.</t>
  </si>
  <si>
    <t>1.2.</t>
  </si>
  <si>
    <t>1.3.</t>
  </si>
  <si>
    <t>1.1.2.</t>
  </si>
  <si>
    <t>Количество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</si>
  <si>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1.1.3.</t>
  </si>
  <si>
    <t>1.1.4.</t>
  </si>
  <si>
    <t>1.1.5.</t>
  </si>
  <si>
    <t>Количество молодежи, охваченной мероприятиями по пропаганде здорового образа жизни и профилактике негативных явлений, чел.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</si>
  <si>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</si>
  <si>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Муниципальная программа "Развитие культуры, искусства и туризма  Губкинского городского округа на 2014-2020 годы"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</si>
  <si>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</si>
  <si>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Количество молодежи, вовлеченной в мероприятия по информационному сопровождению, чел.</t>
  </si>
  <si>
    <t>Количество молодежи, охваченной мероприятиями по патриотическому и духовно-нравственному воспитанию</t>
  </si>
  <si>
    <t>Реализация мероприятий по обеспечению жильем молодых семей в рамках подпрограммы Обеспечение жильем молодых семей муниципальной программы "Молодежь Губкинского городского округа на 2014–2020 годы"</t>
  </si>
  <si>
    <t>Показатель 1.</t>
  </si>
  <si>
    <t>Уровень показателя годовой</t>
  </si>
  <si>
    <t>Показатель 2.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</si>
  <si>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</si>
  <si>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</si>
  <si>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Показатель 3.</t>
  </si>
  <si>
    <t>Неналоговые доходы  от приватизации  муниципального имущества, зачисляемые в бюджет Губкинского городского округа</t>
  </si>
  <si>
    <t>Показатель 4.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</si>
  <si>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</si>
  <si>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</si>
  <si>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Дополнительно за 1 квартала 2016 г. заключено   298 договоров аренды земельных участков.</t>
  </si>
  <si>
    <t>Показатель 5.</t>
  </si>
  <si>
    <t>Неналоговые доходы от продажи земельных участков, зачисляемые в бюджет Губкинского городского округа</t>
  </si>
  <si>
    <t>Согласно обращениям юридических и физических лиц, заключено 12 договора купли-продажи земельных участков</t>
  </si>
  <si>
    <t>Показатель 6.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</si>
  <si>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</si>
  <si>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Уровень показателя не изменился</t>
  </si>
  <si>
    <t>Показатель 7.</t>
  </si>
  <si>
    <t>Достижение  предусмотренных Программой, подпрограммами значений целевых показателей (индикаторов) в установленные сроки</t>
  </si>
  <si>
    <t>Подпрограмма 1: «Развитие имущественных отношений в Губкинском городском округе на 2014-2020 годы»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</si>
  <si>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</si>
  <si>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Основное мероприятие 1.1: «Мероприятия по эффективному использованию и оптимизации состава муниципального имущества»</t>
  </si>
  <si>
    <t>5 пакетов технической документации и 44 акта обследования муниципального имущества</t>
  </si>
  <si>
    <t>кол-во объектов</t>
  </si>
  <si>
    <t xml:space="preserve"> Показатель 1.1.1.1.Выполнение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</si>
  <si>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Показатель 1.1.1.2. Вовлечение в арендные отношения неиспользуемого муниципального  имущества с учетом оценки объектов недвижимости</t>
  </si>
  <si>
    <t>кол-во договоров</t>
  </si>
  <si>
    <t>Закрыт муниципальный контракт по капитальному ремонту здания МБУ «Пассажирский автосервис» г. Губкин Белгородской области, по капитальному ремонту систем отопления и канализации здания бани № 2, в мкр. Лебеди, г. Губкин, Белгородской области объявлены торги</t>
  </si>
  <si>
    <t>Реализация мероприятия на 2016 год не предусмотрена</t>
  </si>
  <si>
    <t>При исполнении принятых обязательств особое внимание уделяется целевому и эффективному расходованию выделенных бюджетных средств.</t>
  </si>
  <si>
    <t>Основное мероприятие 1.2.1.«Обеспечение деятельности (оказание услуг) подведомственных учреждений (организаций), в том числе предоставле-ние муниципальным бюджетным и автономным учреждениям субсидий»</t>
  </si>
  <si>
    <t>Из запланированных на год 94000 услуг отказаны 16128</t>
  </si>
  <si>
    <t>Основное мероприятие 1.2.2.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</si>
  <si>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Основное мероприятие 1.3.1. «Разработка научно обоснованных проектов бассейнового природопользования»</t>
  </si>
  <si>
    <t>Подпрограмма 2: «Развитие земельных  отношений в Губкинском городском округе на 2014-2020 годы»</t>
  </si>
  <si>
    <t>Уровень показателя не изменялся</t>
  </si>
  <si>
    <t>Основное  мероприятие 2.1.1. «Мероприятия, направленные на формирование земельных участков и их рыночной оценки»</t>
  </si>
  <si>
    <t>8,9 раз</t>
  </si>
  <si>
    <t>Формирование земельных участков проводилось физическими и юридическими лицами</t>
  </si>
  <si>
    <t>Основное  мероприятие 2.1.2. «Мероприятия в рамках подпрограммы «Развитие земельных отношений в Губкинском городском округе на 2014 - 2020 годы»</t>
  </si>
  <si>
    <t xml:space="preserve"> Показатель 2.1.2.1.Приобретение векторных цифровых топографических карт в масштабе М 1:10 000 Губкинского района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</si>
  <si>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</si>
  <si>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 xml:space="preserve"> Показатель 3.1. Достижение предусмотренных Программой, подпрограммами значений целевых показателей (индикаторов) в установленные сроки</t>
  </si>
  <si>
    <t xml:space="preserve">Уровень показателя годовой </t>
  </si>
  <si>
    <t>Основное мероприятие 3.1.1. «Обеспечение функций органов местного самоуправления Губкинского городского округа в сфере развития имуще-ственно-земельных отношений на территории Губкинского городского округа»</t>
  </si>
  <si>
    <t xml:space="preserve"> Показатель 3.1.1.1. Осуществление мероприятий по инвентаризации земельных участков на территории Губкинского городского округа</t>
  </si>
  <si>
    <t xml:space="preserve"> Полказатель 3.1.1.2.Осуществление мероприятий по контролю за сохранностью и эффективным использованием имущества Губкинского городского округа</t>
  </si>
  <si>
    <t xml:space="preserve"> Показатель 3.1.1.3.Целевое и эффективное использование выделяемых бюджетных средств</t>
  </si>
  <si>
    <t xml:space="preserve"> Показатель 3.1.1.4.Уровень выполнения показателей муниципальной программы</t>
  </si>
  <si>
    <t>количество проверок</t>
  </si>
  <si>
    <t>Согласно журналу проверок, осуществлено 68 выездных проверок</t>
  </si>
  <si>
    <t>Из 30 запланированных проведены фактически 8 проверок</t>
  </si>
  <si>
    <t>При исполнении принятых обязательств особое внимание уделялось целевому и эффективному расходованию выделенных бюджетных средств.</t>
  </si>
  <si>
    <t>Основное мероприятие 3.1.2.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</si>
  <si>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 Показатель 3.1.2.1.Уровень выполнения показателей, доведенных муниципальным заданием подведомственному учреждению, %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</si>
  <si>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</si>
  <si>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 xml:space="preserve"> Показатель 3.1.2.1.Приобретение оборудования</t>
  </si>
  <si>
    <t>шт</t>
  </si>
  <si>
    <t xml:space="preserve">Реализация мероприятия на 2016 год не предусмотрена 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</si>
  <si>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</si>
  <si>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Подпрограмма 2 "Развитие земельных отношений в Губкинском городском округе на 2014 - 2020 годы"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</si>
  <si>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</si>
  <si>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r>
      <t xml:space="preserve">Количество </t>
    </r>
    <r>
      <rPr>
        <sz val="12"/>
        <rFont val="Times New Roman"/>
        <family val="1"/>
      </rPr>
      <t>материалов,</t>
    </r>
    <r>
      <rPr>
        <sz val="12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</si>
  <si>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>Муниципальная программа  «Социальная поддержка граждан в Губкинском городском округе на 2014-2020 годы»</t>
  </si>
  <si>
    <t xml:space="preserve">Муниципальная программа «Развитие физической культуры и спорта в  Губкинском городском округе на 2014-2020 годы» 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</si>
  <si>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2014-2016 годы»</t>
  </si>
  <si>
    <t>Муниципальная программа  "Развитие информационного общества в Губкинском городском округе на 2014-2020 годы"</t>
  </si>
  <si>
    <t>Основное мероприятие 1.1.1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</si>
  <si>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</si>
  <si>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</si>
  <si>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</si>
  <si>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Муниципальная программа «Развитие имущественно-земельных отношений в Губкинском городском округе на 2014-2020 годы»</t>
  </si>
  <si>
    <t>Показатель 1.1.1.4.Оказание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</si>
  <si>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Показатель 1.1.1.3. Исполнение Программы приватизации муниципального имущества</t>
  </si>
  <si>
    <t>Показатель 1.1.1.5.Ремонт объектов муниципальной собственности</t>
  </si>
  <si>
    <t>Показатель 1.1.1.6.Приобретение объектов недвижимости в муниципальную собственность</t>
  </si>
  <si>
    <t>Показатель 1.1.1.7.Целевое и эффективное использование выделяемых бюджетных средств</t>
  </si>
  <si>
    <t>Показатель 1.2.1.1.Уровень выполнения показателей, доведенных муниципальным заданием подведомственному учреждению</t>
  </si>
  <si>
    <t>Показатель 1.2.2.1. Приобретение и сопровождение программного продукта для улучшения обслуживания населения</t>
  </si>
  <si>
    <t>Показатель 1.3.1.1.Количество научно обоснованных проектов бассейнового природопользования</t>
  </si>
  <si>
    <t>Показатель1. Неналоговые доходы от сдачи в аренду земельных участков, зачисляемые в бюджет Губкинского городского округа</t>
  </si>
  <si>
    <t>Показатель 2. Неналоговые доходы от продажи земельных участков, зачисляемые в бюджет Губкинского городского округа</t>
  </si>
  <si>
    <t>Показатель 3.Доля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</si>
  <si>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 xml:space="preserve">Показатель 2.1.1.1.Проведение закупки на оказание услуг по изготовлению межевых планов земельных участков </t>
  </si>
  <si>
    <t xml:space="preserve">Показатель 2.1.1.2.Проведение закупки на оказание услуг по оценке рыночной стоимости земельных участков </t>
  </si>
  <si>
    <t>Показатель 2.1.1.3.Постановка на государственный учет формируемых земельных участков</t>
  </si>
  <si>
    <t>Показатель 2.1.1.4Предоставление в собственность, аренду либо в постоянное (бес-срочное) пользование земельных участков</t>
  </si>
  <si>
    <t>Отклонение показателя связано с тем, что его анализ осуществляется за 1 квартал 2016 года.  Итоговая оценка данного показателя будет производиться по итогам 2016 года.</t>
  </si>
  <si>
    <t>Подпрограмма 1 «Развитие дошкольного образования»</t>
  </si>
  <si>
    <t>Показатель 1.1. Доля детей, нуждающихся  в получении услуг дошкольного образования и не обеспеченных данными услугами, в общей численности детей дошкольного возраста,  %</t>
  </si>
  <si>
    <t>Показатель 1.2. 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организаций,  %</t>
  </si>
  <si>
    <t>Основное мероприятие 1.1.1.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</si>
  <si>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</si>
  <si>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Показатель 1.1.1.1.  Доля воспитанников, обеспеченных качественными услугами дошкольного образования, %</t>
  </si>
  <si>
    <t>Показатель 1.1.1.2.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образования, %</t>
  </si>
  <si>
    <t>Основное мероприятие 1.1.2.</t>
  </si>
  <si>
    <t>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</t>
  </si>
  <si>
    <t>Показатель 1.1.2.1. Укомплектованность образовательной орагнизации воспитанниками,  %</t>
  </si>
  <si>
    <t>Показатель  1.1.2.2.  Уровень выполнения  показателей, доведённых муниципальным заданием, %</t>
  </si>
  <si>
    <t>Основное мероприятие 1.1.3. Строительство дошкольных образовательных орагнизаций</t>
  </si>
  <si>
    <t xml:space="preserve">Показатель  1.1.3.1.  Количество введённых в эксплуатацию объектов  </t>
  </si>
  <si>
    <t>Основное мероприятие 1.2.1.</t>
  </si>
  <si>
    <t>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</t>
  </si>
  <si>
    <t>Показатель 1.2.1.1.  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организации, %</t>
  </si>
  <si>
    <t>По данным анкетирования.</t>
  </si>
  <si>
    <t>Основное мероприятие 1.2.2. Поддержка альтернативных форм представления дошкольного образования (за счет средств  городского  округа и областного бюджета)</t>
  </si>
  <si>
    <t>Показатель 1.2.2.1. 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организаций, %</t>
  </si>
  <si>
    <t>Подпрограмма 2 «Развитие общего образования»</t>
  </si>
  <si>
    <t>Показатель 2.1. Качество  знаний  учащихся, %</t>
  </si>
  <si>
    <t>Показатель 2.2. Удельный вес обучающихся в современных условиях (создано от 80% до 100% современных условий),  %</t>
  </si>
  <si>
    <t>Показатель 2.3.Удельный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организаций, %</t>
  </si>
  <si>
    <t>Основное мероприятие  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</si>
  <si>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Показатель 2.1.1.1. Доля обучающихся, обеспеченных качественными услугами школьного образования, %</t>
  </si>
  <si>
    <t>Показатель 2.1.1.2.  Соотношение средней заработной платы педагогических работников общего образования к средней заработной плате субъекта РФ, %</t>
  </si>
  <si>
    <t>Показатель 2.1.1.3. 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</si>
  <si>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Общедоступное и бесплатное образование в рамках государственного стандарта общего образования будет организовано с 1 сентября 2016 года. В течении 1 квартала 2016 года оно не предоставлялось.</t>
  </si>
  <si>
    <t>Показатель 2.1.2.1. Укомплектованность образовательной организации обучающимися, %</t>
  </si>
  <si>
    <t>Показатель 2.1.2.2.  Уровень выполнения  показателей,  доведённых муниципальным заданием, %</t>
  </si>
  <si>
    <t>Основное мероприятие 2.1.3.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</t>
  </si>
  <si>
    <t>Показатель 2.1.3.1. 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организации, %</t>
  </si>
  <si>
    <t>Мероприятие 2.1.3.1. Укрепление материально-технической базы подведомственных общеобразовательных организаций</t>
  </si>
  <si>
    <t>Показатель 2.1.3.1.1. Процент освоения выделенных денежных средств, %</t>
  </si>
  <si>
    <t>Основное мероприятие 2.1.4. Создание в общеобразовательных организациях, расположенных в сельской местности, условий для занятия физической культурой и спортом</t>
  </si>
  <si>
    <t>Показатель 2.1.4.1. 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</si>
  <si>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Основное мероприятие 2.1.5. Обеспечение видеонаблюдения аудиторий пунктов проведения единого государственного экзамена</t>
  </si>
  <si>
    <t>Показатель 2.1.5.1. 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экзамена, %</t>
  </si>
  <si>
    <t>Финансирование обеспечения системой видеонаблюдения аудиторий пунктов проведения единого государственного экзамена в течение                1 квартала 2016 года не осуществлялось.</t>
  </si>
  <si>
    <t>Основное мероприятие 2.2.1. Мероприятия по созданию условий  для сохранения  и укрепления здоровья детей и подростков, а также формирования у них культуры питания</t>
  </si>
  <si>
    <t>Показатель 2.2.1.1. Доля обучающихся, обеспеченных качественным горячим питанием,  %</t>
  </si>
  <si>
    <t>Показатель 2.2.1.2. Доля образовательных организаций,  в которых имеются современные столовые, %</t>
  </si>
  <si>
    <t>Показатель 2.2.1.3.  Доля обучающихся общеобразовательных организаций, участвующих в мероприятиях, направленных на формирование здорового образа жизни и культуры питания, %</t>
  </si>
  <si>
    <t>Показатель 2.3.1.1. Доля обязательств, взятых регионом по субсидированию первоначального взноса по выданным кредитам, %</t>
  </si>
  <si>
    <t>Основное мероприятие 2.3.2. Выплата ежемесячного денежного вознаграждения за классное руководство</t>
  </si>
  <si>
    <t>Показатель 2.3.2.1. 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</si>
  <si>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Подпрограмма 3 «Развитие дополнительного образования детей, поддержка талантливых и одаренных детей»</t>
  </si>
  <si>
    <t>Показатель 3.1. Доля детей, охваченных дополнительными образовательными программами в орагнизациях дополнительного образования детей, подведомственных управлению образования, в общей численности детей школьного возраста, %</t>
  </si>
  <si>
    <t>Показатель 3.2.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</si>
  <si>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>Показатель  3.3. 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деятельности, %</t>
  </si>
  <si>
    <t>Отклонение показателя связано с тем, что его анализ осуществляется за 1 квартал 2016 года. В течение 2016 года планируется дальнейшие приобретения для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деятельности.</t>
  </si>
  <si>
    <t>Показатель 3.4. Охват  детей,  получающих дополнительное образование  в детских школах искусств, подведомственных управлению культуры</t>
  </si>
  <si>
    <t>Отклонение показателя связано с анализом численности детей, получающих дополнительное образование  в детских школах искусств, подведомственных управлению культуры за 1 квартал 2016 года.</t>
  </si>
  <si>
    <t>Основное мероприятие 3.1.1. 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</t>
  </si>
  <si>
    <t>Показатель 3.1.1.1. Сохранение контингента обучающихся в организации дополнительного образования, %</t>
  </si>
  <si>
    <t>Показатель  3.1.1.2.  Уровень выполнения  показателей,  доведённых муниципальным заданием, %</t>
  </si>
  <si>
    <t>Основное мероприятие 3.1.2. Мероприятия</t>
  </si>
  <si>
    <t>Показатель 3.1.2.1. 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конкурсах, %</t>
  </si>
  <si>
    <t>Основное мероприятие 3.2.1. Мероприятия по выявлению, развитию и поддержке одаренных детей</t>
  </si>
  <si>
    <t>Показатель 3.2.1.1. Доля детей, включенных в систему выявления, развития одаренных детей, от общей численности обучающихся в общеобразовательных организациях, %</t>
  </si>
  <si>
    <t>Показатель 3.2.1.2. 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участников,  %</t>
  </si>
  <si>
    <t>Основное мероприятие 3.3.1.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</t>
  </si>
  <si>
    <t>Показатель 3.3.1.1. 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образования, %</t>
  </si>
  <si>
    <t>Подпрограмма 4 «Здоровое поколение»</t>
  </si>
  <si>
    <t>Показатель 4.1.  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</si>
  <si>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Показатель 4.2. 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</si>
  <si>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Показатель 4.1.1.1. Количество получателей услуги по диагностике и консультированию коррекционно-развивающего и компенсирующего характера, чел.</t>
  </si>
  <si>
    <t>Показатель  4.1.1.2.  Уровень выполнения  показателей, доведённых муниципальным заданием, %</t>
  </si>
  <si>
    <t>Основное мероприятие 4.2.1. Мероприятия</t>
  </si>
  <si>
    <t>Показатель 4.2.1.1. Доля проведённых  индивидуально-ориентированных и коррекционно-развивающих программ с детьми в общем объеме запланированных мероприятий, %</t>
  </si>
  <si>
    <t>Подпрограмма 5 «Методическая  поддержка  педагогических работников образовательных организаций»</t>
  </si>
  <si>
    <t>Показатель 5.1. Количество проведённых  методических мероприятий для руководителей и педагогов образовательных организаций</t>
  </si>
  <si>
    <t>Показатель  5.2. Охват руководящих и педагогических работников различными формами повышения квалификации, %</t>
  </si>
  <si>
    <t>Показатель 5.3. Удельный вес педагогических и руководящих работников, принявших участие в мероприятиях различного уровня, %</t>
  </si>
  <si>
    <t>Основное мероприятие 5.1.1.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</t>
  </si>
  <si>
    <t xml:space="preserve">Показатель 5.1.1.1. Методическая  поддержка педагогических и руководящих работников образовательных организаций, количество получателей </t>
  </si>
  <si>
    <t>Показатель  5.1.1.2.   Уровень выполнения  показателей,  доведённых муниципальным заданием, %</t>
  </si>
  <si>
    <t>Основное мероприятие 5.1.2. 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</si>
  <si>
    <t>Показатель 5.1.2.1. Процент освоения выделенных денежных средств, %</t>
  </si>
  <si>
    <t>Финансирования по данному мероприятию в течение                                                                   1 квартала 2016 года не осуществлялось.</t>
  </si>
  <si>
    <t>Основное мероприятие 5.2.1. Профессиональная подготовка, переподготовка и повышение квалификации</t>
  </si>
  <si>
    <t>Показатель 5.2.1.1. 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работников, %</t>
  </si>
  <si>
    <t>Основное мероприятие 5.3.1. Мероприятия</t>
  </si>
  <si>
    <t>Показатель 5.3.1.1. 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мероприятий, %</t>
  </si>
  <si>
    <t xml:space="preserve">Отклонение связано с анализом показателя только за             1 квартал 2016 года. Указанное значение составляет лишь долю проведенных мероприятий от общего их количества за 2016 год. </t>
  </si>
  <si>
    <t>Подпрограмма 6 «Обеспечение  безопасного, качественного отдыха и оздоровления детей  в летний период»</t>
  </si>
  <si>
    <t>Показатель 6.1. 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организациях,  %</t>
  </si>
  <si>
    <t>Показатель 6.2. Доля детей, охваченных отдыхом и оздоровлением, а также  спортивно-досуговой деятельностью в МБОУ «СОК «Орлёнок», от общего количества школьников, %</t>
  </si>
  <si>
    <t>Основное мероприятие 6.1.1. Субсидии на мероприятия по проведению оздоровительной кампании детей</t>
  </si>
  <si>
    <t>Показатель 6.1.1.1. 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ситуации, %</t>
  </si>
  <si>
    <t>Основное мероприятие 6.1.2. Мероприятия по проведению оздоровительной кампании детей в лагерях с дневным пребыванием и лагерях труда и отдыха</t>
  </si>
  <si>
    <t>Показатель 6.1.2.1.  Численность детей школьного возраста, оздоровленных на базе пришкольных лагерей, лагерей труда и отдыха, чел.</t>
  </si>
  <si>
    <t>Основное мероприятие 6.1.3. Мероприятия по проведению оздоровительной кампании детей на базе загородных оздоровительных организаций стационарного типа</t>
  </si>
  <si>
    <t>Показатель 6.1.3.1. Численность детей школьного возраста, оздоровленных на базе загородных оздоровительных организаций стационарного типа, чел.</t>
  </si>
  <si>
    <t>Оздоровление детей на базе загородных оздоровительных организаций стационарного типа осуществляется только в летний период.</t>
  </si>
  <si>
    <t>Основное мероприятие 6.2.1. 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</t>
  </si>
  <si>
    <t>Показатель 6.2.1.1. Численность отдыхающих МБОУ «СОК «Орлёнок», чел.</t>
  </si>
  <si>
    <t>Показатель  6.2.1.2. Уровень выполнения  показателей,  доведённых муниципальным заданием, %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</si>
  <si>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</si>
  <si>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Подпрограмма 7.1. Доля муниципальных  служащих, должностные обязанности которых содержат утвержденные показатели результативности, %</t>
  </si>
  <si>
    <t>Показатель 7.2. 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служащих), %</t>
  </si>
  <si>
    <t>Показатель 7.3. Доля муниципальных служащих городского округа, прошедших повышение квалификации по проектному управлению, %</t>
  </si>
  <si>
    <t xml:space="preserve">Повышение квалификации по проектному управлению муниципальных служащих городского округа в течении 1 квартала 2016 года не осуществлялось. </t>
  </si>
  <si>
    <t>Основное мероприятие 7.1.1. Профессиональная подготовка, переподготовка и повышение квалификации</t>
  </si>
  <si>
    <t>Показатель 7.1.1.1. 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</si>
  <si>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 xml:space="preserve">Проведение профессиональной подготовки, переподготовки и повышения квалификации специалистов в течении 1 квартала 2016 года не осуществлялось. </t>
  </si>
  <si>
    <t>Подпрограмма 8 «Обеспечение реализации муниципальной программы»</t>
  </si>
  <si>
    <t>Показатель 8.1. Уровень ежегодного достижения показателей Программы  и ее подпрограмм, %</t>
  </si>
  <si>
    <t>Основное мероприятие 8.1.1. Обеспечение функций органов местного самоуправления</t>
  </si>
  <si>
    <t xml:space="preserve">Показатель  8.1.1.1.  Доля проведенных контрольно-надзорных процедур от  заявленных (запланированных), %  </t>
  </si>
  <si>
    <t>Отклонение показателя связано с тем, что его анализ осуществляется за 1 квартал 2016 года.  Достижение данного показателя будет оценено по итогам 2016 года.</t>
  </si>
  <si>
    <t>Основное мероприятие 8.1.2. Организация бухгалтерского обслуживания организаций</t>
  </si>
  <si>
    <t>Показатель 8.1.2.1.  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организаций, %</t>
  </si>
  <si>
    <t>Основное мероприятие 8.1.3. Организация материально-технического снабжения подведомственных  организаций</t>
  </si>
  <si>
    <t>Показатель 8.1.3.1.  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организаций, %</t>
  </si>
  <si>
    <t>Основное мероприятие 8.2.1 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</t>
  </si>
  <si>
    <t>Показатель 8.2.1.1. 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</si>
  <si>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>Основное мероприятие 8.2.2. 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</t>
  </si>
  <si>
    <t>Показатель 8.2.1.2. 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</si>
  <si>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</si>
  <si>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</si>
  <si>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</si>
  <si>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</si>
  <si>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Подпрограмма 1 "Развитие дошкольного образования"</t>
  </si>
  <si>
    <t>Подпрограмма 2 "Развитие общего образования"</t>
  </si>
  <si>
    <t>Мероприятие 2.1.3.1. "Укрепление материально-технической базы подведомственных общеобразовательных организаций"</t>
  </si>
  <si>
    <t>Подпрограмма 3 "Развитие дополнительного образования детей, поддержка талантливых и одаренных детей"</t>
  </si>
  <si>
    <t>Подпрограмма 4 "Здоровое поколение"</t>
  </si>
  <si>
    <t>Подпрограмма 5 "Методическая поддержка педагогических работников образовательных организаций"</t>
  </si>
  <si>
    <t>Основное мероприятие 5.3.1. "Мероприятия"</t>
  </si>
  <si>
    <t>Подпрограмма 6 "Обеспечение безопасного, качественного отдыха и оздоровления детей в летний период"</t>
  </si>
  <si>
    <t>Подпрограмма 7 "Развитие  муниципальной кадровой политики в органах местного самоуправления Губкинского городского округа"</t>
  </si>
  <si>
    <t>Подпрограмма 8 "Обеспечение реализации муниципальной программы"</t>
  </si>
  <si>
    <t>5.4.</t>
  </si>
  <si>
    <t>5.5.</t>
  </si>
  <si>
    <t>5.6.</t>
  </si>
  <si>
    <t xml:space="preserve">Подпрограмма 6 Обеспечение реализации муниципальной программы «Социальная поддержка граждан в Губкинском городском округе» </t>
  </si>
  <si>
    <t>Подпрограмма 5                  Обеспечение жильем отдельных категорий граждан</t>
  </si>
  <si>
    <t xml:space="preserve"> Подпрограмма 4         Доступная среда для инвалидов и маломобильных групп населения </t>
  </si>
  <si>
    <t>Подпрограмма 3                      Социальная поддержка семьи и детей</t>
  </si>
  <si>
    <t>Подпрограмма 1                 Социальная поддержка отдельных категорий граждан</t>
  </si>
  <si>
    <r>
      <t xml:space="preserve">Основное мероприятие 2.1.1. </t>
    </r>
    <r>
      <rPr>
        <sz val="12"/>
        <rFont val="Times New Roman"/>
        <family val="1"/>
      </rPr>
      <t>Осуществление полномочий по обеспечению права граждан на социальное обслуживание</t>
    </r>
  </si>
  <si>
    <t>3.3.</t>
  </si>
  <si>
    <t>12.1.</t>
  </si>
  <si>
    <t>12.2.</t>
  </si>
  <si>
    <t>12.3.</t>
  </si>
  <si>
    <t>Уровень удовлетворенности граждан, проживающих в сельских местности, условиями жизнедеятельности</t>
  </si>
  <si>
    <t>Основное мероприятие 1.1.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</t>
  </si>
  <si>
    <t xml:space="preserve">Количество граждан, проживающих в сельской местности, улучшивших жилищные условия </t>
  </si>
  <si>
    <t>семей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</si>
  <si>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</si>
  <si>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Основное мероприятие 1.2.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</t>
  </si>
  <si>
    <t>Основное мероприятие 2.4. Развитие сети учреждений культурно-досугового типа</t>
  </si>
  <si>
    <t>Количество учреждений культурно-досугового типа введенных в эксплуатацию в результате проведенного строительства, реконструкции</t>
  </si>
  <si>
    <t>единиц</t>
  </si>
  <si>
    <t>Основное мероприятие 2.3. 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</t>
  </si>
  <si>
    <t>Основное мероприятие 2.4. Софинансирование капитальных вложений (строительства, реконструкции) в объекты муниципальной собственности</t>
  </si>
  <si>
    <t>Уровень обеспеченности сельского населения питьевой водой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</si>
  <si>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</si>
  <si>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</si>
  <si>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"Развитие сети учреждений культурно-досугового типа"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</si>
  <si>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</si>
  <si>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</si>
  <si>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Подпрограмма 1 «Развитие библиотечного дела Губкинского городского округа  на 2014 -2020 годы»</t>
  </si>
  <si>
    <t>тыс.чел</t>
  </si>
  <si>
    <t>Основное мероприятие 1.1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</si>
  <si>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 xml:space="preserve"> Уровень выполнения параметров, доведенных муниципальным заданием </t>
  </si>
  <si>
    <t>Основное мероприятие 1.2.1. «Мероприятия по созданию модельных библиотек»</t>
  </si>
  <si>
    <t xml:space="preserve"> Число модельных библиотек </t>
  </si>
  <si>
    <t>Основное мероприятие 1.2.2.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</si>
  <si>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 xml:space="preserve"> 
Количество обращений пользователей к справочно – поисковому аппарату общедоступных библиотек   
</t>
  </si>
  <si>
    <t>Основное мероприятие 1.2.3.«Укрепление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</si>
  <si>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 xml:space="preserve"> Число учреждений</t>
  </si>
  <si>
    <t>Основное мероприятие 1.3.1. «Обеспечение актуализации и сохранности библиотечных фондов, комплектование библиотек»</t>
  </si>
  <si>
    <t>тыс. экз</t>
  </si>
  <si>
    <t xml:space="preserve"> Количество электронных документов на электронных носителях в фондах муниципальных библиотек</t>
  </si>
  <si>
    <t>экз</t>
  </si>
  <si>
    <t>Основное мероприятие 1.3.2.«Комплектование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</si>
  <si>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</si>
  <si>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Подпрограмма 2. «Развитие музейного дела Губкинского городского округа  на 2014 - 2020 годы»</t>
  </si>
  <si>
    <t xml:space="preserve">  Число посещений Губкинского краеведческого музея с филиалами</t>
  </si>
  <si>
    <t>тыс. пос</t>
  </si>
  <si>
    <t>Основное  мероприятие 2.1.1. «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</si>
  <si>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  Доля охвата населения округа музейными услугами</t>
  </si>
  <si>
    <t>Показатель 2.1.1.2. Уровень выполнения параметров, доведенных муниципальным заданием</t>
  </si>
  <si>
    <t>Подпрограмма 3. «Развитие театрального искусства Губкинского городского  округа  на 2014 -2020 годы»</t>
  </si>
  <si>
    <t xml:space="preserve">  Удельный вес жителей Губкинского городского округа, посещающих театрально – зрелищные мероприятия, в общей численности населения</t>
  </si>
  <si>
    <t>Основное мероприятие 3.1.1.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</si>
  <si>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 xml:space="preserve">Посещаемость театрально - зрелищных мероприятий </t>
  </si>
  <si>
    <t>тыс. чел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</si>
  <si>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</si>
  <si>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 xml:space="preserve">  Уровень выполнения параметров, доведенных муниципальным заданием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</si>
  <si>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</si>
  <si>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 xml:space="preserve">  Число посещений культурно – досуговых мероприятий </t>
  </si>
  <si>
    <t>Основное мероприятие 4.1.1.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</si>
  <si>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   Доля населения, участ-вующего в культурно-досуговых мероприятиях клубных учреждений, от общей численности населения</t>
  </si>
  <si>
    <t>Основное   мероприятие  4.1.2. «Государственная поддержка муниципальных учреждений культуры»</t>
  </si>
  <si>
    <t>Основное   мероприятие  4.1.3.«Укрепление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</si>
  <si>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 xml:space="preserve"> Численность модельных домов культуры</t>
  </si>
  <si>
    <t>Открытие после капитального ремонта Дворца культуры "Лебединец"</t>
  </si>
  <si>
    <t>Основное   мероприятие  4.1.4. «Модернизация культурно – досуговых учреждений»</t>
  </si>
  <si>
    <t xml:space="preserve"> Число  учреждений</t>
  </si>
  <si>
    <t>Основное   мероприятие  4.1.5. «Строительство  учреждений культуры»</t>
  </si>
  <si>
    <t>Число  учреждений</t>
  </si>
  <si>
    <t>Подпрограмма 5.  «Развитие киноискусства Губкинского городского округа  на 2014 - 2020 годы»</t>
  </si>
  <si>
    <t xml:space="preserve"> Количество посещений киносеансов</t>
  </si>
  <si>
    <t>Процесс ликвидации МБУК "Губкинская киносеть"</t>
  </si>
  <si>
    <t>Основное мероприятие 5.1.1.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</si>
  <si>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 Доля населения, охваченная услугами кинопоказа, от общей численности населения</t>
  </si>
  <si>
    <t>Подпрограмма 6. «Развитие туризма Губкинского городского округа  на 2014 - 2020 годы»</t>
  </si>
  <si>
    <t xml:space="preserve">  Численность туристского потока</t>
  </si>
  <si>
    <t>Основное   мероприятие 6.1.1. «Мероприятия по событийному туризму»</t>
  </si>
  <si>
    <t xml:space="preserve">  Доля туристского потока от общей численности населения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</si>
  <si>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</si>
  <si>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 xml:space="preserve">   Уровень удовлетворенности населения Губкинского городского округа качеством предоставления муниципальных услуг в сфере культуры</t>
  </si>
  <si>
    <t xml:space="preserve"> Уровень ежегодного достижения показателей муниципальной программы и ее подпрограмм</t>
  </si>
  <si>
    <t>Основное  мероприятие 7.1.1. «Обеспечение функций органов местного самоуправления»</t>
  </si>
  <si>
    <t xml:space="preserve"> Доля выполненных основных мероприятий муниципальной программы от запланированных</t>
  </si>
  <si>
    <t>Основное мероприятие 7.1.2. «Организация бухгалтерского обслуживания учреждений»</t>
  </si>
  <si>
    <t xml:space="preserve"> 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</si>
  <si>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>Основное мероприятие 7.2.1.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</si>
  <si>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 xml:space="preserve"> 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</si>
  <si>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 7.3.1. «Организация административно – хозяйственного обслуживания учреждений»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</si>
  <si>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</si>
  <si>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Подпрограмма 1      "Развитие библиотечного дела Губкинского городского округа  на 2014 -2020 годы"                                                        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</si>
  <si>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</si>
  <si>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</si>
  <si>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</si>
  <si>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</si>
  <si>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</si>
  <si>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</si>
  <si>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</si>
  <si>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</si>
  <si>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</si>
  <si>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</si>
  <si>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</si>
  <si>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</si>
  <si>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</si>
  <si>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</si>
  <si>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</si>
  <si>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</si>
  <si>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</si>
  <si>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"Обеспечение функций органов местного самоуправления"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</si>
  <si>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</si>
  <si>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</si>
  <si>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</si>
  <si>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2.3.</t>
  </si>
  <si>
    <t>2.4.</t>
  </si>
  <si>
    <t>2.5.</t>
  </si>
  <si>
    <t>2.6.</t>
  </si>
  <si>
    <t>2.7.</t>
  </si>
  <si>
    <t>2.1.3.</t>
  </si>
  <si>
    <t>2.1.4.</t>
  </si>
  <si>
    <t>2.2.6.</t>
  </si>
  <si>
    <t>2.2.7.</t>
  </si>
  <si>
    <t>2.3.1.</t>
  </si>
  <si>
    <t>2.3.2.</t>
  </si>
  <si>
    <t>2.3.3.</t>
  </si>
  <si>
    <t>2.3.4.</t>
  </si>
  <si>
    <t>всего, том числе: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</si>
  <si>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</si>
  <si>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 xml:space="preserve">федеральный бюджет </t>
  </si>
  <si>
    <t>Подпрограмма 2                                       "Развитие торговли на территории Губкинского городского округа на 2014-2020 годы"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</si>
  <si>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</si>
  <si>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</si>
  <si>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</si>
  <si>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</si>
  <si>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общественного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</si>
  <si>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</si>
  <si>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</si>
  <si>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Высокий темп роста цен на продукты питания</t>
  </si>
  <si>
    <t>Оборот общественного питания на душу населения</t>
  </si>
  <si>
    <t>тыс. рублей</t>
  </si>
  <si>
    <t>Снижение покупательской способности и посещаемости предприятий общественного питания</t>
  </si>
  <si>
    <t>Шашлычная на 30 посадочных мест</t>
  </si>
  <si>
    <t>Обеспеченность населения посадочными местами в предприятиях общественного питания на 1 тысячу жителей</t>
  </si>
  <si>
    <t>Основное мероприятие 1.1  Профессиональная подготовка, переподготовка и повышение квалификации</t>
  </si>
  <si>
    <t>Количество обученных специалистов</t>
  </si>
  <si>
    <t>Мероприятия запланированы на 3 квартал 2016 года</t>
  </si>
  <si>
    <t>Количество предприятий, внедривших форму обслуживания кейтеринг (нарастающим итогом)</t>
  </si>
  <si>
    <t>ОАО "Комбинат КМАруда"</t>
  </si>
  <si>
    <t>Основное мероприятие 1.2  Мероприятия, направленные на повышение уровня профессионального мастерства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</si>
  <si>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</si>
  <si>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</si>
  <si>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 xml:space="preserve">Во время подготовки конкурса на лучшее предпиятие общественного питания (3 квартал 2016 года) 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</si>
  <si>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</si>
  <si>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</si>
  <si>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</si>
  <si>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Повышение цен и снижение реальных доходов населения в условиях сложившейся экономической ситуации</t>
  </si>
  <si>
    <t>Объем розничного товарооборота на душу населения</t>
  </si>
  <si>
    <t xml:space="preserve">Снижение покупательской способности </t>
  </si>
  <si>
    <t>Торговая площадь</t>
  </si>
  <si>
    <t>В отчетном периоде не было открыто новых торговых точек</t>
  </si>
  <si>
    <t>Обеспеченность населения торговыми площадями на 1 тысячу жителей</t>
  </si>
  <si>
    <t>Основное мероприятие  2.1   Профессиональная подготовка, переподготовка и повышение квалификации</t>
  </si>
  <si>
    <t>Количество обученных специалистов торговых предприятий</t>
  </si>
  <si>
    <t>Мероприятия запланированы на 3-4 квартал 2016 года</t>
  </si>
  <si>
    <t>Количество предприятий, внедривших новые технологии, формы и методы торговли</t>
  </si>
  <si>
    <t>Основное мероприятие 2.2  Мероприятия, направленные на повышение уровня профессионального мастерства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</si>
  <si>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</si>
  <si>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</si>
  <si>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Подпрограмма 3  " Развитие  и подддержка субъектов малого и среднего предпринимательстваи в Губкинском  городском округе
 на 2014-2020 годы"</t>
  </si>
  <si>
    <t>Оборот малых и средних предприятий вдействующих ценах</t>
  </si>
  <si>
    <t>Основное мероприятие  3.1   Мероприятие по поддержке субъектов малого и среднего предпринимательства в области ремесленной и выставочно-ярмарочной деятельности</t>
  </si>
  <si>
    <t xml:space="preserve"> Количество действующих субъектов малого и среднего предпринимательства на конец года</t>
  </si>
  <si>
    <t>В 1 квартале 2016 года количество действующих субъектов МСП увеличилось на 15 единиц</t>
  </si>
  <si>
    <t>Мероприятие 3.1.1. 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</si>
  <si>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</si>
  <si>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Мероприятие запланировано на 2 квартал 2016 года (май)</t>
  </si>
  <si>
    <t>Мероприятие 3.1.2 Проведение ежегодного городского конкурса "Губкинский предприниматель", приуроченного к празднованию Дня российского предпринимательства</t>
  </si>
  <si>
    <t>Количество  организованных мероприятий по празднованию Дня российского предпринимательства</t>
  </si>
  <si>
    <t>Мероприятие 3.1.3 Информационно-образовательная подготовка жителей Губкинского городского округа к ведению предпринимательской деятельности</t>
  </si>
  <si>
    <t>Количество  принявших участие</t>
  </si>
  <si>
    <t>Мероприятие 3.1.4 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</t>
  </si>
  <si>
    <t>Количество областных совещаний по развитию сферы сельского хозяйства на территории Губкинского городского округа</t>
  </si>
  <si>
    <t>Согласно графику департамента АПК Белгородской области</t>
  </si>
  <si>
    <t>Основное мероприятие 3.2.  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</si>
  <si>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Количество просубсидированных кредитов КФХ и ЛПХ</t>
  </si>
  <si>
    <t>В 1 квартале 2016 года денежные средства из федерального бюджета не поступали</t>
  </si>
  <si>
    <t>Основное мероприятие 3.3.  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</t>
  </si>
  <si>
    <t>Доля оборота малых и средних предприятий в общем обороте предприятий и организаций городского округа</t>
  </si>
  <si>
    <t>Мероприятие 3.3. 1. 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</si>
  <si>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</si>
  <si>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Мероприятие 3.3. 2.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</si>
  <si>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</si>
  <si>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Мероприятие 3.3. 3 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</si>
  <si>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</si>
  <si>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Основное мероприятие 3.4. Возмещение части процентной ставки по долгосрочным, среднесрочным и краткосрочным кредитам, взятыми малыми формами хозяйствования</t>
  </si>
  <si>
    <t>В 1 квартале 2016 года денежные средства из областного бюджета не поступали</t>
  </si>
  <si>
    <t>8.1.</t>
  </si>
  <si>
    <t>8.1.1.</t>
  </si>
  <si>
    <t>8.1.2.</t>
  </si>
  <si>
    <t>8.2.</t>
  </si>
  <si>
    <t>8.2.1.</t>
  </si>
  <si>
    <t>8.2.2.</t>
  </si>
  <si>
    <t>8.3.</t>
  </si>
  <si>
    <t>8.3.1.</t>
  </si>
  <si>
    <t>8.3.2.</t>
  </si>
  <si>
    <t>8.3.3.</t>
  </si>
  <si>
    <t>8.3.4.</t>
  </si>
  <si>
    <t>2.8.</t>
  </si>
  <si>
    <t>2.4.1.</t>
  </si>
  <si>
    <t>2.4.2.</t>
  </si>
  <si>
    <t>2.5.1.</t>
  </si>
  <si>
    <t>2.5.2.</t>
  </si>
  <si>
    <t>2.5.3.</t>
  </si>
  <si>
    <t>2.5.4.</t>
  </si>
  <si>
    <t>2.6.1.</t>
  </si>
  <si>
    <t>2.6.2.</t>
  </si>
  <si>
    <t>2.6.3.</t>
  </si>
  <si>
    <t>2.6.4.</t>
  </si>
  <si>
    <t>2.7.1.</t>
  </si>
  <si>
    <t>2.8.1.</t>
  </si>
  <si>
    <t>2.8.2.</t>
  </si>
  <si>
    <t>2.8.3.</t>
  </si>
  <si>
    <t>2.8.4.</t>
  </si>
  <si>
    <t>2.8.5.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</si>
  <si>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</si>
  <si>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</si>
  <si>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</si>
  <si>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</si>
  <si>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</si>
  <si>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</si>
  <si>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</si>
  <si>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</si>
  <si>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3.2.1.</t>
  </si>
  <si>
    <t>3.2.2.</t>
  </si>
  <si>
    <t>3.3.1.</t>
  </si>
  <si>
    <t>3.3.2.</t>
  </si>
  <si>
    <t>3.3.3.</t>
  </si>
  <si>
    <t>4.1.1.</t>
  </si>
  <si>
    <t>4.1.2.</t>
  </si>
  <si>
    <t>4.1.3.</t>
  </si>
  <si>
    <t>4.1.4.</t>
  </si>
  <si>
    <t>4.1.5.</t>
  </si>
  <si>
    <t>4.1.6.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</si>
  <si>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</si>
  <si>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</si>
  <si>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</si>
  <si>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</si>
  <si>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</si>
  <si>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</si>
  <si>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</si>
  <si>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</si>
  <si>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</si>
  <si>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</si>
  <si>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4.5.</t>
  </si>
  <si>
    <t>4.5.1.</t>
  </si>
  <si>
    <t>4.6.</t>
  </si>
  <si>
    <t>4.6.1.</t>
  </si>
  <si>
    <t>4.7.</t>
  </si>
  <si>
    <t>4.7.1.</t>
  </si>
  <si>
    <t>4.7.2.</t>
  </si>
  <si>
    <t>4.7.3.</t>
  </si>
  <si>
    <t>4.7.4.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</si>
  <si>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</si>
  <si>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</si>
  <si>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</si>
  <si>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</si>
  <si>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</si>
  <si>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</si>
  <si>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</si>
  <si>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</si>
  <si>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</si>
  <si>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</si>
  <si>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</si>
  <si>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</si>
  <si>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</si>
  <si>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</si>
  <si>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</si>
  <si>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</si>
  <si>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</si>
  <si>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</si>
  <si>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</si>
  <si>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</si>
  <si>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Мероприятие 1.1.«Мероприятия по профилактике правонарушений и преступлений»</t>
  </si>
  <si>
    <t>Основное мероприятие 1.2. «Мероприятия по обеспечению безопасности дорожного движения»</t>
  </si>
  <si>
    <t>1.1.2.1.</t>
  </si>
  <si>
    <t xml:space="preserve">Мероприятие 1.2.1.
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</si>
  <si>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1.1.2.2.</t>
  </si>
  <si>
    <t>Мероприятие 1.2.2.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</si>
  <si>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1.1.2.3.</t>
  </si>
  <si>
    <t>Мероприятие 1.1.2.3. «Проведение мероприятий: безопасное колесо, зеленый огонек»</t>
  </si>
  <si>
    <t>1.1.2.4.</t>
  </si>
  <si>
    <t xml:space="preserve">Мероприятие 1.1.2.4.
«Организационно-планировочные и инженерные меры совершенствования организации движения транспорта и пешеходов»
</t>
  </si>
  <si>
    <t>Основное мероприятие 1.3.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</si>
  <si>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Основное мероприятие 1.4.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профессио-нальных образователь-ных организаций и организаций высшего образования»</t>
  </si>
  <si>
    <t>Основное мероприятие 1.5. "Организация транспортного обслуживания населения в пригородном межмуниципальном сообщении"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</si>
  <si>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 на 2014-2020  годы»</t>
  </si>
  <si>
    <t>1.2.1.</t>
  </si>
  <si>
    <t>Основное мероприятие 2.1.    «Мероприятия  по антинаркотической пропаганде и антинаркотическому просвещению»</t>
  </si>
  <si>
    <t>1.2.2.</t>
  </si>
  <si>
    <t xml:space="preserve">Основное мероприятие 2.2.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</si>
  <si>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 на 2014-2020 годы»</t>
  </si>
  <si>
    <t>1.3.1.</t>
  </si>
  <si>
    <t>Основное мероприятие 3.1.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</si>
  <si>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1.3.2.</t>
  </si>
  <si>
    <t>Основное мероприятие 3.2 «Мероприятия, направленные  на повышение эффективности работы системы профилактики безнадзорности и правонарушений»</t>
  </si>
  <si>
    <t>1.3.3.</t>
  </si>
  <si>
    <t>Основное мероприятие 3.3.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</si>
  <si>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</si>
  <si>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</si>
  <si>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1.4.1.</t>
  </si>
  <si>
    <t>Основное мероприятие 4.1.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</si>
  <si>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1.4.2.</t>
  </si>
  <si>
    <t>Основное мероприятие 4.2. «Поддержание в готовности сил и средств добровольной пожарной охраны, обеспечение первичных мер пожарной безопасности»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</si>
  <si>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</si>
  <si>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</si>
  <si>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</si>
  <si>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"Поддержка альтернативных форм предоставления дошкольного образования (за счет средств бюджета городского округа и областного бюджета)"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</si>
  <si>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</si>
  <si>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2.2.3.1.</t>
  </si>
  <si>
    <t>Основное мероприятие "Обеспечение видеонаблюдения аудиторий пунктов проведения единого государственного экзамена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</si>
  <si>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</si>
  <si>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</si>
  <si>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</si>
  <si>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>Основное мероприятие "Мероприятия"</t>
  </si>
  <si>
    <t>Основное мероприятие  "Мероприятия по выявлению, развитию и поддержке одаренных детей"</t>
  </si>
  <si>
    <t>Основное мероприятие 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</si>
  <si>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</si>
  <si>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</si>
  <si>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Основное мероприятие  "Профессиональная подготовка, переподготовка и повышение квалификации"</t>
  </si>
  <si>
    <t>Основное мероприятие  "Субсидии на мероприятия по проведению оздоровительной кампании детей"</t>
  </si>
  <si>
    <t>Основное мероприятие "Мероприятия по проведению оздоровительной кампании детей  в  лагерях с дневным пребыванием и лагерях труда и отдыха"</t>
  </si>
  <si>
    <t>Основное мероприятие  "Мероприятия по проведению  оздоровительной кампании детей на базе загородных оздоровительных организаций стационарного типа"</t>
  </si>
  <si>
    <t>Основное мероприятие "Профессиональная подготовка, переподготовка и повышение квалификации"</t>
  </si>
  <si>
    <t>Основное мероприятие "Организация бухгалтерского обслуживания организаций"</t>
  </si>
  <si>
    <t>Основное мероприятие "Организация материально-технического снабжения подведомственных организаций"</t>
  </si>
  <si>
    <t>Основное мероприятие 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</si>
  <si>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 "Предоставление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области"</t>
  </si>
  <si>
    <t>Основное мероприятие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</si>
  <si>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</si>
  <si>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</si>
  <si>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 xml:space="preserve">Основное мероприятие   "Развитие моделей и форм вовлечения молодежи в трудовую и экономическую деятельность" </t>
  </si>
  <si>
    <t xml:space="preserve">Основное мероприятие   "Мероприятия по развитию активности и вовлечению всех групп молодежи в социальную практику" 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</si>
  <si>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</si>
  <si>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граждан" </t>
  </si>
  <si>
    <t>Основное мероприятие  "Реализация молодежной политики на сельских территориях Губкинского городского округа "</t>
  </si>
  <si>
    <t xml:space="preserve">Основное мероприятие "Мероприятия по совершенствованию системы патриотического воспитания граждан" 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</si>
  <si>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</si>
  <si>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</si>
  <si>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Основное мероприятие "Мероприятия по обеспечению жильем молодых семей (за счет средств субсидий из областного бюджета)"</t>
  </si>
  <si>
    <t>Основное мероприятие  "Мероприятия по обеспечению жильем молодых семей (за счет средств субсидий из областного бюджета)"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</si>
  <si>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</si>
  <si>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</si>
  <si>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</si>
  <si>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</si>
  <si>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</si>
  <si>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</si>
  <si>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</si>
  <si>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</si>
  <si>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</si>
  <si>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</si>
  <si>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5.1.30.</t>
  </si>
  <si>
    <t>5.1.31.</t>
  </si>
  <si>
    <t>5.1.32.</t>
  </si>
  <si>
    <t>5.1.33.</t>
  </si>
  <si>
    <t>5.1.34.</t>
  </si>
  <si>
    <t>5.1.35.</t>
  </si>
  <si>
    <t>5.1.36.</t>
  </si>
  <si>
    <r>
      <t xml:space="preserve">Основное мероприятие  </t>
    </r>
    <r>
      <rPr>
        <sz val="12"/>
        <rFont val="Times New Roman"/>
        <family val="1"/>
      </rPr>
  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  </r>
  </si>
  <si>
    <r>
      <t xml:space="preserve">Основное мероприятие  </t>
    </r>
    <r>
      <rPr>
        <sz val="12"/>
        <rFont val="Times New Roman"/>
        <family val="1"/>
      </rPr>
      <t>Выплата единовременной адресной материальной помощи женщинам, находящимся в трудной жизненной ситуации и сохранившим беременность</t>
    </r>
  </si>
  <si>
    <t>Подпрограмма 2      Социальное обслуживание населения</t>
  </si>
  <si>
    <t>5.2.1.</t>
  </si>
  <si>
    <t>5.3.1.</t>
  </si>
  <si>
    <t>5.3.2.</t>
  </si>
  <si>
    <t>5.3.3.</t>
  </si>
  <si>
    <t>5.4.1.</t>
  </si>
  <si>
    <t>5.4.2.</t>
  </si>
  <si>
    <t>5.4.3.</t>
  </si>
  <si>
    <t>5.4.4.</t>
  </si>
  <si>
    <t>5.5.1.</t>
  </si>
  <si>
    <t>5.5.2.</t>
  </si>
  <si>
    <t>5.5.3.</t>
  </si>
  <si>
    <t>5.6.1.</t>
  </si>
  <si>
    <t>5.6.2.</t>
  </si>
  <si>
    <t>5.6.3.</t>
  </si>
  <si>
    <t>5.6.4.</t>
  </si>
  <si>
    <t>5.6.5.</t>
  </si>
  <si>
    <t>6.1.1.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</si>
  <si>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</si>
  <si>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</si>
  <si>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6.1.2.</t>
  </si>
  <si>
    <t>6.1.3.</t>
  </si>
  <si>
    <t>6.1.4.</t>
  </si>
  <si>
    <t>Основное мероприятие "Адресная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</si>
  <si>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6.2.1.</t>
  </si>
  <si>
    <t>6.2.2.</t>
  </si>
  <si>
    <t>Основное мероприятие 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</si>
  <si>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6.3.1.</t>
  </si>
  <si>
    <t>6.4.1.</t>
  </si>
  <si>
    <t>6.4.2.</t>
  </si>
  <si>
    <t>Основное мероприятие "Обеспечение функций органов   местного самоуправления»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</si>
  <si>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</si>
  <si>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7.1.1.</t>
  </si>
  <si>
    <t>7.2.1.</t>
  </si>
  <si>
    <t>7.2.2.</t>
  </si>
  <si>
    <t>7.3.1.</t>
  </si>
  <si>
    <t>9.1.1.</t>
  </si>
  <si>
    <t>9.2.1.</t>
  </si>
  <si>
    <t>9.3.1.</t>
  </si>
  <si>
    <t>9.3.2.</t>
  </si>
  <si>
    <t>9.3.3.</t>
  </si>
  <si>
    <t>9.3.4.</t>
  </si>
  <si>
    <t>9.3.5.</t>
  </si>
  <si>
    <t>9.4.1.</t>
  </si>
  <si>
    <t>9.4.2.</t>
  </si>
  <si>
    <t>9.5.1.</t>
  </si>
  <si>
    <t>9.5.2.</t>
  </si>
  <si>
    <t>9.5.3.</t>
  </si>
  <si>
    <t>9.5.4.</t>
  </si>
  <si>
    <t>9.5.5.</t>
  </si>
  <si>
    <t>9.6.1.</t>
  </si>
  <si>
    <t>9.6.2.</t>
  </si>
  <si>
    <t>11.1.1.</t>
  </si>
  <si>
    <t>11.1.2.</t>
  </si>
  <si>
    <t>11.1.3.</t>
  </si>
  <si>
    <t>11.1.4.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</si>
  <si>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</si>
  <si>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</si>
  <si>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</si>
  <si>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</si>
  <si>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</si>
  <si>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Основное мероприятие  «Развитие и модернизация информационно-коммуникационной инфраструктуры связи»</t>
  </si>
  <si>
    <t>11.1.5.</t>
  </si>
  <si>
    <t>11.1.6.</t>
  </si>
  <si>
    <t>11.1.7.</t>
  </si>
  <si>
    <t>11.2.1.</t>
  </si>
  <si>
    <t>11.2.2.</t>
  </si>
  <si>
    <t>12.1.1.</t>
  </si>
  <si>
    <t>Основное мероприятие  "Мероприятия по эффективному использованию и оптимизации состава муниципального имущества"</t>
  </si>
  <si>
    <t>12.1.2.</t>
  </si>
  <si>
    <t>12.1.3.</t>
  </si>
  <si>
    <t>Основное мероприятие  "Разработка научно обоснованных проектов бассейнового природопользования"</t>
  </si>
  <si>
    <t>12.1.4.</t>
  </si>
  <si>
    <t>12.1.5.</t>
  </si>
  <si>
    <t>12.1.6.</t>
  </si>
  <si>
    <t>12.1.7.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</si>
  <si>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</si>
  <si>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Основное мероприятие  "Государственная регистрация актов гражданского состояния"</t>
  </si>
  <si>
    <t xml:space="preserve">Основное мероприятие 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</si>
  <si>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Основное мероприятие  «Разработка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сооружений»</t>
  </si>
  <si>
    <t>12.2.1.</t>
  </si>
  <si>
    <t>12.2.2.</t>
  </si>
  <si>
    <t>Основное мероприятие "Мероприятия, направленные на формирование земельных участков и их рыночной оценки"</t>
  </si>
  <si>
    <t>Основное мероприятие  "Мероприятия в рамках подпрограммы "Развитие земельных отношений в Губкинском городском округе на 2014 - 2020 годы"</t>
  </si>
  <si>
    <t>12.3.1.</t>
  </si>
  <si>
    <t>12.3.2.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</si>
  <si>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</si>
  <si>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13.1.</t>
  </si>
  <si>
    <t>13.2.</t>
  </si>
  <si>
    <t>13.3.</t>
  </si>
  <si>
    <t>Основное мероприятие 4.1.1.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</si>
  <si>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</si>
  <si>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</si>
  <si>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</si>
  <si>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1.4.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</si>
  <si>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</si>
  <si>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1.5.</t>
  </si>
  <si>
    <t>Доля преступлений, совершенных несовершеннолетними, в общем количестве совершенных преступлений</t>
  </si>
  <si>
    <t>1.6.</t>
  </si>
  <si>
    <t>Количество пожаров</t>
  </si>
  <si>
    <t>Подпрограмма 1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</si>
  <si>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Количество дорожно-транспортных происшествий на 100 тысяч населения, ед.</t>
  </si>
  <si>
    <t>Основное мероприятие 1.1.«Мероприятия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</si>
  <si>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</si>
  <si>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</si>
  <si>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3 кнопки экстренной связи "Гражданин-полиция" находятся на ремонте на заводе.</t>
  </si>
  <si>
    <t xml:space="preserve">Основное мероприятие 1.2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</si>
  <si>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</si>
  <si>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</si>
  <si>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Мероприятие 1.2.1.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</si>
  <si>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Количество комплектов оборудования "Детский автогородок"</t>
  </si>
  <si>
    <t>комплект</t>
  </si>
  <si>
    <t>Количество световозвращающих приспособлений</t>
  </si>
  <si>
    <t>Количество мероприятий</t>
  </si>
  <si>
    <t>Эффективное исполнение запланированных мероприятий</t>
  </si>
  <si>
    <t>Основное мероприятие 1.3.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</si>
  <si>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</si>
  <si>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Основное мероприятие 1.4.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</si>
  <si>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</si>
  <si>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Основное мероприятие 1.5.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</si>
  <si>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</si>
  <si>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</si>
  <si>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населения)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</si>
  <si>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</si>
  <si>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Основное мероприятие  2.1.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</si>
  <si>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</si>
  <si>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</si>
  <si>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>Доля молодежи, охваченной мероприятиями, направленными на мотивацию к здоровому образу жизни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</si>
  <si>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</si>
  <si>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</si>
  <si>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</si>
  <si>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</si>
  <si>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</si>
  <si>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Основное мероприятие 3.2.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</si>
  <si>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</si>
  <si>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Основное мероприятие 3.3. «Мероприятия, направленные  на повышение эффективности работы системы профилактики безнадзорности и правонарушений»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</si>
  <si>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</si>
  <si>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Количество лиц, погибших в результате пожаров</t>
  </si>
  <si>
    <t>Количество работников, работающих в области ГО и ЧС</t>
  </si>
  <si>
    <t>Основное мероприятие 4.2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</si>
  <si>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</si>
  <si>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</si>
  <si>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 xml:space="preserve"> тыс.ед.</t>
  </si>
  <si>
    <t xml:space="preserve"> ед.</t>
  </si>
  <si>
    <t>в течениии 1 кв. 2016 г. оборудование зданий и сооружений, объектов инженерной инфраструктуры для потребностей инвалидов не производилось.</t>
  </si>
  <si>
    <t>в 1 кв. 2016 г. Заключены 2 Муниципальных контракта от 01.03.2016 г. по определению застройщика для участия в долевом строительстве многоквартирного дома с целью приобретения 10 жилых помещений (квартир) для детей-сирот, детей, оставшихся без попечения родителей и лиц из их числа. срок передачи жилых помещений (квартир) до 30 сентября 2016г.</t>
  </si>
  <si>
    <t>Подпрограмма 1 «Социальная поддержка отдельных категорий граждан»</t>
  </si>
  <si>
    <t>1.1. 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</si>
  <si>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</si>
  <si>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Основное  мероприятие 1.1.1. Оплата жилищно-коммунальных услуг отдельным категориям граждан (за счет субвенций из федерального бюджета)</t>
  </si>
  <si>
    <t>Показатель 1.1.1.1.
Количество граждан, получивших услуги по оплате жилищно-коммунальных услуг в денежной форме</t>
  </si>
  <si>
    <t>Мероприятие 1.1.1.1.
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</t>
  </si>
  <si>
    <t>Показатель 1.1.1.1.1.
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</si>
  <si>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 xml:space="preserve">Мероприятие 1.1.1.2. 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
</t>
  </si>
  <si>
    <t>Показатель 1.1.1.2.1.
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</si>
  <si>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Показатель 1.1.1.3.1.
Количество граждан, получивших услуги по оплате жилищно-коммунальных услуг в денежной форме в соответствии  с  Федеральным законом от 15.05.1991 г. 
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</si>
  <si>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 1.1.2.Выплата ежемесячных денежных компенсаций расходов по оплате  жилищно-коммунальных услуг ветеранам труда</t>
  </si>
  <si>
    <t>Показатель 1.1.2.1.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</si>
  <si>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Основное  мероприятие  1.1.3. Выплата ежемесячных денежных компенсаций расходов по оплате   жилищно-коммунальных услуг реабилитирован-
ным лицам и лицам, признанным пострадавшими от политических репрессий</t>
  </si>
  <si>
    <t>Показатель 1.1.3.1.
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</si>
  <si>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 1.1.4. Выплата ежемесячных денежных компенсаций расходов по оплате   жилищно-коммунальных услуг многодетным семьям</t>
  </si>
  <si>
    <t>Показатель 1.1.4.1.
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</si>
  <si>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Основное  мероприятие  1.1.5. Выплата ежемесячных денежных компенсаций расходов по оплате   жилищно-коммунальных услуг иным категориям граждан</t>
  </si>
  <si>
    <t>Показатель 1.1.5.1.
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</si>
  <si>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Основное  мероприятие  1.1.6. Предоставление гражданам адресных субсидий на оплату жилого помещения и коммунальных услуг</t>
  </si>
  <si>
    <t>Показатель 1.1.6.1.
Количество граждан, получивших услуги по выплате адресных субсидий на оплату жилья и коммунальных услуг</t>
  </si>
  <si>
    <t>Основное  мероприятие  1.1.7.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</si>
  <si>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Показатель 1.1.7.1.
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</si>
  <si>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по причине заявительной формы исполнения</t>
  </si>
  <si>
    <t>Основное  мероприятие  1.1.8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</si>
  <si>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Показатель 1.1.8.1
Количество лиц, награжденных нагрудным знаком "Почетный донор России", получивших услуги по осуществлению ежегодной денежной выплаты</t>
  </si>
  <si>
    <t xml:space="preserve">Основное  мероприятие  1.1.9 Социальная поддержка Героев Социалистического Труда и полных кавалеров ордена Трудовой Славы
</t>
  </si>
  <si>
    <t>Показатель 1.1.9.1
Количество Героев Социалистического Труда и полных кавалеров ордена Трудовой Славы, получивших социальную поддержку</t>
  </si>
  <si>
    <t>Основное  мероприятие  1.1.10. 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</si>
  <si>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Показатель 1.1.10.1.
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</si>
  <si>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Основное  мероприятие  1.1.11. Выплата пособия  лицам, которым присвоено звание  «Почетный гражданин Белгородской области»</t>
  </si>
  <si>
    <t>Показатель 1.1.11.1.
Количество лиц, которым присвоено звание "Почетный гражданин Белгородской области", получивших социальную поддержку</t>
  </si>
  <si>
    <t>Основное  мероприятие  1.1.12. Оплата ежемесячных денежных выплат  ветеранам труда, ветеранам военной службы</t>
  </si>
  <si>
    <t>Показатель 1.1.12.1.
Количество ветеранов труда, ветеранов военной службы, получивших услуги по оплате ежемесячных денежных выплат</t>
  </si>
  <si>
    <t>Основное  мероприятие  1.1.13. Оплата ежемесячных денежных выплат труженикам тыла</t>
  </si>
  <si>
    <t>Показатель 1.1.13.1.
Количество тружеников тыла, получивших услуги по оплате ежемесячных денежных выплат</t>
  </si>
  <si>
    <t xml:space="preserve">Основное  мероприятие  1.1.14. Оплата ежемесячных денежных выплат  реабилитированным лицам
</t>
  </si>
  <si>
    <t>Показатель 1.1.14.1.
Количество реабилитированных лиц, получивших услуги по оплате ежемесячных денежных выплат</t>
  </si>
  <si>
    <t>Основное  мероприятие  1.1.15. Оплата ежемесячных денежных выплат лицам, признанным пострадавшими от политических репрессий</t>
  </si>
  <si>
    <t>Показатель 1.1.15.1.
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</si>
  <si>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 1.1.16. Оплата ежемесячных денежных выплат  лицам, родившимся в период с 22 июня 1923 года по 3 сентября 1945 года (Дети войны)</t>
  </si>
  <si>
    <t>Показатель 1.1.16.1.
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</si>
  <si>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1.1.17. Выплата субсидий ветеранам боевых действий и  другим категориям военнослужащих</t>
  </si>
  <si>
    <t>Показатель 1.1.17.1.
Количество ветеранов боевых действий и других категорий военнослужащих,  получивших услуги по выплате субсидий</t>
  </si>
  <si>
    <t>Основное  мероприятие  1.1.18. Осуществление мер соцзащиты многодетных семей (оплата услуг связи)</t>
  </si>
  <si>
    <t>Показатель 1.1.18.1.
Количество многодетных семей,  получивших услуги по выплате субсидий</t>
  </si>
  <si>
    <t>Основное  мероприятие  1.1.19. Осуществление мер соцзащиты многодетных семей (приобретение школьной формы первоклассникам, питание и оплата проезда школьников)</t>
  </si>
  <si>
    <t>Показатель 1.1.19.1.
Количество обучающихся, получивших меру социальной защиты многодетных семей по обеспечению питанием</t>
  </si>
  <si>
    <t>Численность обучающихся из многодетных семей формируется по факту предоставления справок гарантирующих получение меры соц. защиты многодетных семей. За 1 кв. 2016г. Фактически справок было представлено меньше чем планировалось.</t>
  </si>
  <si>
    <t>Показатель 1.1.19.2.
Количество обучающихся, получивших меру социальной защиты многодетных семей по обеспечению льготного проезда детей</t>
  </si>
  <si>
    <t>фактически данной мерой в течении 1кв. 2016г. воспользовались 191 обучающихся из многодетных семей, согласно представленных списков на оплату проезда.</t>
  </si>
  <si>
    <t>Показатель 1.1.19.3.
Количество обучающихся, получивших меру социальной защиты многодетных семей по обеспечению школьной формой</t>
  </si>
  <si>
    <t xml:space="preserve">Численность обучающихся из многодетных семей формируется по факту предоставления справок гарантирующих получение меры соц. защиты многодетных семей.  Фактически за 1кв. 2016 г. справок представлено не было. </t>
  </si>
  <si>
    <t>Основное  мероприятие 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</si>
  <si>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Показатель 1.1.20.1.
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</si>
  <si>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Основное  мероприятие  1.1.21. Предоставление материальной и иной помощи для погребения</t>
  </si>
  <si>
    <t>Показатель 1.1.21.1.
Количество граждан, получивших услуги на предоставление материальной и иной помощи для погребения</t>
  </si>
  <si>
    <t>Основное  мероприятие  1.1.22. Выплата пособий малоимущим гражданам и гражданам, оказавшимся в тяжелой жизненной ситуации</t>
  </si>
  <si>
    <t>Показатель 1.1.22.1.
Количество малоимущих граждан и граждан, оказавшихся в тяжелой жизненной ситуации, получивших услуги на выплату пособий</t>
  </si>
  <si>
    <t>Основное  мероприятие  1.1.23. 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</si>
  <si>
    <t>Показатель 1.1.23.1.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</si>
  <si>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1.1.24.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</si>
  <si>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Показатель 1.1.24.1.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</si>
  <si>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Основное  мероприятие  1.1.25.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</si>
  <si>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Показатель 1.1.25.1.
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</si>
  <si>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1.1.26. Выплата ежемесячных пособий гражданам, имеющим детей</t>
  </si>
  <si>
    <t xml:space="preserve">Показатель 1.1.26.1.
Количество граждан, имеющих детей, получивших меры социальной поддержки по выплате ежемесячного пособия, </t>
  </si>
  <si>
    <t>Основное  мероприятия 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</si>
  <si>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1.1.27.1.
Количество реализованных проездных билетов на территории Губкинского городского округа</t>
  </si>
  <si>
    <t xml:space="preserve">штук
</t>
  </si>
  <si>
    <t>Основное  мероприятие  1.1.28.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</si>
  <si>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1.1.28.1.
Количество реализованных проездных билетов на территории Губкинского городского округа</t>
  </si>
  <si>
    <t>Мероприятие  1.1.28.1. Предоставление права приобретения единого социального проездного билета с разовыми социальными проездными талонами</t>
  </si>
  <si>
    <t xml:space="preserve">Показатель 1.1.28.1.1.
Количество реализованных проездных билетов на территории Губкинского городского округа,  </t>
  </si>
  <si>
    <t xml:space="preserve">Показатель 1.1.28.1.2.
Количество пригородных маршрутов с небольшой интенсивностью пассажиропотока </t>
  </si>
  <si>
    <t xml:space="preserve">маршрутов
</t>
  </si>
  <si>
    <t>Показатель 1.1.28.1.3.
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</si>
  <si>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Мероприятие  1.1.28.2. 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</t>
  </si>
  <si>
    <t>Показатель 1.1.28.2.1.
Количество членов  народной дружины, получающих разовые проездные талоны</t>
  </si>
  <si>
    <t xml:space="preserve">Основное  мероприятие  1.1.29.  Выплата пенсии за выслугу лет лицам, замещавшим  муниципальные должности и должности муниципальной службы </t>
  </si>
  <si>
    <t>Показатель 1.1.29.1.
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</si>
  <si>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1.1.30. Предоставление ежемесячного пособия Почетным гражданам города Губкина и Губкинского района </t>
  </si>
  <si>
    <t>Показатель 1.1.30.1.
Количество граждан, получивших услуги по выплате ежемесячного пособия Почетным гражданам города Губкина и Губкинского района</t>
  </si>
  <si>
    <t>Основное  мероприятие  1.1.31. Мероприятия по социальной поддержке некоторых категорий граждан</t>
  </si>
  <si>
    <t>Показатель 1.1.31.1.
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</si>
  <si>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 xml:space="preserve"> %
</t>
  </si>
  <si>
    <t>Мероприятие  1.1.31.1. Организация вручения персональных поздравлений Президента РФ ветеранам Великой Отечественной войны</t>
  </si>
  <si>
    <t>Показатель 1.1.31.1.1.
Количество ветеранов Великой Отечественной войны, которым вручены персональные поздравления Президента РФ,</t>
  </si>
  <si>
    <t>Мероприятие  1.1.31.2. Организация  мероприятий  по подготовке и проведению празднования годовщины Победы в Великой Отечественной войне 1941-1945 гг.</t>
  </si>
  <si>
    <t xml:space="preserve">Показатель 1.1.31.2.1.
Количество ветеранов Великой Отечественной войны,  принявших участие в мероприятиях по проведению празднования годвщин Победы в Великой Отечественной войне 1941-1945 гг., </t>
  </si>
  <si>
    <t>исполнение предусматривается во 2 кв. 2016 г., (9 мая)</t>
  </si>
  <si>
    <t>Мероприятие  1.1.31.3. Организация мероприятий по проведению Дня памяти погибших в радиационных авариях и катастрофах</t>
  </si>
  <si>
    <t>Показатель 1.1.31.3.1.
Количество граждан, пострадавших в результате радиационных катастроф, принявших участие в мероприятиях</t>
  </si>
  <si>
    <t>исполнение предусматривается во 2 кв. 2016 г., (26 апреля)</t>
  </si>
  <si>
    <t>Мероприятие  1.1.31.4. 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</t>
  </si>
  <si>
    <t>Показатель 1.1.31.4.1.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</t>
  </si>
  <si>
    <t>Основное мероприятие 1.1.32 Осуществление переданных полномочий по предоставлению отдельных мер социальной поддержки граждан, подвергшихся радиации</t>
  </si>
  <si>
    <t>Показатель 1.1.32. 
Количество граждан, подвергшихся радиации, получивших пособия и компенсации,</t>
  </si>
  <si>
    <t xml:space="preserve">Основное мероприятие 1.1.33. 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
</t>
  </si>
  <si>
    <t>Показатель 1.1.33.
Количество семей, родивших третьего и последующих детей, получивших материнский (семейный) капитал,</t>
  </si>
  <si>
    <t xml:space="preserve"> семей
</t>
  </si>
  <si>
    <t>исполнение предусматривается в последующих периодах 2016 г.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</si>
  <si>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</si>
  <si>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 xml:space="preserve">Показатель 1.1.34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</si>
  <si>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1.1.35.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</si>
  <si>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</si>
  <si>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 xml:space="preserve">Основное мероприятие 1.1.36. Количество женщин, получивших единовременную адресную материальную помощь, находящимся в трудной жизненной ситуации и сохранившим беременность </t>
  </si>
  <si>
    <t xml:space="preserve">Показатель 1.1.36 Выплата единовременной адресной материальной помощи женщинам, находящимся в трудной жизненной ситуациии сохранившим беременность  
</t>
  </si>
  <si>
    <t xml:space="preserve">исполнение предусматривается в последующих периодах 2016 г., </t>
  </si>
  <si>
    <t>Подпрограмма 2 «Социальное обслуживание населения»</t>
  </si>
  <si>
    <t xml:space="preserve">тыс. ед. 
</t>
  </si>
  <si>
    <t>Задача 2.1. Повышение эффективности деятельности учреждений социального обслуживания на основе соблюдения стандартов и нормативов социальных услуг</t>
  </si>
  <si>
    <t>Основное мероприятие 2.1.1. Осуществление полномочий по обеспечению права граждан на социальное обслуживание</t>
  </si>
  <si>
    <t xml:space="preserve">Показатель 2.1.1.1. Количество социальных услуг, оказанных муниципальными бюджетными учреждениями социального обслуживания населения </t>
  </si>
  <si>
    <t>Показатель 2.1.1.2.
Уровень выполнения параметров доведенных муниципальных заданий</t>
  </si>
  <si>
    <t>Показатель 2.1.1.3. Соотношение  средней заработной платы социальных работников и средней заработной платы в Белгородской области,</t>
  </si>
  <si>
    <t>Подпрограмма 3 «Социальная поддержка семьи и детей»</t>
  </si>
  <si>
    <t>исполнение предусматривается в последующих периодах 2016 г., по мере проведеия мероприятий</t>
  </si>
  <si>
    <t>Задача 3.1.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</si>
  <si>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>Основное мероприятие 3.1.1.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</si>
  <si>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 xml:space="preserve">Показатель 3.1.1.1.
 Доля детей-сирот, детей, оставшихся без попечения родителей, в общей численности детей в возрасте
0-17 лет
</t>
  </si>
  <si>
    <t xml:space="preserve">Показатель 3.1.1.2.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</si>
  <si>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увеличение количества выявленных детей-сирот и детей, оставшихся без попечения родителей, в возрасте старше 7 лет, братьев и сестер</t>
  </si>
  <si>
    <t xml:space="preserve">Мероприятие  3.1.1.1. Выплата единовременного пособия при всех формах устройства детей, лишенных родительского попечения, в семью </t>
  </si>
  <si>
    <t>Показатель 3.1.1.1.1.
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</si>
  <si>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</si>
  <si>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>исполнение предусматривается к концу 2016 года</t>
  </si>
  <si>
    <t xml:space="preserve">Мероприятие 3.1.1.2. Осуществление мер по социальной защите граждан, являющихся усыновителями  </t>
  </si>
  <si>
    <t>Показатель 3.1.1.2.1.
Количество граждан, являющихся усыновителями, получивших меры социальной поддержки,</t>
  </si>
  <si>
    <t xml:space="preserve">Мероприятие 3.1.1.3. Содержание ребенка в семье опекуна и приемной семье, а также вознаграждение, причитающееся приемному родителю   </t>
  </si>
  <si>
    <t>Показатель 3.1.1.3.1.
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</si>
  <si>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 xml:space="preserve">Мероприятие 3.1.1.4. 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 </t>
  </si>
  <si>
    <t>Показатель 3.1.1.4.1.
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</si>
  <si>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в связи с вступлением в силу постановления правительства Белгородской области № 349-пп от 28.09.2015 года "Об организации оплаты коммунальных услуг, содержания и ремотна жилых помещений, закрепленных за детьми-сиротами, детьми, оставшимися без попечения родителей, и лицами из их числа</t>
  </si>
  <si>
    <t>Задача 3.2. 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</si>
  <si>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3.2.1.  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</t>
  </si>
  <si>
    <t>Показатель 3.2.1.1.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</si>
  <si>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Задача 3.3. Организация и проведение социально-культурных мероприятий для многодетных семей и семей, воспитывающих детей-инвалидов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</si>
  <si>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</si>
  <si>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Показатель 3.3.1.1.  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</si>
  <si>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Мероприятие  3.3.1.1. Организация и проведение  акции  «Крепка семья-крепка Россия»</t>
  </si>
  <si>
    <t>Показатель 3.3.1.1.1. Количество семей, принявших участие в акции «Крепка семья – крепка Россия», в качестве участников</t>
  </si>
  <si>
    <t>участников/ зрителей,  (семей)</t>
  </si>
  <si>
    <t>0</t>
  </si>
  <si>
    <t>5/71</t>
  </si>
  <si>
    <t>Показатель 3.3.1.2.1.
Количество женщин, получивших денежную премию при награждении медалью «За материнские заслуги»</t>
  </si>
  <si>
    <t>исполнение в 3 кв. 2016 г., приурочена ко Дню города</t>
  </si>
  <si>
    <t>Мероприятие  3.3.1.3. Участие в проведении мероприятий, посвященных Дню матери</t>
  </si>
  <si>
    <t>Показатель 3.3.1.3.1. 
Количество семей, принявших участие в проведении  мероприятий, посвященных Дню матери</t>
  </si>
  <si>
    <t>исполнение в 4 кв. 2016 г. ( в ноябре)</t>
  </si>
  <si>
    <t>Мероприятие  3.3.1.4. Участие в проведении мероприятий, посвященных Дню семьи</t>
  </si>
  <si>
    <t>Показатель 3.3.1.4.1. 
Количество семей, принявших участие в проведении  мероприятий, посвященных Дню семьи</t>
  </si>
  <si>
    <t>исполнение во 2 кв. 2016 г. (в июне)</t>
  </si>
  <si>
    <t xml:space="preserve">Мероприятие  3.3.1.5. Реализация социального проекта </t>
  </si>
  <si>
    <t>Показатель 3.3.1.5.1.
Количество замещающих семей, воспитывающих детей-сирот, детей, оставшихся без  попечения родителей</t>
  </si>
  <si>
    <t>Подпрограмма 4 «Доступная среда для инвалидов и маломобильных групп населения»</t>
  </si>
  <si>
    <t xml:space="preserve">Показатель 4.2.
Доля инвалидов, прошедших социально-культурную и социально-средовую реабилитацию, в общем количестве инвалидов, </t>
  </si>
  <si>
    <t>Задача 4.1. Обеспечение доступности  объектов и услуг в приоритетных сферах жизнедеятельности инвалидов и других маломобильных групп населения</t>
  </si>
  <si>
    <t>Основное мероприятие 4.1.1.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</si>
  <si>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 xml:space="preserve">Показатель 4.1.1.1.
Количество зданий и сооружений, объектов инженерной инфраструктуры, оборудованных с учетом потребностей инвалидов </t>
  </si>
  <si>
    <t>Мероприятие 4.1.1.1. Оснащение светофорных объектов видеозвуковой сигнализацией</t>
  </si>
  <si>
    <t>Показатель 4.1.1.1.1. Количество светофорных объектов, оборудованных видеозвуковой сигнализацией</t>
  </si>
  <si>
    <t>исполнение в последующих периодах 2016 г.</t>
  </si>
  <si>
    <t>Мероприятие 4.1.1.2. Обеспечение создания специальных парковок, а также отдельных удобных парковочных мест на общих городских парковках</t>
  </si>
  <si>
    <t>Показатель 4.1.1.2.1. Количество специальных парковок, а также отдельных удобных парковочных мест на общих городских парковках для инвалидов</t>
  </si>
  <si>
    <t>Мероприятие 4.1.1.3. Устройство пандуса и  информационной строки «Пункт назначения» в здании МБУ «Губкин ПАС»</t>
  </si>
  <si>
    <t>Показатель 4.1.1.3.1. Количество зданий, оборудованных с учетом нужд инвалидов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</si>
  <si>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</si>
  <si>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Показатель 4.1.1.4.1. Количество автобусов, оснащенных с учетом нужд инвалидов</t>
  </si>
  <si>
    <t>Основное мероприятие 4.1.2. Обеспечение доступности муниципальных учреждений культуры</t>
  </si>
  <si>
    <t xml:space="preserve">Показатель 4.1.2.1.
Количество учреждений культуры, оборудованных с учетом нужд инвалидов
</t>
  </si>
  <si>
    <t>Задача 4.2.  Обеспечение доступности и качества реабилитационных услуг для инвалидов</t>
  </si>
  <si>
    <t>Основное мероприятие 4.2.1. Повышение доступности и качества реабилитацион-ных услуг для инвалидов</t>
  </si>
  <si>
    <t xml:space="preserve">Показатель 4.2.1.1
Доля инвалидов, прошедших социально-культурную и социально-средовую реабилитацию, в общем количестве инвалидов, </t>
  </si>
  <si>
    <t xml:space="preserve">Мероприятие 4.2.1.1. Организация работы  пункта 
проката средств реабилитации для граждан, постоянно действующей фотовыставки «Преодоление» и экскурсий для инвалидов
</t>
  </si>
  <si>
    <t>Показатель 4.2.1.1.1. 
Количество инвалидов, получивших технические средства реабилитации</t>
  </si>
  <si>
    <t>Мероприятие 4.2.1.2. 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</si>
  <si>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>Показатель 4.2.1.2.1.
Количество инвалидов, охваченных культурно-досуговыми услугами</t>
  </si>
  <si>
    <t xml:space="preserve">Мероприятие 4.2.1.3. 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
</t>
  </si>
  <si>
    <t>Показатель  4.2.1.3.1.
Охват детей-инвалидов, нуждающихся в реабилитации с помощью медицинского диагностического и коррекционного оборудования</t>
  </si>
  <si>
    <t>Мероприятие 4.2.1.4. 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</t>
  </si>
  <si>
    <t>Показатель 4.2.1.4.1.
Количество инвалидов, принявших участие в проведении спартакиады  по доступным для инвалидов видам спорта</t>
  </si>
  <si>
    <t>проведение спартакиады запланировано на 4 кв. 2016 года в рамках декады инвалидов</t>
  </si>
  <si>
    <t>Мероприятие 4.2.1.5. Компенсация расходов     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</t>
  </si>
  <si>
    <t>Показатель 4.2.1.5.1.
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</si>
  <si>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4.2.1.6. Организация оздоровительных занятий по авторской программе в плавательном бассейне «Дельфин» для школьников с особенностями физического развития</t>
  </si>
  <si>
    <t>Показатель 4.2.1.6.1.  
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</si>
  <si>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 xml:space="preserve">Мероприятие 4.2.1.8. Организация и проведение фестивалей, конкурсов и  мероприятий для инвалидов
и детей-инвалидов
</t>
  </si>
  <si>
    <t>Показатель 4.2.1.8.1.
Количество инвалидов, принявших участие в фестивалях и конкурсах</t>
  </si>
  <si>
    <t>Мероприятие 4.2.1.9. Организация и проведение конкурса среди общественных организаций инвалидов на получение социального гранта «Город, доступный всем»</t>
  </si>
  <si>
    <t>Показатель 4.2.1.9.1.
Количество общественных организаций, плучивших социальный грант</t>
  </si>
  <si>
    <t xml:space="preserve">ед. </t>
  </si>
  <si>
    <t>Задача 4.3.  Поддержка направлений деятельности общественных организаций</t>
  </si>
  <si>
    <t>Основное мероприятие 4.3.1. Мероприятия по поддержке социально ориентированных некоммерческих организаций</t>
  </si>
  <si>
    <t xml:space="preserve">Показатель 4.3.1.1. 
Количество социально ориентированных некоммерческих организаций, получивших  субсидию из средств бюджета городского округа
</t>
  </si>
  <si>
    <t>Подпрограмма 5 «Обеспечение жильем отдельных категорий граждан»</t>
  </si>
  <si>
    <t>Задача 5. 1.  Обеспечение жилыми помещениями отдельных категорий граждан</t>
  </si>
  <si>
    <t>Основное мероприятие 5.1.1. 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</t>
  </si>
  <si>
    <t>Показатель 5.1.1.1. 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</si>
  <si>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 xml:space="preserve">Основное мероприятие 5.1.2. 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
</t>
  </si>
  <si>
    <t>Показатель 5.1.2.1. 
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</si>
  <si>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 чел.
</t>
  </si>
  <si>
    <t xml:space="preserve">Основное мероприятие 5.1.3. 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</si>
  <si>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>Показатель 5.1.3.1. 
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</si>
  <si>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</si>
  <si>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Подпрограмма 6 «Обеспечение реализации муниципальной программы «Социальная поддержка граждан в Губкинском городском округе» на 2014-2016 годы»</t>
  </si>
  <si>
    <t>Задача 6. 1. Исполнение функций  управления социальной политики в соответствии с переданными полномочиями</t>
  </si>
  <si>
    <t>Основное мероприятие 6.1.1. Организация предоставления отдельных мер социальной защиты населения</t>
  </si>
  <si>
    <t>Показатель 6.1.1.1.
Уровень ежегодного достижения показателей Программы</t>
  </si>
  <si>
    <t>Основное мероприятие 6.1.2. 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</t>
  </si>
  <si>
    <t xml:space="preserve">Показатель 6.1.2.1.
Уровень достижения показателей подпрограммы 3  </t>
  </si>
  <si>
    <t>Программы, (%)</t>
  </si>
  <si>
    <t>Основное мероприятие 6.1.3. Осуществление деятельности по опеке и попечительству в отношении совершеннолетних лиц</t>
  </si>
  <si>
    <t xml:space="preserve">Показатель 6.1.3.1.Доля граждан, устроенных под опеку, от общего числа граждан </t>
  </si>
  <si>
    <t>Основное мероприятие 6.1.4. Организация предоставления ежемесячных денежных компенсаций расходов по оплате жилищно-коммунальных услуг</t>
  </si>
  <si>
    <t>Показатель 6.1.4.1.
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</si>
  <si>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6.1.5. Организация предоставления социального пособия на погребение</t>
  </si>
  <si>
    <t>Показатель 6.1.5.1.
Количество граждан, получивших услуги по предоставлению материальной  помощи для погребения</t>
  </si>
  <si>
    <r>
      <t xml:space="preserve">Отклонение связано с увеличением количества детей, находящихся в очереди на получение путевки в детский сад. Реальное значение показателя   сформируется  после выдачи путевок в детский сад  в мае-июне 2016 года.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1297 (количество детей в очереди на получение места в детский сад) : 6983 (детское население)=18.6%</t>
    </r>
  </si>
  <si>
    <r>
      <t xml:space="preserve">Отклонение связано с тем что расчет показателя производится только за 1 квартал 2016 года, что не отражает качество знаний обучающихся  общеобразовательных организаций в сравнении с годовым плановым значением.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4730 (общее количество детей, которые учатся на 4 и 5):7682 (общее количество детей, которые подлежат оцениванию)=61,6%</t>
    </r>
  </si>
  <si>
    <r>
      <t xml:space="preserve">Отклонение связано с тем что расчет показателя производится только за 3 месяца, что не отражает реальную  ситуацию участия  детей в мероприятиях.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2308 (количество обучающихся, которые приняли участие в конкурсах): 10033 (общее количество обучающихся по дополнительным образовательным программам)=23%</t>
    </r>
  </si>
  <si>
    <r>
      <t xml:space="preserve">Отклонение связано с расчетом показателя только за      1 квартал 2016 года. 30 человек социализированы после  предоставления помощи дефектологом  и школьным психологом. Остальные дети, получающие помощь логопедом и дошкольным психологом, будут выпущены в мае.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Расчет показателя:</t>
    </r>
    <r>
      <rPr>
        <sz val="12"/>
        <color indexed="8"/>
        <rFont val="Times New Roman"/>
        <family val="1"/>
      </rPr>
      <t xml:space="preserve"> 30 (количество детей и подростков, которые успешно социализированы):60 (общее количесвто детей и подростков, которые прошли через программы специализировааной помощи)=50%</t>
    </r>
  </si>
  <si>
    <r>
      <t>Отклонение связано с тем, что расчет показателя осуществляется за 3 месяца.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Расчет показателя:</t>
    </r>
    <r>
      <rPr>
        <sz val="12"/>
        <color indexed="8"/>
        <rFont val="Times New Roman"/>
        <family val="1"/>
      </rPr>
      <t xml:space="preserve"> 655 (охвачено работников различными формами повышения квалификации):1771 (общее количество руководящих и педагогических работников)=37</t>
    </r>
  </si>
  <si>
    <r>
      <t xml:space="preserve">Отклонение связано с тем, что расчет показателя производится только за 3 месяца и учитывались только весенние каникулы,что не отражает  реальную ситуацию по оздоровлению детей.                                                </t>
    </r>
    <r>
      <rPr>
        <b/>
        <sz val="12"/>
        <color indexed="8"/>
        <rFont val="Times New Roman"/>
        <family val="1"/>
      </rPr>
      <t>Расчет показателя:</t>
    </r>
    <r>
      <rPr>
        <sz val="12"/>
        <color indexed="8"/>
        <rFont val="Times New Roman"/>
        <family val="1"/>
      </rPr>
      <t xml:space="preserve"> 1309 (детей, охваченных  организованным отдыхом и оздоровлением):9910 (общее количество детей без обучающихся 11 классов и надомников)=13.2%</t>
    </r>
  </si>
  <si>
    <r>
      <t xml:space="preserve">Отклонение связано с анализом показателя только за 1 квартал 2016 года.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2 (численность муниципальных  служащих  городского округа, прошедших обучение, переподготовку, повышение квалификации) : 364 (общее количество муниципальных служащих) = 0.5%</t>
    </r>
  </si>
  <si>
    <r>
      <t xml:space="preserve">Отклонение связано с увеличением количества детей, находящихся в очереди на получение путевки в детский сад. Реальное значение показателя   сформируется  после выдачи путевок в детский сад  в мае-июне 2016 года.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1297 (количество детей в очереди на получение места в детский сад):6983 (детское население)=18.6%</t>
    </r>
  </si>
  <si>
    <r>
      <t>Расчет показателя:</t>
    </r>
    <r>
      <rPr>
        <sz val="12"/>
        <rFont val="Times New Roman"/>
        <family val="1"/>
      </rPr>
      <t xml:space="preserve"> 22077.0 (средняя заработная плата педагогических работников): 22251.0 (средняя заработная плата работников организаций общего образования)=99.2%</t>
    </r>
  </si>
  <si>
    <r>
      <t>Расчет показателя:</t>
    </r>
    <r>
      <rPr>
        <sz val="12"/>
        <rFont val="Times New Roman"/>
        <family val="1"/>
      </rPr>
      <t xml:space="preserve"> 5555 (среднесписочная численность воспитанников) : 5726 (численность воспитанников по СанПиНу) = 97%</t>
    </r>
  </si>
  <si>
    <r>
      <t xml:space="preserve">Расчет показателя: </t>
    </r>
    <r>
      <rPr>
        <sz val="12"/>
        <rFont val="Times New Roman"/>
        <family val="1"/>
      </rPr>
      <t>9 (количество детей в группах негосударственных дошкольных образовательных организаций): 5566 (общее количество детей в садах без адаптационных групп)=0,16%</t>
    </r>
  </si>
  <si>
    <r>
      <t xml:space="preserve">Отклонение связано с тем, что расчет показателя производится только за 1 квартал 2016 года, что не отражает качество знаний обучающихся  общеобразовательных организаций в сравнении с годовым плановым значением.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4730 (общее количество детей, которые учатся на 4 и 5):7682 (общее количество детей, которые подлежат оцениванию)=61,6%</t>
    </r>
  </si>
  <si>
    <r>
      <t>Расчет показателя:</t>
    </r>
    <r>
      <rPr>
        <sz val="12"/>
        <rFont val="Times New Roman"/>
        <family val="1"/>
      </rPr>
      <t xml:space="preserve"> 32 (количество школ с современными условиями): 35 (общее количество школ)= 91,7%</t>
    </r>
  </si>
  <si>
    <r>
      <t xml:space="preserve">Расчет показателя: </t>
    </r>
    <r>
      <rPr>
        <sz val="12"/>
        <rFont val="Times New Roman"/>
        <family val="1"/>
      </rPr>
      <t>511 (количество педагогических работников, охваченных мерами социальной поддержки в виде выплат за классное руководство и выплат по ипотечному кредиту) : 862 (общее количество педагогических работников общеобразовательных орагнизаций) = 59.3%</t>
    </r>
  </si>
  <si>
    <r>
      <t>Расчет показателя:</t>
    </r>
    <r>
      <rPr>
        <sz val="12"/>
        <rFont val="Times New Roman"/>
        <family val="1"/>
      </rPr>
      <t xml:space="preserve"> 27686.4 (средняя заработная плата педагогических работников): 25200.0 (средняя заработная плата работников организаций общего образования)=109.9%</t>
    </r>
  </si>
  <si>
    <r>
      <t xml:space="preserve">Отклонение показателя связано с его расчетом за 3 месяца,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25 000 (фактическая сумма расходов) : 5 425 000 (сумма денежных средств, выделенных бюджетом) = 0.5%</t>
    </r>
  </si>
  <si>
    <r>
      <t>Расчет показателя:</t>
    </r>
    <r>
      <rPr>
        <sz val="12"/>
        <rFont val="Times New Roman"/>
        <family val="1"/>
      </rPr>
      <t xml:space="preserve"> 1835 (численность детей, занимающихся в спортивных кружках, организованных на базе общеобразовательных организаций) : 2320 (численности обучающихся в общеобразовательных организациях (в сельской местности) = 79.1%</t>
    </r>
  </si>
  <si>
    <r>
      <t>Расчет показателя:</t>
    </r>
    <r>
      <rPr>
        <sz val="12"/>
        <rFont val="Times New Roman"/>
        <family val="1"/>
      </rPr>
      <t xml:space="preserve"> 33 (количество образовательных организаций с современными столовыми):34 (общее количество образовательных организаций за исключением СОШ №18)=97%</t>
    </r>
  </si>
  <si>
    <r>
      <t xml:space="preserve">Отклонение связано с тем что расчет показателя производится только за 3 месяца, что не отражает реальную  ситуацию участия  детей в мероприятиях.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3416 (общее количество обучающихся задействовано в мероприятиях):10049 (общее количество обучающихся)=34%</t>
    </r>
  </si>
  <si>
    <r>
      <t xml:space="preserve">Отклонение показателя связано с его расчетом за 3 месяца,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26 500 (фактическая сумма расходов) : 120 000 (сумма денежных средств, выделенных бюджетом) = 22.1%</t>
    </r>
  </si>
  <si>
    <r>
      <t>Расчет показателя:</t>
    </r>
    <r>
      <rPr>
        <sz val="12"/>
        <rFont val="Times New Roman"/>
        <family val="1"/>
      </rPr>
      <t xml:space="preserve"> 511(число педагогических работников, выполняющих функции классного руководителя) : 511 (педагогические работники, получающие вознаграждение за классное руководство)=100%</t>
    </r>
  </si>
  <si>
    <r>
      <t>Расчет показателя:</t>
    </r>
    <r>
      <rPr>
        <sz val="12"/>
        <color indexed="8"/>
        <rFont val="Times New Roman"/>
        <family val="1"/>
      </rPr>
      <t xml:space="preserve"> 10033 (общее количество детей в организациях дополнительного образования):10049 (общее количество детей школьного возраста)=99,8%</t>
    </r>
  </si>
  <si>
    <r>
      <t xml:space="preserve">Отклонение связано с тем что расчет показателя производится только за 3 месяца, что не отражает реаельную  ситуацию участия  детей в мероприятиях.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2308 (количество обучающихся, которые приняли участие в конкурсах): 10033 (общее количество обучающихся по дополнительным образовательным программам)=23%</t>
    </r>
  </si>
  <si>
    <r>
      <t>Отклонение связано с тем, что расчет показателя производится только за 3 месяца, что не отражает реальную  ситуацию результативного участия  детей в мероприятиях.</t>
    </r>
    <r>
      <rPr>
        <b/>
        <sz val="12"/>
        <rFont val="Times New Roman"/>
        <family val="1"/>
      </rPr>
      <t xml:space="preserve">                                                                              Расчет показателя:</t>
    </r>
    <r>
      <rPr>
        <sz val="12"/>
        <rFont val="Times New Roman"/>
        <family val="1"/>
      </rPr>
      <t xml:space="preserve"> 93 (количество детей, ставших победителями и призерами муниципальных, областных, всероссийских, международных конкурсов): 2308 (общая численность детей, участвующих в указанных конкурсах)=4%</t>
    </r>
  </si>
  <si>
    <r>
      <t>Расчет показателя:</t>
    </r>
    <r>
      <rPr>
        <sz val="12"/>
        <rFont val="Times New Roman"/>
        <family val="1"/>
      </rPr>
      <t xml:space="preserve"> 1120 (количество детей, включенных в систему выявления, развития одаренных детей):9783 (общая численность обучающихся)=11,4%</t>
    </r>
  </si>
  <si>
    <r>
      <t>Расчет показателя:</t>
    </r>
    <r>
      <rPr>
        <sz val="12"/>
        <rFont val="Times New Roman"/>
        <family val="1"/>
      </rPr>
      <t xml:space="preserve"> 17 (школьников, получивших выше  50 % от максимального балла за выполнение олимпиадных работ в ходе регионального этапа всероссийской олимпиады школьников):60 (общая численность школьников, которые приняли участие в региональном этапе)=28%</t>
    </r>
  </si>
  <si>
    <r>
      <t>Отклонение связано с расчетом показателя только за 1 квартал 2016 года. 30 человек социализированы после  предоставления помощи дефектологом  и школьным психологом. Остальные дети, получающие помощь логопедом и дошкольным психологом, будут выпущены в мае.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Расчет показателя:</t>
    </r>
    <r>
      <rPr>
        <sz val="12"/>
        <color indexed="8"/>
        <rFont val="Times New Roman"/>
        <family val="1"/>
      </rPr>
      <t xml:space="preserve"> 30 (количество детей и подростков, которые успешно социализированы) : 60 (общее количесвто детей и подростков, которые прошли через программы специализировааной помощи)=50%</t>
    </r>
  </si>
  <si>
    <r>
      <t>Расчет показателя:</t>
    </r>
    <r>
      <rPr>
        <sz val="12"/>
        <color indexed="8"/>
        <rFont val="Times New Roman"/>
        <family val="1"/>
      </rPr>
      <t xml:space="preserve"> 7 (проведено фактически за 1 квартал 2016 года): 20 (планируется провести в 2016 году)=35.0%</t>
    </r>
  </si>
  <si>
    <r>
      <t xml:space="preserve">Отклонение связано с тем что расчет показателя производится только за 3 месяца, что не отражает общиее количество получателей услуг консультирования.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Расчет показателя: </t>
    </r>
    <r>
      <rPr>
        <sz val="12"/>
        <color indexed="8"/>
        <rFont val="Times New Roman"/>
        <family val="1"/>
      </rPr>
      <t>629 (количество получателей услуг психолого-медико-педагогической диагностики) + 60 (получатели  индивидуально-ориентрованных программ) = 689</t>
    </r>
  </si>
  <si>
    <r>
      <t xml:space="preserve">Отклонение связано с тем, что расчет показателя производится только за 3 месяца, что не отражает  реальную картину  по проведенным мероприятиям. </t>
    </r>
    <r>
      <rPr>
        <b/>
        <sz val="12"/>
        <color indexed="8"/>
        <rFont val="Times New Roman"/>
        <family val="1"/>
      </rPr>
      <t>Расчет показателя:</t>
    </r>
    <r>
      <rPr>
        <sz val="12"/>
        <color indexed="8"/>
        <rFont val="Times New Roman"/>
        <family val="1"/>
      </rPr>
      <t xml:space="preserve"> 28 (проведено фактически за 1 квартал 2016 года): 65 (планируется провести в 2016 году)=43.1%</t>
    </r>
  </si>
  <si>
    <r>
      <t>Отклонение связано с тем, что расчет показателя осуществляется за 3 месяца.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Расчет показателя:</t>
    </r>
    <r>
      <rPr>
        <sz val="12"/>
        <color indexed="8"/>
        <rFont val="Times New Roman"/>
        <family val="1"/>
      </rPr>
      <t xml:space="preserve"> 655 (охвачено работников различными формами повышения квалификации):1771 (общее количество руководящих и педагогических работников)=37%</t>
    </r>
  </si>
  <si>
    <r>
      <t xml:space="preserve">Отклонение связано с тем что расчет показателя производится только за 3 месяца, что не отражает  реальную ситуацию по участию работников в методических мероприятиях.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318 (численность работников, принявших участие в мероприятиях различного уровня):1771 (общее количество руководящих и педагогических работников)=18%</t>
    </r>
  </si>
  <si>
    <r>
      <t xml:space="preserve">Отклонение связано с тем что расчет показателя производится только за 3 месяца, что не отражает  реальную ситуацию по повышению квалификации педагогических и руководящих работников.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269 (общее количество человек, которые прошли курсы, в том числе дистанционно) : 1771(общее количество руководящих и педагогических работников)=15.2%</t>
    </r>
  </si>
  <si>
    <r>
      <t xml:space="preserve">Отклонение связано с тем что расчет показателя производится только за 3 месяца, что не отражает  реальную ситуацию по отдыху и оздоровлению детей в МБОУ "СОК "Орленок".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1945 (количество детей, которые прошли через отдых и программы оздоровления) : 10033 (общее количество детей)=19.4%</t>
    </r>
  </si>
  <si>
    <r>
      <t xml:space="preserve">Отклонение связано с тем, что расчет показателя производится только за 3 месяца и учитывались только весенние каникулы,что не отражает  реальную ситуацию по оздоровлению детей. 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297 (численность детей, находящихся в трудной жизненной ситуации, охваченных организованным отдыхом и оздоровлением) : 3790 (общее количество детей, находящихся в трудной жизненной ситуации) =7.8%</t>
    </r>
  </si>
  <si>
    <r>
      <t>Расчет показателя:</t>
    </r>
    <r>
      <rPr>
        <sz val="12"/>
        <color indexed="8"/>
        <rFont val="Times New Roman"/>
        <family val="1"/>
      </rPr>
      <t xml:space="preserve"> 1309 (численность детей охваченных отдыхом в 1 квартале 2016 года): 8600(численность детей планируемых к охвату отдыхом в 2016 году)=15.2%</t>
    </r>
  </si>
  <si>
    <r>
      <t xml:space="preserve">Отклонение связано с анализом показателя только за 1 квартал 2016 года.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431 (охвачено 4-х часовыми программами) + 197 (семейный отдых) = 628</t>
    </r>
  </si>
  <si>
    <r>
      <t>Расчет показателя:</t>
    </r>
    <r>
      <rPr>
        <sz val="12"/>
        <color indexed="8"/>
        <rFont val="Times New Roman"/>
        <family val="1"/>
      </rPr>
      <t xml:space="preserve"> 90 (кол-во обслуживаемых учреждений (организаций подведомственных УО) : 90   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</si>
  <si>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90 (кол-во обслуживаемых учреждений (организаций подведомственных УО): 90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</si>
  <si>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14 (численность работников (медики, библиотекари) работающих и  проживающих на селе, пользующихся социальной льготой на бесплатную жилую площадь с отоплением и освещением): 14 (общее количество педагогических работников, претендующих на указанное право)=100%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</si>
  <si>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600 (численность педагогических работников работающих и проживающих на селе, пользующихся социальной льготой на бесплатную жилую площадь с отоплением и освещением): 600 (общее количество педагогических работников, претендующих на указанное право)=100% </t>
    </r>
  </si>
  <si>
    <t>1.1.1.2.</t>
  </si>
  <si>
    <t>1.2.1.1.</t>
  </si>
  <si>
    <t>1.1.2.3.1.</t>
  </si>
  <si>
    <t>1.1.2.3.2.</t>
  </si>
  <si>
    <t>1.1.2.3.3.</t>
  </si>
  <si>
    <t>1.1.3.1.</t>
  </si>
  <si>
    <t>1.1.2.3.4.</t>
  </si>
  <si>
    <t>1.1.4.1.</t>
  </si>
  <si>
    <t>1.1.5.1.</t>
  </si>
  <si>
    <t>1.2.2.1.</t>
  </si>
  <si>
    <t>1.3.1.1.</t>
  </si>
  <si>
    <t>1.3.2.1.</t>
  </si>
  <si>
    <t>1.3.3.1.</t>
  </si>
  <si>
    <t>1.4.3.</t>
  </si>
  <si>
    <t>1.4.1.1.</t>
  </si>
  <si>
    <t>1.4.2.1.</t>
  </si>
  <si>
    <t>1.4.2.2.</t>
  </si>
  <si>
    <t xml:space="preserve"> Доля детей, нуждающихся  в получении услуг дошкольного образования  и не обеспеченных данными услугами, в общей численности  детей дошкольного возраста, %</t>
  </si>
  <si>
    <t xml:space="preserve"> Качество знаний обучающихся  общеобразовательных организаций, %</t>
  </si>
  <si>
    <t xml:space="preserve">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</si>
  <si>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 xml:space="preserve"> 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</si>
  <si>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Охват руководящих и педагогических работников различными формами повышения квалификации, %</t>
  </si>
  <si>
    <t xml:space="preserve"> 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организациях,  %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</si>
  <si>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служащих, %</t>
  </si>
  <si>
    <t xml:space="preserve"> Уровень ежегодного достижения показателей Программы  и ее подпрограмм,  %</t>
  </si>
  <si>
    <t>2.2.1.1.</t>
  </si>
  <si>
    <t>2.2.1.2.</t>
  </si>
  <si>
    <t>2.2.1.3.</t>
  </si>
  <si>
    <t>Основное мероприятие 2.1.2. 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</t>
  </si>
  <si>
    <t>2.2.2.1.</t>
  </si>
  <si>
    <t>2.2.2.2.</t>
  </si>
  <si>
    <t>2.2.3.1.1.</t>
  </si>
  <si>
    <t>2.2.4.1.</t>
  </si>
  <si>
    <t>2.2.5.1.</t>
  </si>
  <si>
    <t>2.2.6.1.</t>
  </si>
  <si>
    <t>2.2.6.2.</t>
  </si>
  <si>
    <t>2.2.6.3.</t>
  </si>
  <si>
    <t>Основное мероприятие 2.3.1. Возмещение части затрат в связи с предоставлением учителям общеобразовательных организаций ипотечного кредита</t>
  </si>
  <si>
    <t>2.2.7.1.</t>
  </si>
  <si>
    <t>2.2.8.1.</t>
  </si>
  <si>
    <t>2.3.1.1.</t>
  </si>
  <si>
    <t>2.3.1.2.</t>
  </si>
  <si>
    <t>2.3.2.1.</t>
  </si>
  <si>
    <t>2.3.3.1.</t>
  </si>
  <si>
    <t>2.3.3.2.</t>
  </si>
  <si>
    <t>2.3.4.1.</t>
  </si>
  <si>
    <t>2.4.1.1.</t>
  </si>
  <si>
    <t>2.4.1.2.</t>
  </si>
  <si>
    <t>2.4.2.1.</t>
  </si>
  <si>
    <t>2.5.1.1.</t>
  </si>
  <si>
    <t>2.5.1.2.</t>
  </si>
  <si>
    <t>2.5.2.1.</t>
  </si>
  <si>
    <t>2.5.3.1.</t>
  </si>
  <si>
    <t>2.5.4.1.</t>
  </si>
  <si>
    <t>2.6.1.1.</t>
  </si>
  <si>
    <t>2.6.2.1.</t>
  </si>
  <si>
    <t>2.6.3.1.</t>
  </si>
  <si>
    <t>2.6.4.1.</t>
  </si>
  <si>
    <t>2.6.4.2.</t>
  </si>
  <si>
    <t>2.7.2.</t>
  </si>
  <si>
    <t>2.7.3.</t>
  </si>
  <si>
    <t>2.7.1.1.</t>
  </si>
  <si>
    <t>2.8.1.1.</t>
  </si>
  <si>
    <t>2.8.2.1.</t>
  </si>
  <si>
    <t>2.8.3.1.</t>
  </si>
  <si>
    <t>2.8.4.1.</t>
  </si>
  <si>
    <t>2.8.5.1.</t>
  </si>
  <si>
    <t>3.4.</t>
  </si>
  <si>
    <t>3.5.</t>
  </si>
  <si>
    <t>3.6.</t>
  </si>
  <si>
    <t xml:space="preserve"> 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</si>
  <si>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</si>
  <si>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информационному сопровождению</t>
  </si>
  <si>
    <t xml:space="preserve"> Доля молодежи, охваченной мероприятиями по патриотическому и духовно-нравственному воспитанию</t>
  </si>
  <si>
    <t xml:space="preserve"> Доля подростков категории групп социального риска, участвующих в мероприятиях по патриотическому и духовно-нравственному воспитанию</t>
  </si>
  <si>
    <t xml:space="preserve"> Количество молодых семей, улучшивших жилищные условия за счет безвозмездной социальной выплаты на улучшение жилищных условий</t>
  </si>
  <si>
    <t xml:space="preserve"> Доля молодежи, вовлеченной в волонтерскую деятельность, деятельность трудовых объединений, студенческих трудовых отря-дов, молодежных бирж труда и других форм занятости</t>
  </si>
  <si>
    <t xml:space="preserve"> Доля молодежи, охваченной мероприятиями по пропаганде здорового образа жизни и профилактике негативных явлений, %</t>
  </si>
  <si>
    <t>Доля молодежи, охваченной мероприятиями по информационному сопровождению, %</t>
  </si>
  <si>
    <t>3.1.6.1.</t>
  </si>
  <si>
    <t>3.1.7.1.</t>
  </si>
  <si>
    <t>3.1.8.1.</t>
  </si>
  <si>
    <t>3.2.1.1.</t>
  </si>
  <si>
    <t>3.2.2.1.</t>
  </si>
  <si>
    <t>Доля молодежи, охваченной мероприятиями по патриотическому и духовно-нравственному воспитанию</t>
  </si>
  <si>
    <t>3.3.1.1.</t>
  </si>
  <si>
    <t>Число зарегистрированных пользователей в муниципальных библиотеках</t>
  </si>
  <si>
    <t>4.1.3.1.</t>
  </si>
  <si>
    <t>4.1.4.1.</t>
  </si>
  <si>
    <t>4.1.5.1.</t>
  </si>
  <si>
    <t>4.1.6.1.</t>
  </si>
  <si>
    <t>4.2.1.1.</t>
  </si>
  <si>
    <t>4.2.1.2.</t>
  </si>
  <si>
    <t>4.3.1.1.</t>
  </si>
  <si>
    <t>4.3.2.1.</t>
  </si>
  <si>
    <t>4.4.1.1.</t>
  </si>
  <si>
    <t>4.4.2.1.</t>
  </si>
  <si>
    <t>4.4.3.1.</t>
  </si>
  <si>
    <t>4.4.4.1.</t>
  </si>
  <si>
    <t>4.4.5.1.</t>
  </si>
  <si>
    <t>4.5.1.1.</t>
  </si>
  <si>
    <t>4.5.1.2.</t>
  </si>
  <si>
    <t>4.6.1.1.</t>
  </si>
  <si>
    <t>4.6.1.2.</t>
  </si>
  <si>
    <t>4.7.1.1.</t>
  </si>
  <si>
    <t>4.7.2.1.</t>
  </si>
  <si>
    <t>4.7.3.1.</t>
  </si>
  <si>
    <t>4.7.4.1.</t>
  </si>
  <si>
    <t xml:space="preserve">
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</si>
  <si>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 xml:space="preserve">
Количество социальных услуг, оказанных муниципальными бюджетными учреждениями социального обслуживания населения</t>
  </si>
  <si>
    <t>5.10.</t>
  </si>
  <si>
    <t>5.9.</t>
  </si>
  <si>
    <t>5.8.</t>
  </si>
  <si>
    <t>5.7.</t>
  </si>
  <si>
    <t xml:space="preserve">
Соотношение  средней заработной платы социальных работников социальных и средней заработной платы в Белгородской области
</t>
  </si>
  <si>
    <t xml:space="preserve">
Доля детей-сирот, детей, оставшихся без попечения родителей, в общей численности детей в возрасте
0-17 лет
</t>
  </si>
  <si>
    <t xml:space="preserve">
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</si>
  <si>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 xml:space="preserve">
Доля  многодетных семей, семей, воспитывающих детей-инвалидов, охваченных социально-культурными мероприятиями, в общем  количестве семей данных категории</t>
  </si>
  <si>
    <t xml:space="preserve">
Количество зданий и сооружений, объектов инженерной инфраструктуры, оборудованных с учетом потребностей инвалидов</t>
  </si>
  <si>
    <t xml:space="preserve">
Доля инвалидов, прошедших социально-культурную и социально-средовую реабилитацию, в общем количестве инвалидов</t>
  </si>
  <si>
    <t xml:space="preserve">
Количество построенного или приобретенного на вторичном рынке жилья</t>
  </si>
  <si>
    <t xml:space="preserve">
Обеспечение ежегодного уровня достижения показателей Программы</t>
  </si>
  <si>
    <t>5.1.1.1.1</t>
  </si>
  <si>
    <t>5.1.1.1.2.</t>
  </si>
  <si>
    <t>5.1.1.1.3.</t>
  </si>
  <si>
    <t>5.1.6.1.</t>
  </si>
  <si>
    <t>5.1.7.1.</t>
  </si>
  <si>
    <t>5.1.8.1.</t>
  </si>
  <si>
    <t>5.1.9.1.</t>
  </si>
  <si>
    <t>5.1.10.1.</t>
  </si>
  <si>
    <t>5.1.11.1.</t>
  </si>
  <si>
    <t>5.1.12.1.</t>
  </si>
  <si>
    <t>5.1.13.1.</t>
  </si>
  <si>
    <t>5.1.14.1.</t>
  </si>
  <si>
    <t>5.1.15.1.</t>
  </si>
  <si>
    <t>5.1.16.1.</t>
  </si>
  <si>
    <t>5.1.17.1.</t>
  </si>
  <si>
    <t>5.1.18.1.</t>
  </si>
  <si>
    <t>5.1.19.1.</t>
  </si>
  <si>
    <t>5.1.19.2.</t>
  </si>
  <si>
    <t>5.1.19.3.</t>
  </si>
  <si>
    <t>5.1.20.1.</t>
  </si>
  <si>
    <t>5.1.21.1.</t>
  </si>
  <si>
    <t>5.1.22.1.</t>
  </si>
  <si>
    <t>5.1.23.1.</t>
  </si>
  <si>
    <t>5.1.24.1.</t>
  </si>
  <si>
    <t>5.1.25.1.</t>
  </si>
  <si>
    <t>5.1.26.1.</t>
  </si>
  <si>
    <t>5.1.27.1.</t>
  </si>
  <si>
    <t>5.1.28.1.</t>
  </si>
  <si>
    <t>5.1.28.1.1.</t>
  </si>
  <si>
    <t>5.1.28.1.2.</t>
  </si>
  <si>
    <t>5.1.28.1.3.</t>
  </si>
  <si>
    <t>5.1.29.1.</t>
  </si>
  <si>
    <t>5.1.30.1.</t>
  </si>
  <si>
    <t>5.1.31.1.</t>
  </si>
  <si>
    <t>5.1.31.1.1.</t>
  </si>
  <si>
    <t>5.1.31.1.2.</t>
  </si>
  <si>
    <t>5.1.31.1.3.</t>
  </si>
  <si>
    <t>5.1.28.1.4.</t>
  </si>
  <si>
    <t>5.1.31.1.4.</t>
  </si>
  <si>
    <t>5.1.32.1.</t>
  </si>
  <si>
    <t>5.1.33.1.</t>
  </si>
  <si>
    <t>5.1.34.1.</t>
  </si>
  <si>
    <t>5.1.35.1.</t>
  </si>
  <si>
    <t>5.1.36.1.</t>
  </si>
  <si>
    <t xml:space="preserve">
 Количество  социальных услуг, оказанных муниципальными бюджетными учреждениями социального обслуживания населения </t>
  </si>
  <si>
    <t xml:space="preserve">
Соотношение  средней заработной платы социальных работников и средней заработной платы в Белгородской области</t>
  </si>
  <si>
    <t>5.2.2.</t>
  </si>
  <si>
    <t>5.2.1.1.</t>
  </si>
  <si>
    <t>9.2.1.1.</t>
  </si>
  <si>
    <t>7.2.1.1.</t>
  </si>
  <si>
    <t>5.2.1.2.</t>
  </si>
  <si>
    <t>5.2.1.3.</t>
  </si>
  <si>
    <t>5.3.1.1.</t>
  </si>
  <si>
    <t xml:space="preserve"> Доля детей-сирот, детей, оставшихся без попечения родителей, в общей численности детей в возрасте 0-17 лет</t>
  </si>
  <si>
    <t xml:space="preserve"> 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</si>
  <si>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. 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</si>
  <si>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>5.3.1.2.</t>
  </si>
  <si>
    <t>5.3.1.2.1.</t>
  </si>
  <si>
    <t>5.3.1.2.2.</t>
  </si>
  <si>
    <t>5.3.1.2.3.</t>
  </si>
  <si>
    <t>5.3.1.2.4.</t>
  </si>
  <si>
    <t>5.3.2.1.</t>
  </si>
  <si>
    <t>5.3.3.1.</t>
  </si>
  <si>
    <t>5.3.3.1.1.</t>
  </si>
  <si>
    <t xml:space="preserve">Мероприятие  3.3.1.2. 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
от 29.06.2007 г. № 2)
</t>
  </si>
  <si>
    <t>5.3.3.1.2.</t>
  </si>
  <si>
    <t>5.3.3.1.3.</t>
  </si>
  <si>
    <t>5.3.3.1.4.</t>
  </si>
  <si>
    <t>5.3.3.1.5.</t>
  </si>
  <si>
    <t xml:space="preserve">
Количество зданий и сооружений, объектов инженерной инфраструктуры, оборудованных с учетом потребностей инвалидов </t>
  </si>
  <si>
    <t>5.4.1.1.</t>
  </si>
  <si>
    <t>5.4.1.1.1.</t>
  </si>
  <si>
    <t>5.4.1.1.2.</t>
  </si>
  <si>
    <t>5.4.1.1.3.</t>
  </si>
  <si>
    <t>5.4.1.1.4.</t>
  </si>
  <si>
    <t>5.4.2.1.</t>
  </si>
  <si>
    <t>5.4.3.1.</t>
  </si>
  <si>
    <t>5.4.3.1.1.</t>
  </si>
  <si>
    <t>5.4.3.1.2.</t>
  </si>
  <si>
    <t>5.4.3.1.3.</t>
  </si>
  <si>
    <t>5.4.3.1.4.</t>
  </si>
  <si>
    <t>5.4.3.1.5.</t>
  </si>
  <si>
    <t>5.4.3.1.6.</t>
  </si>
  <si>
    <t>5.4.3.1.7.</t>
  </si>
  <si>
    <t>5.4.3.1.8.</t>
  </si>
  <si>
    <t>5.4.4.1.</t>
  </si>
  <si>
    <t>5.5.1.1.</t>
  </si>
  <si>
    <t>5.5.2.1.</t>
  </si>
  <si>
    <t>5.5.3.1.</t>
  </si>
  <si>
    <t xml:space="preserve">
Обеспечение ежегодного уровня достижения показателей Программы
</t>
  </si>
  <si>
    <t>5.6.1.1.</t>
  </si>
  <si>
    <t>5.6.2.1.</t>
  </si>
  <si>
    <t>5.6.3.1.</t>
  </si>
  <si>
    <t>5.6.4.1.</t>
  </si>
  <si>
    <t>5.6.5.1.</t>
  </si>
  <si>
    <t xml:space="preserve">Мероприятие 1.1.1.3. Оплата жилищно-коммунальных услуг отдельным категориям граждан в соответствии с Федеральным законом от 15.05.1991 г.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
</t>
  </si>
  <si>
    <t>6.1.3.1.</t>
  </si>
  <si>
    <t>6.1.4.1.</t>
  </si>
  <si>
    <t>6.2.1.1.</t>
  </si>
  <si>
    <t>6.2.2.1.</t>
  </si>
  <si>
    <t>6.3.1.1.</t>
  </si>
  <si>
    <t>6.4.1.1.</t>
  </si>
  <si>
    <t>6.4.2.1.</t>
  </si>
  <si>
    <t xml:space="preserve"> Доля газетных площадей с информацией о деятельности органов местного самоуправления, в общем объеме тиража</t>
  </si>
  <si>
    <t xml:space="preserve">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</si>
  <si>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 xml:space="preserve"> Доля территории муниципального образования, охваченной качественным теле- и радиовещанием, от общей площади территории</t>
  </si>
  <si>
    <t xml:space="preserve"> Доля сотрудников   редакций СМИ, принявших участие в творческих профессиональных конкурсах, от общего числа сотрудников</t>
  </si>
  <si>
    <t>7.4.</t>
  </si>
  <si>
    <t>7.1.1.1.</t>
  </si>
  <si>
    <t>7.2.1.2.</t>
  </si>
  <si>
    <t>7.2.2.1.</t>
  </si>
  <si>
    <t>7.2.2.2.</t>
  </si>
  <si>
    <t>7.2.2.3.</t>
  </si>
  <si>
    <t>7.3.1.1.</t>
  </si>
  <si>
    <t>8.1.3.</t>
  </si>
  <si>
    <t>8.1.4.</t>
  </si>
  <si>
    <t>8.1.1.1.</t>
  </si>
  <si>
    <t>8.1.1.2.</t>
  </si>
  <si>
    <t>8.1.2.1.</t>
  </si>
  <si>
    <t>8.1.2.2.</t>
  </si>
  <si>
    <t>8.2.3.</t>
  </si>
  <si>
    <t>8.2.4.</t>
  </si>
  <si>
    <t>8.2.1.1.</t>
  </si>
  <si>
    <t>8.2.1.2.</t>
  </si>
  <si>
    <t>8.2.2.1.</t>
  </si>
  <si>
    <t>8.2.2.2.</t>
  </si>
  <si>
    <t>8.3.1.1.</t>
  </si>
  <si>
    <t>8.3.1.1.1.</t>
  </si>
  <si>
    <t>8.3.1.1.2.</t>
  </si>
  <si>
    <t>8.3.1.1.3.</t>
  </si>
  <si>
    <t>8.3.1.1.4.</t>
  </si>
  <si>
    <t>8.3.2.1</t>
  </si>
  <si>
    <t>8.3.2.2.</t>
  </si>
  <si>
    <t>8.3.2.2.1.</t>
  </si>
  <si>
    <t>8.3.2.2.2.</t>
  </si>
  <si>
    <t>8.3.2.2.3.</t>
  </si>
  <si>
    <t>8.3.3.1.</t>
  </si>
  <si>
    <t>9.1.1.1.</t>
  </si>
  <si>
    <t>9.2.2.</t>
  </si>
  <si>
    <t>9.2.1.2.</t>
  </si>
  <si>
    <t>9.3.1.1.</t>
  </si>
  <si>
    <t>9.3.1.2.</t>
  </si>
  <si>
    <t>9.3.1.3.</t>
  </si>
  <si>
    <t>9.3.2.1.</t>
  </si>
  <si>
    <t>9.3.3.1.</t>
  </si>
  <si>
    <t>9.3.4.1.</t>
  </si>
  <si>
    <t>9.3.4.2.</t>
  </si>
  <si>
    <t>9.3.5.1.</t>
  </si>
  <si>
    <t>9.4.1.1.</t>
  </si>
  <si>
    <t>9.4.1.2.</t>
  </si>
  <si>
    <t>9.4.1.3.</t>
  </si>
  <si>
    <t>9.4.1.4.</t>
  </si>
  <si>
    <t>9.4.1.5.</t>
  </si>
  <si>
    <t>9.4.2.1.</t>
  </si>
  <si>
    <t>9.5.1.1.</t>
  </si>
  <si>
    <t>9.5.1.2.</t>
  </si>
  <si>
    <t>9.5.1.3.</t>
  </si>
  <si>
    <t>9.5.1.4.</t>
  </si>
  <si>
    <t>9.5.2.1.</t>
  </si>
  <si>
    <t>9.5.3.1.</t>
  </si>
  <si>
    <t>9.5.4.1.</t>
  </si>
  <si>
    <t>9.5.5.1.</t>
  </si>
  <si>
    <t>9.5.5.2.</t>
  </si>
  <si>
    <t>9.6.1.1.</t>
  </si>
  <si>
    <t>9.6.2.1.</t>
  </si>
  <si>
    <t>11.1.1.1.</t>
  </si>
  <si>
    <t>11.1.2.1</t>
  </si>
  <si>
    <t>11.1.3.1.</t>
  </si>
  <si>
    <t>11.1.4.1.</t>
  </si>
  <si>
    <t>11.1.5.1.</t>
  </si>
  <si>
    <t>11.1.6.1.</t>
  </si>
  <si>
    <t>11.1.6.2.</t>
  </si>
  <si>
    <t>11.1.7.1.</t>
  </si>
  <si>
    <t>11.2.2</t>
  </si>
  <si>
    <t>11.2.1.1</t>
  </si>
  <si>
    <t>11.2.21.</t>
  </si>
  <si>
    <t>12.4.</t>
  </si>
  <si>
    <t>12.5.</t>
  </si>
  <si>
    <t>12.6.</t>
  </si>
  <si>
    <t>12.7.</t>
  </si>
  <si>
    <t>12.1.1.1.</t>
  </si>
  <si>
    <t>12.1.1.2.</t>
  </si>
  <si>
    <t>12.1.1.3.</t>
  </si>
  <si>
    <t>12.1.1.4.</t>
  </si>
  <si>
    <t>12.1.1.5.</t>
  </si>
  <si>
    <t>12.1.1.6.</t>
  </si>
  <si>
    <t>12.1.1.7.</t>
  </si>
  <si>
    <t>12.1.2.1.</t>
  </si>
  <si>
    <t>12.1.3.1.</t>
  </si>
  <si>
    <t>12.1.4.1.</t>
  </si>
  <si>
    <t>12.2.3.</t>
  </si>
  <si>
    <t>12.2.1.1.</t>
  </si>
  <si>
    <t>12.2.1.2.</t>
  </si>
  <si>
    <t>12.2.1.3.</t>
  </si>
  <si>
    <t>12.2.1.4.</t>
  </si>
  <si>
    <t>12.2.2.1.</t>
  </si>
  <si>
    <t>12.3.1.1.</t>
  </si>
  <si>
    <t>12.3.1.2.</t>
  </si>
  <si>
    <t>12.3.1.3.</t>
  </si>
  <si>
    <t>12.3.1.4..</t>
  </si>
  <si>
    <t>12.3.2.1.</t>
  </si>
  <si>
    <t>12.3.3.1.</t>
  </si>
  <si>
    <t>13.1.1.</t>
  </si>
  <si>
    <t>13.1.2.</t>
  </si>
  <si>
    <t>13.2.1.</t>
  </si>
  <si>
    <t>13.2.2.</t>
  </si>
  <si>
    <t>13.3.1.</t>
  </si>
  <si>
    <t>13.4.1.</t>
  </si>
  <si>
    <t>13.5.1.</t>
  </si>
  <si>
    <t>всего</t>
  </si>
  <si>
    <t>Основное мероприятие "Реконструкция и капитальный ремонт учреждений"</t>
  </si>
  <si>
    <t>Муниципальная программа 1 «Обеспечение безопасности жизнедеятельности населения Губкинского городского округа  на 2014-2020 годы»</t>
  </si>
  <si>
    <t>Муниципальная программа 2 «Развитие образования Губкинского городского округа на 2014-2020 годы»</t>
  </si>
  <si>
    <t>Муниципальная программа 3 «Молодежь Губкинского городского округа на 2014-2020 годы»</t>
  </si>
  <si>
    <t>Муниципальная программа  4 "Развитие культуры, искусства и туризма  Губкинского городского округа на 2014-2020 годы"</t>
  </si>
  <si>
    <t>Муниципальная программа 6 "Социальная поддержка граждан в Губкинском городском округе на 2014-2020 годы"</t>
  </si>
  <si>
    <t xml:space="preserve">Подпрограмма 1                                                               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</si>
  <si>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Основное мероприятие 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</si>
  <si>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Подпрограмма 2                                                                                    "Капитальный ремонт автомобильных дорог общего пользования местного значения Губкинского городского округа на 2014-2020 годы"</t>
  </si>
  <si>
    <t xml:space="preserve">Основное мероприятие                                                            "Капитальный ремонт автомобильных дорог по населенным пунктам городского округа" </t>
  </si>
  <si>
    <t xml:space="preserve">Основное мероприятие                                                                  "Капитальный ремонт дорог в г. Губкине"               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</si>
  <si>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</si>
  <si>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 xml:space="preserve">Основное мероприятие                                               "Содержание и ремонт автомобильных дорог общего пользования местного значения"               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</si>
  <si>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</si>
  <si>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                                                                                  "Благоустройство дворовых территорий "               </t>
  </si>
  <si>
    <t>10.3.</t>
  </si>
  <si>
    <t>10.3.1.</t>
  </si>
  <si>
    <t>10.4.</t>
  </si>
  <si>
    <t>10.4.1.</t>
  </si>
  <si>
    <t xml:space="preserve">Подпрограмма 3 «Содержание улично-дорожной сети Губкинского городского округа на  2014-2020 годы» </t>
  </si>
  <si>
    <t>прогресси-рующий</t>
  </si>
  <si>
    <t>Основное мероприятие 3.1.1. "Содержание и ремонт автомобильных дорог общего пользования местного значения"</t>
  </si>
  <si>
    <t>тыс. м2</t>
  </si>
  <si>
    <r>
      <t>1300,5</t>
    </r>
    <r>
      <rPr>
        <vertAlign val="superscript"/>
        <sz val="12"/>
        <rFont val="Times New Roman"/>
        <family val="1"/>
      </rPr>
      <t>*</t>
    </r>
  </si>
  <si>
    <r>
      <t>845,3</t>
    </r>
    <r>
      <rPr>
        <vertAlign val="superscript"/>
        <sz val="12"/>
        <rFont val="Times New Roman"/>
        <family val="1"/>
      </rPr>
      <t>*</t>
    </r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</si>
  <si>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</si>
  <si>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r>
      <t>90</t>
    </r>
    <r>
      <rPr>
        <vertAlign val="superscript"/>
        <sz val="12"/>
        <rFont val="Times New Roman"/>
        <family val="1"/>
      </rPr>
      <t>*</t>
    </r>
  </si>
  <si>
    <t>Достижение конечных показателей планируется в IV квартале 2016 года</t>
  </si>
  <si>
    <t>Основное мероприятие 4.1. «Благоустройство дворовых территорий»</t>
  </si>
  <si>
    <t>14*</t>
  </si>
  <si>
    <t>Показатель 3.1.   Доля площади убираемой территории в общей площади, подлежащей уборке</t>
  </si>
  <si>
    <t>Показатель 3.2.  Доля механизированной уборки в общем объеме работ по содержа-нию улично-дорожной сети</t>
  </si>
  <si>
    <t>Показатель 3.1.   Площадь убираемой территории</t>
  </si>
  <si>
    <t>Показатель 3.2.   Площадь территории, убираемой механизированным способом</t>
  </si>
  <si>
    <t xml:space="preserve">Показатель 4.1.     Доля благоустроенных дворовых территорий в общем количестве дворовых территорий мно-гоквартирных домов                         </t>
  </si>
  <si>
    <t xml:space="preserve">Показатель 4.1.    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</si>
  <si>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2.1.1.1.</t>
  </si>
  <si>
    <t>2.1.1.2</t>
  </si>
  <si>
    <t>2.1.2.1</t>
  </si>
  <si>
    <t>2.1.2.2.</t>
  </si>
  <si>
    <t>2.1.3.1.</t>
  </si>
  <si>
    <t>2.1.4.1.</t>
  </si>
  <si>
    <t>2.1.5.1.</t>
  </si>
  <si>
    <r>
      <t>90,59</t>
    </r>
    <r>
      <rPr>
        <vertAlign val="superscript"/>
        <sz val="12"/>
        <rFont val="Times New Roman"/>
        <family val="1"/>
      </rPr>
      <t>*</t>
    </r>
  </si>
  <si>
    <t>Доля населенных   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</si>
  <si>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</si>
  <si>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 xml:space="preserve"> Доля площади убираемой территории в общей площади, подлежащей уборке</t>
  </si>
  <si>
    <t>Доля механизированной уборки в общем объеме работ по содер-жанию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</si>
  <si>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</si>
  <si>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10.1.</t>
  </si>
  <si>
    <t>10.2.</t>
  </si>
  <si>
    <t>10.5.</t>
  </si>
  <si>
    <t>10.3.2.</t>
  </si>
  <si>
    <t>10.3.1.1.</t>
  </si>
  <si>
    <t>10.3.2.1.</t>
  </si>
  <si>
    <t>10.4.1.1.</t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</si>
  <si>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Оплата жилищно-коммунальных услуг отдельным категориям граждан (за счет субвенций из федерального бюджета)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</si>
  <si>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Выплата ежемесячных денежных компенсаций расходов по оплате   жилищно-коммунальных услуг ветеранам труда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</si>
  <si>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Организация предоставления социального пособия на погребение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</si>
  <si>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Организация предоставления ежемесячных денежных компенсаций расходов по 
оплате жилищно-коммунальных услуг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</si>
  <si>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Осуществление деятельности по опеке и попечительству в отношении совершеннолетних лиц 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</si>
  <si>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</t>
    </r>
  </si>
  <si>
    <t>Основное мероприятие  Организация предоставления отдельных мер социальной защиты населения</t>
  </si>
  <si>
    <r>
      <rPr>
        <sz val="12"/>
        <rFont val="Times New Roman"/>
        <family val="1"/>
      </rPr>
      <t>Основное мероприяти</t>
    </r>
    <r>
      <rPr>
        <b/>
        <sz val="12"/>
        <rFont val="Times New Roman"/>
        <family val="1"/>
      </rPr>
      <t xml:space="preserve">е  </t>
    </r>
    <r>
      <rPr>
        <sz val="12"/>
        <rFont val="Times New Roman"/>
        <family val="1"/>
      </rPr>
      <t>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</si>
  <si>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  </r>
  </si>
  <si>
    <t>Основное мероприятие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</si>
  <si>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Мероприятия по поддержке социально ориентированных некоммерческих организаций</t>
    </r>
  </si>
  <si>
    <t>Основное мероприятие  Обеспечение доступности муниципальных учреждений культуры</t>
  </si>
  <si>
    <t>Основное мероприятие  Повышение доступности и качества реабилитационных услуг для инвалидов</t>
  </si>
  <si>
    <r>
      <t>О</t>
    </r>
    <r>
      <rPr>
        <sz val="12"/>
        <rFont val="Times New Roman"/>
        <family val="1"/>
      </rPr>
      <t>сновное мероприяти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</t>
    </r>
  </si>
  <si>
    <t>Основное мероприятие Организация и проведение социально-культурных мероприятий для многодетных семей и семей, воспитывающих детей-инвалидов</t>
  </si>
  <si>
    <t xml:space="preserve">Основное мероприятие 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</t>
  </si>
  <si>
    <t>Основное мероприятие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</si>
  <si>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r>
      <rPr>
        <sz val="12"/>
        <rFont val="Times New Roman"/>
        <family val="1"/>
      </rPr>
      <t>Основное мероприятие  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</t>
    </r>
    <r>
      <rPr>
        <b/>
        <sz val="12"/>
        <rFont val="Times New Roman"/>
        <family val="1"/>
      </rPr>
      <t xml:space="preserve">     </t>
    </r>
  </si>
  <si>
    <t>Основное мероприятие  Выплата ежемесячных денежных компенсаций расходов по оплате   жилищно-коммунальных услуг многодетным семьям</t>
  </si>
  <si>
    <r>
      <rPr>
        <sz val="12"/>
        <rFont val="Times New Roman"/>
        <family val="1"/>
      </rPr>
      <t xml:space="preserve">Основное 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Выплата ежемесячных  денежных компенсаций расходов по оплате жилищно-коммунальных услуг иным категориям граждан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</si>
  <si>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Предоставление гражданам адресных субсидий на оплату жилого помещения и коммунальных услуг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</si>
  <si>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</si>
  <si>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Осуществление переданного полномочия Российской Федерации по осуществлению ежегодной денежной выплаты 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</si>
  <si>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Социальная поддержка Героев Социалистического Труда и полных кавалеров ордена Трудовой Славы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</si>
  <si>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</si>
  <si>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Выплата пособия  лицам, которым присвоено звание  «Почетный гражданин Белгородской области»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</si>
  <si>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Оплата ежемесячных денежных выплат  ветеранам труда, ветеранам военной службы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</si>
  <si>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Оплата ежемесячных денежных выплат труженикам тыла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</si>
  <si>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Оплата ежемесячных денежных выплат  реабилитированным лицам</t>
    </r>
  </si>
  <si>
    <r>
      <rPr>
        <sz val="12"/>
        <rFont val="Times New Roman"/>
        <family val="1"/>
      </rPr>
      <t>Основное мероприяти</t>
    </r>
    <r>
      <rPr>
        <b/>
        <sz val="12"/>
        <rFont val="Times New Roman"/>
        <family val="1"/>
      </rPr>
      <t xml:space="preserve">е  </t>
    </r>
    <r>
      <rPr>
        <sz val="12"/>
        <rFont val="Times New Roman"/>
        <family val="1"/>
      </rPr>
      <t>Оплата ежемесячных денежных выплат лицам, признанным пострадавшими от политических репрессий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</si>
  <si>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Оплата ежемесячных денежных выплат  лицам, родившимся в период с 22 июня 1923 года по   3 сентября 1945 года (Дети войны) 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</si>
  <si>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Выплата субсидий ветеранам боевых действий и  другим категориям военнослужащих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</si>
  <si>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Осуществление мер соцзащиты многодетных семей (оплата услуг связи)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</si>
  <si>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Осуществление мер соцзащиты многодетных семей (приобретение школьной формы первоклассникам, питание и оплата проезда школьников многодетных семей)</t>
    </r>
  </si>
  <si>
    <t xml:space="preserve">Основное мероприятие 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</t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</si>
  <si>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Предоставление материальной и иной помощи для погребения</t>
    </r>
    <r>
      <rPr>
        <b/>
        <sz val="12"/>
        <rFont val="Times New Roman"/>
        <family val="1"/>
      </rPr>
      <t xml:space="preserve">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</si>
  <si>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Выплата пособий малоимущим гражданам и гражданам,  оказавшимся в тяжелой жизненной ситуации  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</si>
  <si>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</si>
  <si>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</si>
  <si>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</si>
  <si>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Выплата ежемесячного пособия на ребенка, гражданам,  имеющим детей</t>
    </r>
  </si>
  <si>
    <t>Основное мероприятие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</si>
  <si>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  </r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</si>
  <si>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Выплата пенсии за выслугу лет лицам, замещавшим  муниципальные должности и должности муниципальной службы </t>
    </r>
  </si>
  <si>
    <r>
      <rPr>
        <sz val="12"/>
        <rFont val="Times New Roman"/>
        <family val="1"/>
      </rPr>
      <t>Основное мероприяти</t>
    </r>
    <r>
      <rPr>
        <b/>
        <sz val="12"/>
        <rFont val="Times New Roman"/>
        <family val="1"/>
      </rPr>
      <t xml:space="preserve">е  </t>
    </r>
    <r>
      <rPr>
        <sz val="12"/>
        <rFont val="Times New Roman"/>
        <family val="1"/>
      </rPr>
      <t xml:space="preserve">Осуществление переданных полномочий по предоставлению отдельных мер социальной поддержки граждан, подвергшихся радиации </t>
    </r>
  </si>
  <si>
    <r>
      <t xml:space="preserve"> </t>
    </r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Мероприятия по социальной поддержке некоторых категорий граждан</t>
    </r>
    <r>
      <rPr>
        <b/>
        <sz val="12"/>
        <rFont val="Times New Roman"/>
        <family val="1"/>
      </rPr>
      <t xml:space="preserve">
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</si>
  <si>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Предоставление ежемесячного пособия Почетным гражданам города Губкина и Губкинского района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</si>
  <si>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</t>
    </r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</si>
  <si>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</t>
    </r>
  </si>
  <si>
    <t>Муниципальная программа 7 «Развитие физической культуры и спорта в Губкинском городском округе на 2014-2020 годы»</t>
  </si>
  <si>
    <t>Муниципальная программа 8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</si>
  <si>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Муниципальная программа 9 "Развитие экономического потенциала и формирование благоприятного предприни­мательского климата в Губкинском городском округе на 2014-2020 годы"</t>
  </si>
  <si>
    <t>Муниципальная программа 10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</si>
  <si>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11 «Развитие автомобильных дорог общего пользования местного значения Губкинского городского округа на 2014-2020 годы»</t>
  </si>
  <si>
    <t>Муниципальная программа 13 «Развитие информационного общества в Губкинском городском округе на 2014 - 2020 годы»</t>
  </si>
  <si>
    <t>Муниципальная программа  14 "Развитие имущественно-земельных отношений в Губкинском городском округе на 2014-2020 годы"</t>
  </si>
  <si>
    <t>Муниципальная программа 15 «Устойчивое развитие сельских населенных пунктов Губкинского городского округа на 2014-2020 годы»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</si>
</sst>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_ ;[Red]\-#,##0.0\ "/>
    <numFmt numFmtId="187" formatCode="#,##0.0_ ;\-#,##0.0\ "/>
    <numFmt numFmtId="188" formatCode="#,##0.0"/>
    <numFmt numFmtId="189" formatCode="0.0%"/>
    <numFmt numFmtId="190" formatCode="_-* #,##0.0_р_._-;\-* #,##0.0_р_._-;_-* &quot;-&quot;?_р_._-;_-@_-"/>
    <numFmt numFmtId="191" formatCode="_-* #,##0.00_р_._-;\-* #,##0.00_р_._-;_-* &quot;-&quot;_р_._-;_-@_-"/>
    <numFmt numFmtId="192" formatCode="#,##0.000"/>
    <numFmt numFmtId="193" formatCode="_(* #,##0.0_);_(* \(#,##0.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"/>
    <numFmt numFmtId="201" formatCode="#,##0.00_ ;[Red]\-#,##0.00\ "/>
    <numFmt numFmtId="202" formatCode="#,##0.00_ ;\-#,##0.00\ "/>
    <numFmt numFmtId="203" formatCode="_(* #,##0_);_(* \(#,##0\);_(* &quot;-&quot;??_);_(@_)"/>
    <numFmt numFmtId="204" formatCode="0.0000000000"/>
    <numFmt numFmtId="205" formatCode="0.000000000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188" fontId="1" fillId="35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horizontal="center" vertical="center" wrapText="1"/>
      <protection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188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68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10" xfId="68" applyNumberFormat="1" applyFont="1" applyFill="1" applyBorder="1" applyAlignment="1">
      <alignment horizontal="center" vertical="center" wrapText="1"/>
    </xf>
    <xf numFmtId="188" fontId="3" fillId="0" borderId="10" xfId="68" applyNumberFormat="1" applyFont="1" applyFill="1" applyBorder="1" applyAlignment="1">
      <alignment horizontal="center" vertical="center" wrapText="1"/>
    </xf>
    <xf numFmtId="188" fontId="2" fillId="0" borderId="10" xfId="68" applyNumberFormat="1" applyFont="1" applyFill="1" applyBorder="1" applyAlignment="1">
      <alignment horizontal="center" vertical="center"/>
    </xf>
    <xf numFmtId="188" fontId="1" fillId="0" borderId="10" xfId="68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3" fillId="38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38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188" fontId="1" fillId="35" borderId="10" xfId="68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34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1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Border="1" applyAlignment="1">
      <alignment vertical="justify"/>
    </xf>
    <xf numFmtId="0" fontId="2" fillId="38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vertical="top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0" fontId="6" fillId="38" borderId="0" xfId="0" applyFont="1" applyFill="1" applyBorder="1" applyAlignment="1">
      <alignment vertical="justify"/>
    </xf>
    <xf numFmtId="0" fontId="2" fillId="0" borderId="10" xfId="0" applyFont="1" applyBorder="1" applyAlignment="1">
      <alignment vertical="justify"/>
    </xf>
    <xf numFmtId="179" fontId="2" fillId="0" borderId="10" xfId="6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185" fontId="1" fillId="38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8" fontId="5" fillId="38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38" borderId="10" xfId="0" applyFont="1" applyFill="1" applyBorder="1" applyAlignment="1">
      <alignment horizontal="left" vertical="justify"/>
    </xf>
    <xf numFmtId="0" fontId="2" fillId="38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38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justify" vertical="justify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 shrinkToFit="1"/>
    </xf>
    <xf numFmtId="0" fontId="2" fillId="38" borderId="10" xfId="0" applyFont="1" applyFill="1" applyBorder="1" applyAlignment="1">
      <alignment horizontal="left" vertical="center"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justify" vertical="top" wrapText="1"/>
    </xf>
    <xf numFmtId="0" fontId="2" fillId="38" borderId="10" xfId="0" applyNumberFormat="1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justify" vertical="top" wrapText="1"/>
    </xf>
    <xf numFmtId="0" fontId="0" fillId="38" borderId="0" xfId="0" applyFill="1" applyAlignment="1">
      <alignment wrapText="1"/>
    </xf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Border="1" applyAlignment="1">
      <alignment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0" fontId="1" fillId="38" borderId="10" xfId="0" applyFont="1" applyFill="1" applyBorder="1" applyAlignment="1">
      <alignment horizontal="justify" vertic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left" vertical="justify" wrapText="1"/>
    </xf>
    <xf numFmtId="0" fontId="1" fillId="38" borderId="10" xfId="0" applyFont="1" applyFill="1" applyBorder="1" applyAlignment="1">
      <alignment horizontal="justify" vertical="top" wrapText="1"/>
    </xf>
    <xf numFmtId="0" fontId="2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left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" fillId="38" borderId="10" xfId="0" applyFont="1" applyFill="1" applyBorder="1" applyAlignment="1">
      <alignment horizontal="justify" vertical="top"/>
    </xf>
    <xf numFmtId="0" fontId="2" fillId="38" borderId="10" xfId="0" applyFont="1" applyFill="1" applyBorder="1" applyAlignment="1">
      <alignment horizontal="justify" vertical="top"/>
    </xf>
    <xf numFmtId="0" fontId="2" fillId="38" borderId="10" xfId="0" applyFont="1" applyFill="1" applyBorder="1" applyAlignment="1">
      <alignment horizontal="justify"/>
    </xf>
    <xf numFmtId="0" fontId="2" fillId="38" borderId="13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justify" wrapText="1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justify"/>
    </xf>
    <xf numFmtId="0" fontId="2" fillId="38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38" borderId="10" xfId="0" applyFont="1" applyFill="1" applyBorder="1" applyAlignment="1">
      <alignment horizontal="left" vertical="justify"/>
    </xf>
    <xf numFmtId="0" fontId="1" fillId="38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49" fontId="2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left" vertical="center" wrapText="1" shrinkToFi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185" fontId="2" fillId="38" borderId="10" xfId="0" applyNumberFormat="1" applyFont="1" applyFill="1" applyBorder="1" applyAlignment="1">
      <alignment horizontal="center" wrapText="1"/>
    </xf>
    <xf numFmtId="185" fontId="2" fillId="38" borderId="10" xfId="0" applyNumberFormat="1" applyFont="1" applyFill="1" applyBorder="1" applyAlignment="1">
      <alignment horizontal="center"/>
    </xf>
    <xf numFmtId="188" fontId="2" fillId="0" borderId="10" xfId="65" applyNumberFormat="1" applyFont="1" applyFill="1" applyBorder="1" applyAlignment="1">
      <alignment horizontal="center" wrapText="1"/>
    </xf>
    <xf numFmtId="179" fontId="2" fillId="0" borderId="10" xfId="68" applyFont="1" applyFill="1" applyBorder="1" applyAlignment="1">
      <alignment horizontal="center" wrapText="1"/>
    </xf>
    <xf numFmtId="189" fontId="2" fillId="0" borderId="10" xfId="65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2" fillId="34" borderId="10" xfId="0" applyNumberFormat="1" applyFont="1" applyFill="1" applyBorder="1" applyAlignment="1">
      <alignment horizontal="center"/>
    </xf>
    <xf numFmtId="185" fontId="2" fillId="0" borderId="10" xfId="0" applyNumberFormat="1" applyFont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" fillId="38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2" fontId="2" fillId="0" borderId="10" xfId="43" applyNumberFormat="1" applyFont="1" applyBorder="1" applyAlignment="1" applyProtection="1">
      <alignment horizontal="center"/>
      <protection locked="0"/>
    </xf>
    <xf numFmtId="0" fontId="2" fillId="38" borderId="10" xfId="0" applyNumberFormat="1" applyFont="1" applyFill="1" applyBorder="1" applyAlignment="1">
      <alignment horizontal="center"/>
    </xf>
    <xf numFmtId="202" fontId="2" fillId="0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43" fontId="2" fillId="0" borderId="10" xfId="0" applyNumberFormat="1" applyFont="1" applyFill="1" applyBorder="1" applyAlignment="1">
      <alignment horizontal="center" wrapText="1"/>
    </xf>
    <xf numFmtId="43" fontId="2" fillId="0" borderId="10" xfId="68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99;%20&#1079;&#1072;%201%20&#1082;&#1074;&#1072;&#1088;&#1090;&#1072;&#1083;%202016&#1075;\&#1087;&#1088;&#1086;&#1075;&#1088;&#1072;&#1084;&#1084;&#1072;%20&#1059;&#1054;\&#1060;&#1086;&#1088;&#1084;&#1099;%201.3.4%201%20&#1082;&#1074;&#1072;&#1088;&#1090;&#1072;&#108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3"/>
      <sheetName val="форма4"/>
    </sheetNames>
    <sheetDataSet>
      <sheetData sheetId="1">
        <row r="216">
          <cell r="J216">
            <v>0</v>
          </cell>
        </row>
        <row r="232">
          <cell r="J232">
            <v>0</v>
          </cell>
        </row>
        <row r="244">
          <cell r="J2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4"/>
  <sheetViews>
    <sheetView tabSelected="1" zoomScale="75" zoomScaleNormal="75" zoomScalePageLayoutView="0" workbookViewId="0" topLeftCell="A1">
      <pane ySplit="6" topLeftCell="A124" activePane="bottomLeft" state="frozen"/>
      <selection pane="topLeft" activeCell="A1" sqref="A1"/>
      <selection pane="bottomLeft" activeCell="B8" sqref="B8:I8"/>
    </sheetView>
  </sheetViews>
  <sheetFormatPr defaultColWidth="9.140625" defaultRowHeight="12.75"/>
  <cols>
    <col min="1" max="1" width="11.00390625" style="25" customWidth="1"/>
    <col min="2" max="2" width="89.57421875" style="126" customWidth="1"/>
    <col min="3" max="3" width="20.28125" style="25" customWidth="1"/>
    <col min="4" max="4" width="13.7109375" style="25" customWidth="1"/>
    <col min="5" max="5" width="11.57421875" style="224" customWidth="1"/>
    <col min="6" max="6" width="9.421875" style="224" bestFit="1" customWidth="1"/>
    <col min="7" max="7" width="9.8515625" style="224" bestFit="1" customWidth="1"/>
    <col min="8" max="8" width="15.8515625" style="224" customWidth="1"/>
    <col min="9" max="9" width="63.8515625" style="55" customWidth="1"/>
    <col min="10" max="16384" width="9.140625" style="25" customWidth="1"/>
  </cols>
  <sheetData>
    <row r="2" spans="1:9" ht="37.5" customHeight="1">
      <c r="A2" s="292" t="s">
        <v>79</v>
      </c>
      <c r="B2" s="292"/>
      <c r="C2" s="292"/>
      <c r="D2" s="292"/>
      <c r="E2" s="292"/>
      <c r="F2" s="292"/>
      <c r="G2" s="292"/>
      <c r="H2" s="292"/>
      <c r="I2" s="292"/>
    </row>
    <row r="3" ht="11.25" customHeight="1"/>
    <row r="4" spans="1:9" ht="15.75">
      <c r="A4" s="274" t="s">
        <v>0</v>
      </c>
      <c r="B4" s="294" t="s">
        <v>3</v>
      </c>
      <c r="C4" s="275" t="s">
        <v>4</v>
      </c>
      <c r="D4" s="274" t="s">
        <v>5</v>
      </c>
      <c r="E4" s="274" t="s">
        <v>6</v>
      </c>
      <c r="F4" s="274"/>
      <c r="G4" s="274"/>
      <c r="H4" s="274"/>
      <c r="I4" s="293" t="s">
        <v>19</v>
      </c>
    </row>
    <row r="5" spans="1:9" ht="15.75">
      <c r="A5" s="274"/>
      <c r="B5" s="294"/>
      <c r="C5" s="275"/>
      <c r="D5" s="274"/>
      <c r="E5" s="277" t="s">
        <v>7</v>
      </c>
      <c r="F5" s="274" t="s">
        <v>8</v>
      </c>
      <c r="G5" s="274"/>
      <c r="H5" s="274"/>
      <c r="I5" s="293"/>
    </row>
    <row r="6" spans="1:9" ht="56.25" customHeight="1">
      <c r="A6" s="274"/>
      <c r="B6" s="294"/>
      <c r="C6" s="275"/>
      <c r="D6" s="274"/>
      <c r="E6" s="277"/>
      <c r="F6" s="233" t="s">
        <v>9</v>
      </c>
      <c r="G6" s="233" t="s">
        <v>10</v>
      </c>
      <c r="H6" s="232" t="s">
        <v>1</v>
      </c>
      <c r="I6" s="293"/>
    </row>
    <row r="7" spans="1:9" ht="27" customHeight="1">
      <c r="A7" s="200">
        <v>1</v>
      </c>
      <c r="B7" s="206">
        <v>2</v>
      </c>
      <c r="C7" s="200">
        <v>3</v>
      </c>
      <c r="D7" s="200">
        <v>4</v>
      </c>
      <c r="E7" s="383">
        <v>5</v>
      </c>
      <c r="F7" s="383">
        <v>6</v>
      </c>
      <c r="G7" s="383">
        <v>7</v>
      </c>
      <c r="H7" s="383">
        <v>8</v>
      </c>
      <c r="I7" s="154">
        <v>9</v>
      </c>
    </row>
    <row r="8" spans="1:9" ht="22.5" customHeight="1">
      <c r="A8" s="1">
        <v>1</v>
      </c>
      <c r="B8" s="269" t="s">
        <v>23</v>
      </c>
      <c r="C8" s="269"/>
      <c r="D8" s="269"/>
      <c r="E8" s="269"/>
      <c r="F8" s="269"/>
      <c r="G8" s="269"/>
      <c r="H8" s="269"/>
      <c r="I8" s="269"/>
    </row>
    <row r="9" spans="1:9" s="141" customFormat="1" ht="15.75">
      <c r="A9" s="6" t="s">
        <v>11</v>
      </c>
      <c r="B9" s="3" t="s">
        <v>1016</v>
      </c>
      <c r="C9" s="142" t="s">
        <v>48</v>
      </c>
      <c r="D9" s="142" t="s">
        <v>49</v>
      </c>
      <c r="E9" s="138">
        <v>55</v>
      </c>
      <c r="F9" s="151">
        <v>60</v>
      </c>
      <c r="G9" s="138">
        <v>60</v>
      </c>
      <c r="H9" s="384">
        <f aca="true" t="shared" si="0" ref="H9:H14">G9/F9*100-100</f>
        <v>0</v>
      </c>
      <c r="I9" s="208"/>
    </row>
    <row r="10" spans="1:9" s="141" customFormat="1" ht="15.75">
      <c r="A10" s="209" t="s">
        <v>321</v>
      </c>
      <c r="B10" s="166" t="s">
        <v>1017</v>
      </c>
      <c r="C10" s="137" t="s">
        <v>182</v>
      </c>
      <c r="D10" s="137" t="s">
        <v>70</v>
      </c>
      <c r="E10" s="384">
        <v>937.3</v>
      </c>
      <c r="F10" s="151">
        <v>937.3</v>
      </c>
      <c r="G10" s="384">
        <v>241.4</v>
      </c>
      <c r="H10" s="384">
        <f>G10/F10*100-100</f>
        <v>-74.24517230342472</v>
      </c>
      <c r="I10" s="207"/>
    </row>
    <row r="11" spans="1:9" s="141" customFormat="1" ht="15.75">
      <c r="A11" s="209" t="s">
        <v>322</v>
      </c>
      <c r="B11" s="166" t="s">
        <v>1018</v>
      </c>
      <c r="C11" s="137" t="s">
        <v>182</v>
      </c>
      <c r="D11" s="137" t="s">
        <v>70</v>
      </c>
      <c r="E11" s="384">
        <v>10.87</v>
      </c>
      <c r="F11" s="151">
        <v>15.7</v>
      </c>
      <c r="G11" s="384">
        <v>0.8</v>
      </c>
      <c r="H11" s="384">
        <f aca="true" t="shared" si="1" ref="H11:H26">G11/F11*100-100</f>
        <v>-94.90445859872611</v>
      </c>
      <c r="I11" s="210"/>
    </row>
    <row r="12" spans="1:9" s="141" customFormat="1" ht="31.5">
      <c r="A12" s="211" t="s">
        <v>1019</v>
      </c>
      <c r="B12" s="166" t="s">
        <v>1020</v>
      </c>
      <c r="C12" s="137" t="s">
        <v>48</v>
      </c>
      <c r="D12" s="137" t="s">
        <v>49</v>
      </c>
      <c r="E12" s="138">
        <v>77</v>
      </c>
      <c r="F12" s="151">
        <v>80</v>
      </c>
      <c r="G12" s="138">
        <v>25</v>
      </c>
      <c r="H12" s="384">
        <f t="shared" si="1"/>
        <v>-68.75</v>
      </c>
      <c r="I12" s="173"/>
    </row>
    <row r="13" spans="1:9" s="141" customFormat="1" ht="31.5">
      <c r="A13" s="211" t="s">
        <v>1021</v>
      </c>
      <c r="B13" s="166" t="s">
        <v>1022</v>
      </c>
      <c r="C13" s="137" t="s">
        <v>182</v>
      </c>
      <c r="D13" s="137" t="s">
        <v>49</v>
      </c>
      <c r="E13" s="384">
        <v>2.3</v>
      </c>
      <c r="F13" s="398">
        <v>3</v>
      </c>
      <c r="G13" s="384">
        <v>0.3</v>
      </c>
      <c r="H13" s="384">
        <f t="shared" si="1"/>
        <v>-90</v>
      </c>
      <c r="I13" s="136"/>
    </row>
    <row r="14" spans="1:9" s="141" customFormat="1" ht="15.75">
      <c r="A14" s="98" t="s">
        <v>1023</v>
      </c>
      <c r="B14" s="166" t="s">
        <v>1024</v>
      </c>
      <c r="C14" s="137" t="s">
        <v>182</v>
      </c>
      <c r="D14" s="137"/>
      <c r="E14" s="138">
        <v>94</v>
      </c>
      <c r="F14" s="151">
        <v>89</v>
      </c>
      <c r="G14" s="138">
        <v>23</v>
      </c>
      <c r="H14" s="384">
        <f t="shared" si="1"/>
        <v>-74.15730337078651</v>
      </c>
      <c r="I14" s="207"/>
    </row>
    <row r="15" spans="1:9" s="141" customFormat="1" ht="15.75">
      <c r="A15" s="283" t="s">
        <v>1025</v>
      </c>
      <c r="B15" s="284"/>
      <c r="C15" s="284"/>
      <c r="D15" s="284"/>
      <c r="E15" s="284"/>
      <c r="F15" s="284"/>
      <c r="G15" s="284"/>
      <c r="H15" s="284"/>
      <c r="I15" s="284"/>
    </row>
    <row r="16" spans="1:9" s="141" customFormat="1" ht="15.75">
      <c r="A16" s="212" t="s">
        <v>2</v>
      </c>
      <c r="B16" s="166" t="s">
        <v>1017</v>
      </c>
      <c r="C16" s="137" t="s">
        <v>182</v>
      </c>
      <c r="D16" s="137" t="s">
        <v>70</v>
      </c>
      <c r="E16" s="384">
        <v>937.3</v>
      </c>
      <c r="F16" s="151">
        <v>937.3</v>
      </c>
      <c r="G16" s="384">
        <v>241.4</v>
      </c>
      <c r="H16" s="384">
        <f t="shared" si="1"/>
        <v>-74.24517230342472</v>
      </c>
      <c r="I16" s="207"/>
    </row>
    <row r="17" spans="1:9" s="141" customFormat="1" ht="15.75">
      <c r="A17" s="212" t="s">
        <v>323</v>
      </c>
      <c r="B17" s="166" t="s">
        <v>1026</v>
      </c>
      <c r="C17" s="137" t="s">
        <v>182</v>
      </c>
      <c r="D17" s="137" t="s">
        <v>70</v>
      </c>
      <c r="E17" s="384">
        <v>85.4</v>
      </c>
      <c r="F17" s="151">
        <v>85.5</v>
      </c>
      <c r="G17" s="384">
        <v>11.7</v>
      </c>
      <c r="H17" s="384">
        <f t="shared" si="1"/>
        <v>-86.31578947368422</v>
      </c>
      <c r="I17" s="213"/>
    </row>
    <row r="18" spans="1:9" s="141" customFormat="1" ht="15.75">
      <c r="A18" s="130" t="s">
        <v>325</v>
      </c>
      <c r="B18" s="166" t="s">
        <v>1018</v>
      </c>
      <c r="C18" s="137" t="s">
        <v>182</v>
      </c>
      <c r="D18" s="137" t="s">
        <v>70</v>
      </c>
      <c r="E18" s="384">
        <v>10.87</v>
      </c>
      <c r="F18" s="151">
        <v>15.7</v>
      </c>
      <c r="G18" s="384">
        <v>0.8</v>
      </c>
      <c r="H18" s="384">
        <f t="shared" si="1"/>
        <v>-94.90445859872611</v>
      </c>
      <c r="I18" s="210"/>
    </row>
    <row r="19" spans="1:9" s="141" customFormat="1" ht="15.75">
      <c r="A19" s="285" t="s">
        <v>1027</v>
      </c>
      <c r="B19" s="285"/>
      <c r="C19" s="285"/>
      <c r="D19" s="285"/>
      <c r="E19" s="285"/>
      <c r="F19" s="285"/>
      <c r="G19" s="285"/>
      <c r="H19" s="285"/>
      <c r="I19" s="285"/>
    </row>
    <row r="20" spans="1:9" s="141" customFormat="1" ht="31.5">
      <c r="A20" s="130" t="s">
        <v>220</v>
      </c>
      <c r="B20" s="166" t="s">
        <v>1028</v>
      </c>
      <c r="C20" s="136" t="s">
        <v>48</v>
      </c>
      <c r="D20" s="137" t="s">
        <v>49</v>
      </c>
      <c r="E20" s="138">
        <v>55</v>
      </c>
      <c r="F20" s="151">
        <v>60</v>
      </c>
      <c r="G20" s="138">
        <v>60</v>
      </c>
      <c r="H20" s="384">
        <f t="shared" si="1"/>
        <v>0</v>
      </c>
      <c r="I20" s="136"/>
    </row>
    <row r="21" spans="1:9" s="141" customFormat="1" ht="30.75" customHeight="1">
      <c r="A21" s="130" t="s">
        <v>1329</v>
      </c>
      <c r="B21" s="166" t="s">
        <v>1029</v>
      </c>
      <c r="C21" s="136" t="s">
        <v>48</v>
      </c>
      <c r="D21" s="137" t="s">
        <v>70</v>
      </c>
      <c r="E21" s="138">
        <v>32</v>
      </c>
      <c r="F21" s="151">
        <v>35</v>
      </c>
      <c r="G21" s="138">
        <v>32</v>
      </c>
      <c r="H21" s="384">
        <f t="shared" si="1"/>
        <v>-8.57142857142857</v>
      </c>
      <c r="I21" s="207" t="s">
        <v>1030</v>
      </c>
    </row>
    <row r="22" spans="1:9" s="141" customFormat="1" ht="15.75">
      <c r="A22" s="285" t="s">
        <v>1031</v>
      </c>
      <c r="B22" s="300"/>
      <c r="C22" s="300"/>
      <c r="D22" s="300"/>
      <c r="E22" s="300"/>
      <c r="F22" s="300"/>
      <c r="G22" s="300"/>
      <c r="H22" s="300"/>
      <c r="I22" s="300"/>
    </row>
    <row r="23" spans="1:9" s="141" customFormat="1" ht="47.25">
      <c r="A23" s="130" t="s">
        <v>840</v>
      </c>
      <c r="B23" s="166" t="s">
        <v>1032</v>
      </c>
      <c r="C23" s="136" t="s">
        <v>48</v>
      </c>
      <c r="D23" s="137" t="s">
        <v>49</v>
      </c>
      <c r="E23" s="138">
        <v>95</v>
      </c>
      <c r="F23" s="151">
        <v>95</v>
      </c>
      <c r="G23" s="138">
        <v>95</v>
      </c>
      <c r="H23" s="384">
        <f t="shared" si="1"/>
        <v>0</v>
      </c>
      <c r="I23" s="137"/>
    </row>
    <row r="24" spans="1:9" s="141" customFormat="1" ht="15.75">
      <c r="A24" s="130" t="s">
        <v>842</v>
      </c>
      <c r="B24" s="166" t="s">
        <v>1033</v>
      </c>
      <c r="C24" s="137" t="s">
        <v>182</v>
      </c>
      <c r="D24" s="137" t="s">
        <v>70</v>
      </c>
      <c r="E24" s="138">
        <v>102</v>
      </c>
      <c r="F24" s="151">
        <v>102</v>
      </c>
      <c r="G24" s="138">
        <v>14</v>
      </c>
      <c r="H24" s="384">
        <f t="shared" si="1"/>
        <v>-86.27450980392157</v>
      </c>
      <c r="I24" s="207"/>
    </row>
    <row r="25" spans="1:9" s="141" customFormat="1" ht="29.25" customHeight="1">
      <c r="A25" s="301" t="s">
        <v>1034</v>
      </c>
      <c r="B25" s="302"/>
      <c r="C25" s="302"/>
      <c r="D25" s="302"/>
      <c r="E25" s="302"/>
      <c r="F25" s="302"/>
      <c r="G25" s="302"/>
      <c r="H25" s="302"/>
      <c r="I25" s="302"/>
    </row>
    <row r="26" spans="1:9" s="141" customFormat="1" ht="15.75">
      <c r="A26" s="130" t="s">
        <v>1331</v>
      </c>
      <c r="B26" s="166" t="s">
        <v>1035</v>
      </c>
      <c r="C26" s="137" t="s">
        <v>48</v>
      </c>
      <c r="D26" s="137" t="s">
        <v>1036</v>
      </c>
      <c r="E26" s="151">
        <v>0</v>
      </c>
      <c r="F26" s="151">
        <v>1</v>
      </c>
      <c r="G26" s="138">
        <v>0</v>
      </c>
      <c r="H26" s="384">
        <f t="shared" si="1"/>
        <v>-100</v>
      </c>
      <c r="I26" s="207"/>
    </row>
    <row r="27" spans="1:9" s="141" customFormat="1" ht="15.75">
      <c r="A27" s="301" t="s">
        <v>843</v>
      </c>
      <c r="B27" s="303"/>
      <c r="C27" s="303"/>
      <c r="D27" s="303"/>
      <c r="E27" s="303"/>
      <c r="F27" s="303"/>
      <c r="G27" s="303"/>
      <c r="H27" s="303"/>
      <c r="I27" s="303"/>
    </row>
    <row r="28" spans="1:9" s="141" customFormat="1" ht="15.75">
      <c r="A28" s="130" t="s">
        <v>1332</v>
      </c>
      <c r="B28" s="166" t="s">
        <v>1037</v>
      </c>
      <c r="C28" s="137" t="s">
        <v>48</v>
      </c>
      <c r="D28" s="137" t="s">
        <v>266</v>
      </c>
      <c r="E28" s="151">
        <v>0</v>
      </c>
      <c r="F28" s="151">
        <v>5895</v>
      </c>
      <c r="G28" s="138">
        <v>0</v>
      </c>
      <c r="H28" s="384">
        <f>G28/F28*100-100</f>
        <v>-100</v>
      </c>
      <c r="I28" s="207"/>
    </row>
    <row r="29" spans="1:9" s="141" customFormat="1" ht="15.75">
      <c r="A29" s="301" t="s">
        <v>845</v>
      </c>
      <c r="B29" s="303"/>
      <c r="C29" s="303"/>
      <c r="D29" s="303"/>
      <c r="E29" s="303"/>
      <c r="F29" s="303"/>
      <c r="G29" s="303"/>
      <c r="H29" s="303"/>
      <c r="I29" s="303"/>
    </row>
    <row r="30" spans="1:9" s="141" customFormat="1" ht="15.75">
      <c r="A30" s="130" t="s">
        <v>1333</v>
      </c>
      <c r="B30" s="3" t="s">
        <v>1038</v>
      </c>
      <c r="C30" s="137" t="s">
        <v>48</v>
      </c>
      <c r="D30" s="142" t="s">
        <v>70</v>
      </c>
      <c r="E30" s="382">
        <v>0</v>
      </c>
      <c r="F30" s="117">
        <v>2</v>
      </c>
      <c r="G30" s="117">
        <v>0</v>
      </c>
      <c r="H30" s="117">
        <f>G30/F30*100-100</f>
        <v>-100</v>
      </c>
      <c r="I30" s="208"/>
    </row>
    <row r="31" spans="1:9" s="141" customFormat="1" ht="15.75">
      <c r="A31" s="307" t="s">
        <v>847</v>
      </c>
      <c r="B31" s="308"/>
      <c r="C31" s="308"/>
      <c r="D31" s="308"/>
      <c r="E31" s="308"/>
      <c r="F31" s="308"/>
      <c r="G31" s="308"/>
      <c r="H31" s="308"/>
      <c r="I31" s="309"/>
    </row>
    <row r="32" spans="1:9" s="141" customFormat="1" ht="15.75">
      <c r="A32" s="130" t="s">
        <v>1335</v>
      </c>
      <c r="B32" s="166" t="s">
        <v>1039</v>
      </c>
      <c r="C32" s="137" t="s">
        <v>48</v>
      </c>
      <c r="D32" s="137" t="s">
        <v>49</v>
      </c>
      <c r="E32" s="151">
        <v>0</v>
      </c>
      <c r="F32" s="151">
        <v>95</v>
      </c>
      <c r="G32" s="138">
        <v>25</v>
      </c>
      <c r="H32" s="384">
        <f>G32/F32*100-100</f>
        <v>-73.6842105263158</v>
      </c>
      <c r="I32" s="207"/>
    </row>
    <row r="33" spans="1:9" s="141" customFormat="1" ht="15.75">
      <c r="A33" s="283" t="s">
        <v>1040</v>
      </c>
      <c r="B33" s="301"/>
      <c r="C33" s="301"/>
      <c r="D33" s="301"/>
      <c r="E33" s="301"/>
      <c r="F33" s="301"/>
      <c r="G33" s="301"/>
      <c r="H33" s="301"/>
      <c r="I33" s="301"/>
    </row>
    <row r="34" spans="1:9" s="141" customFormat="1" ht="15.75">
      <c r="A34" s="130" t="s">
        <v>1334</v>
      </c>
      <c r="B34" s="166" t="s">
        <v>1041</v>
      </c>
      <c r="C34" s="137" t="s">
        <v>48</v>
      </c>
      <c r="D34" s="137" t="s">
        <v>49</v>
      </c>
      <c r="E34" s="138">
        <v>95</v>
      </c>
      <c r="F34" s="151">
        <v>95</v>
      </c>
      <c r="G34" s="138">
        <v>100</v>
      </c>
      <c r="H34" s="384">
        <f>G34/F34*100-100</f>
        <v>5.263157894736835</v>
      </c>
      <c r="I34" s="136"/>
    </row>
    <row r="35" spans="1:9" s="141" customFormat="1" ht="15.75">
      <c r="A35" s="283" t="s">
        <v>1042</v>
      </c>
      <c r="B35" s="301"/>
      <c r="C35" s="301"/>
      <c r="D35" s="301"/>
      <c r="E35" s="301"/>
      <c r="F35" s="301"/>
      <c r="G35" s="301"/>
      <c r="H35" s="301"/>
      <c r="I35" s="301"/>
    </row>
    <row r="36" spans="1:9" s="141" customFormat="1" ht="63">
      <c r="A36" s="130" t="s">
        <v>1336</v>
      </c>
      <c r="B36" s="166" t="s">
        <v>1043</v>
      </c>
      <c r="C36" s="137" t="s">
        <v>48</v>
      </c>
      <c r="D36" s="137" t="s">
        <v>64</v>
      </c>
      <c r="E36" s="138">
        <v>5631</v>
      </c>
      <c r="F36" s="151">
        <v>4965</v>
      </c>
      <c r="G36" s="138">
        <v>83</v>
      </c>
      <c r="H36" s="384">
        <f>G36/F36*100-100</f>
        <v>-98.32829808660624</v>
      </c>
      <c r="I36" s="137"/>
    </row>
    <row r="37" spans="1:9" s="141" customFormat="1" ht="15.75">
      <c r="A37" s="286" t="s">
        <v>1044</v>
      </c>
      <c r="B37" s="287"/>
      <c r="C37" s="287"/>
      <c r="D37" s="287"/>
      <c r="E37" s="287"/>
      <c r="F37" s="287"/>
      <c r="G37" s="287"/>
      <c r="H37" s="287"/>
      <c r="I37" s="288"/>
    </row>
    <row r="38" spans="1:9" s="141" customFormat="1" ht="15.75">
      <c r="A38" s="130" t="s">
        <v>1337</v>
      </c>
      <c r="B38" s="166" t="s">
        <v>1045</v>
      </c>
      <c r="C38" s="138" t="s">
        <v>48</v>
      </c>
      <c r="D38" s="138" t="s">
        <v>70</v>
      </c>
      <c r="E38" s="135">
        <v>3</v>
      </c>
      <c r="F38" s="151">
        <v>2</v>
      </c>
      <c r="G38" s="138">
        <v>2</v>
      </c>
      <c r="H38" s="138">
        <f>G38/F38*100-100</f>
        <v>0</v>
      </c>
      <c r="I38" s="135"/>
    </row>
    <row r="39" spans="1:9" s="141" customFormat="1" ht="33" customHeight="1">
      <c r="A39" s="282" t="s">
        <v>1046</v>
      </c>
      <c r="B39" s="310"/>
      <c r="C39" s="310"/>
      <c r="D39" s="310"/>
      <c r="E39" s="310"/>
      <c r="F39" s="310"/>
      <c r="G39" s="310"/>
      <c r="H39" s="310"/>
      <c r="I39" s="310"/>
    </row>
    <row r="40" spans="1:9" s="141" customFormat="1" ht="31.5">
      <c r="A40" s="129" t="s">
        <v>852</v>
      </c>
      <c r="B40" s="166" t="s">
        <v>1047</v>
      </c>
      <c r="C40" s="137" t="s">
        <v>182</v>
      </c>
      <c r="D40" s="124" t="s">
        <v>70</v>
      </c>
      <c r="E40" s="140">
        <v>412.6</v>
      </c>
      <c r="F40" s="139">
        <v>420.8</v>
      </c>
      <c r="G40" s="140">
        <v>412.6</v>
      </c>
      <c r="H40" s="384">
        <f>G40/F40*100-100</f>
        <v>-1.9486692015209144</v>
      </c>
      <c r="I40" s="134"/>
    </row>
    <row r="41" spans="1:9" s="141" customFormat="1" ht="31.5">
      <c r="A41" s="129" t="s">
        <v>854</v>
      </c>
      <c r="B41" s="166" t="s">
        <v>1048</v>
      </c>
      <c r="C41" s="136" t="s">
        <v>48</v>
      </c>
      <c r="D41" s="124" t="s">
        <v>49</v>
      </c>
      <c r="E41" s="140">
        <v>77</v>
      </c>
      <c r="F41" s="139">
        <v>80</v>
      </c>
      <c r="G41" s="140">
        <v>55</v>
      </c>
      <c r="H41" s="384">
        <f>G41/F41*100-100</f>
        <v>-31.25</v>
      </c>
      <c r="I41" s="134"/>
    </row>
    <row r="42" spans="1:9" s="141" customFormat="1" ht="15.75">
      <c r="A42" s="289" t="s">
        <v>1049</v>
      </c>
      <c r="B42" s="290"/>
      <c r="C42" s="290"/>
      <c r="D42" s="290"/>
      <c r="E42" s="290"/>
      <c r="F42" s="290"/>
      <c r="G42" s="290"/>
      <c r="H42" s="290"/>
      <c r="I42" s="291"/>
    </row>
    <row r="43" spans="1:9" s="141" customFormat="1" ht="31.5">
      <c r="A43" s="129" t="s">
        <v>1330</v>
      </c>
      <c r="B43" s="166" t="s">
        <v>1050</v>
      </c>
      <c r="C43" s="137" t="s">
        <v>48</v>
      </c>
      <c r="D43" s="124" t="s">
        <v>70</v>
      </c>
      <c r="E43" s="140">
        <v>33</v>
      </c>
      <c r="F43" s="139">
        <v>42</v>
      </c>
      <c r="G43" s="140">
        <v>10</v>
      </c>
      <c r="H43" s="385">
        <f>G43/F43*100-100</f>
        <v>-76.19047619047619</v>
      </c>
      <c r="I43" s="124"/>
    </row>
    <row r="44" spans="1:9" s="141" customFormat="1" ht="15.75">
      <c r="A44" s="311" t="s">
        <v>1051</v>
      </c>
      <c r="B44" s="312"/>
      <c r="C44" s="312"/>
      <c r="D44" s="312"/>
      <c r="E44" s="312"/>
      <c r="F44" s="312"/>
      <c r="G44" s="312"/>
      <c r="H44" s="312"/>
      <c r="I44" s="313"/>
    </row>
    <row r="45" spans="1:9" s="141" customFormat="1" ht="31.5">
      <c r="A45" s="129" t="s">
        <v>1338</v>
      </c>
      <c r="B45" s="166" t="s">
        <v>1052</v>
      </c>
      <c r="C45" s="137" t="s">
        <v>48</v>
      </c>
      <c r="D45" s="124" t="s">
        <v>49</v>
      </c>
      <c r="E45" s="140">
        <v>57.4</v>
      </c>
      <c r="F45" s="139">
        <v>57.5</v>
      </c>
      <c r="G45" s="140">
        <v>57.4</v>
      </c>
      <c r="H45" s="385">
        <f>G45/F45*100-100</f>
        <v>-0.1739130434782652</v>
      </c>
      <c r="I45" s="134"/>
    </row>
    <row r="46" spans="1:9" s="141" customFormat="1" ht="29.25" customHeight="1">
      <c r="A46" s="304" t="s">
        <v>1053</v>
      </c>
      <c r="B46" s="304"/>
      <c r="C46" s="304"/>
      <c r="D46" s="304"/>
      <c r="E46" s="304"/>
      <c r="F46" s="304"/>
      <c r="G46" s="304"/>
      <c r="H46" s="304"/>
      <c r="I46" s="304"/>
    </row>
    <row r="47" spans="1:9" ht="15.75">
      <c r="A47" s="129" t="s">
        <v>857</v>
      </c>
      <c r="B47" s="166" t="s">
        <v>1054</v>
      </c>
      <c r="C47" s="137" t="s">
        <v>48</v>
      </c>
      <c r="D47" s="124" t="s">
        <v>49</v>
      </c>
      <c r="E47" s="140">
        <v>71</v>
      </c>
      <c r="F47" s="139">
        <v>70</v>
      </c>
      <c r="G47" s="140">
        <v>70</v>
      </c>
      <c r="H47" s="385">
        <f>G47/F47*100-100</f>
        <v>0</v>
      </c>
      <c r="I47" s="124"/>
    </row>
    <row r="48" spans="1:9" ht="31.5">
      <c r="A48" s="129" t="s">
        <v>859</v>
      </c>
      <c r="B48" s="166" t="s">
        <v>1022</v>
      </c>
      <c r="C48" s="137" t="s">
        <v>182</v>
      </c>
      <c r="D48" s="124" t="s">
        <v>49</v>
      </c>
      <c r="E48" s="385">
        <v>2.3</v>
      </c>
      <c r="F48" s="139">
        <v>3</v>
      </c>
      <c r="G48" s="385">
        <v>0.3</v>
      </c>
      <c r="H48" s="385">
        <f>G48/F48*100-100</f>
        <v>-90</v>
      </c>
      <c r="I48" s="124"/>
    </row>
    <row r="49" spans="1:9" ht="31.5">
      <c r="A49" s="129" t="s">
        <v>861</v>
      </c>
      <c r="B49" s="166" t="s">
        <v>1055</v>
      </c>
      <c r="C49" s="137" t="s">
        <v>48</v>
      </c>
      <c r="D49" s="124" t="s">
        <v>49</v>
      </c>
      <c r="E49" s="140">
        <v>43</v>
      </c>
      <c r="F49" s="139">
        <v>10</v>
      </c>
      <c r="G49" s="140">
        <v>12</v>
      </c>
      <c r="H49" s="385">
        <f>G49/F49*100-100</f>
        <v>20</v>
      </c>
      <c r="I49" s="124"/>
    </row>
    <row r="50" spans="1:9" ht="30" customHeight="1">
      <c r="A50" s="304" t="s">
        <v>858</v>
      </c>
      <c r="B50" s="305"/>
      <c r="C50" s="305"/>
      <c r="D50" s="305"/>
      <c r="E50" s="305"/>
      <c r="F50" s="305"/>
      <c r="G50" s="305"/>
      <c r="H50" s="305"/>
      <c r="I50" s="305"/>
    </row>
    <row r="51" spans="1:10" s="215" customFormat="1" ht="47.25">
      <c r="A51" s="130" t="s">
        <v>1339</v>
      </c>
      <c r="B51" s="166" t="s">
        <v>1056</v>
      </c>
      <c r="C51" s="137" t="s">
        <v>48</v>
      </c>
      <c r="D51" s="137" t="s">
        <v>1057</v>
      </c>
      <c r="E51" s="138">
        <v>140</v>
      </c>
      <c r="F51" s="151">
        <v>150</v>
      </c>
      <c r="G51" s="138">
        <v>51</v>
      </c>
      <c r="H51" s="384">
        <f>G51/F51*100-100</f>
        <v>-66</v>
      </c>
      <c r="I51" s="137"/>
      <c r="J51" s="214"/>
    </row>
    <row r="52" spans="1:9" ht="33" customHeight="1">
      <c r="A52" s="280" t="s">
        <v>1058</v>
      </c>
      <c r="B52" s="281"/>
      <c r="C52" s="281"/>
      <c r="D52" s="281"/>
      <c r="E52" s="281"/>
      <c r="F52" s="281"/>
      <c r="G52" s="281"/>
      <c r="H52" s="281"/>
      <c r="I52" s="281"/>
    </row>
    <row r="53" spans="1:9" ht="31.5">
      <c r="A53" s="129" t="s">
        <v>1340</v>
      </c>
      <c r="B53" s="166" t="s">
        <v>1059</v>
      </c>
      <c r="C53" s="137" t="s">
        <v>182</v>
      </c>
      <c r="D53" s="124" t="s">
        <v>49</v>
      </c>
      <c r="E53" s="140">
        <v>2.3</v>
      </c>
      <c r="F53" s="139">
        <v>3.9</v>
      </c>
      <c r="G53" s="408">
        <v>0</v>
      </c>
      <c r="H53" s="385">
        <f>G53/F53*100-100</f>
        <v>-100</v>
      </c>
      <c r="I53" s="201"/>
    </row>
    <row r="54" spans="1:9" ht="31.5" customHeight="1">
      <c r="A54" s="282" t="s">
        <v>1060</v>
      </c>
      <c r="B54" s="282"/>
      <c r="C54" s="282"/>
      <c r="D54" s="282"/>
      <c r="E54" s="282"/>
      <c r="F54" s="282"/>
      <c r="G54" s="282"/>
      <c r="H54" s="282"/>
      <c r="I54" s="282"/>
    </row>
    <row r="55" spans="1:9" s="215" customFormat="1" ht="31.5">
      <c r="A55" s="130" t="s">
        <v>1341</v>
      </c>
      <c r="B55" s="166" t="s">
        <v>1061</v>
      </c>
      <c r="C55" s="137" t="s">
        <v>48</v>
      </c>
      <c r="D55" s="137" t="s">
        <v>49</v>
      </c>
      <c r="E55" s="138">
        <v>50</v>
      </c>
      <c r="F55" s="151">
        <v>55</v>
      </c>
      <c r="G55" s="138">
        <v>55</v>
      </c>
      <c r="H55" s="384">
        <f>G55/F55*100-100</f>
        <v>0</v>
      </c>
      <c r="I55" s="137"/>
    </row>
    <row r="56" spans="1:9" ht="15.75">
      <c r="A56" s="282" t="s">
        <v>864</v>
      </c>
      <c r="B56" s="282"/>
      <c r="C56" s="282"/>
      <c r="D56" s="282"/>
      <c r="E56" s="282"/>
      <c r="F56" s="282"/>
      <c r="G56" s="282"/>
      <c r="H56" s="282"/>
      <c r="I56" s="282"/>
    </row>
    <row r="57" spans="1:9" ht="18.75" customHeight="1">
      <c r="A57" s="130" t="s">
        <v>865</v>
      </c>
      <c r="B57" s="166" t="s">
        <v>1024</v>
      </c>
      <c r="C57" s="137" t="s">
        <v>182</v>
      </c>
      <c r="D57" s="124" t="s">
        <v>70</v>
      </c>
      <c r="E57" s="140">
        <v>94</v>
      </c>
      <c r="F57" s="139">
        <v>89</v>
      </c>
      <c r="G57" s="140">
        <v>23</v>
      </c>
      <c r="H57" s="385">
        <f>G57/F57*100-100</f>
        <v>-74.15730337078651</v>
      </c>
      <c r="I57" s="124"/>
    </row>
    <row r="58" spans="1:9" ht="18" customHeight="1">
      <c r="A58" s="130" t="s">
        <v>867</v>
      </c>
      <c r="B58" s="166" t="s">
        <v>1062</v>
      </c>
      <c r="C58" s="137" t="s">
        <v>182</v>
      </c>
      <c r="D58" s="124" t="s">
        <v>64</v>
      </c>
      <c r="E58" s="140">
        <v>7</v>
      </c>
      <c r="F58" s="139">
        <v>8</v>
      </c>
      <c r="G58" s="140">
        <v>5</v>
      </c>
      <c r="H58" s="385">
        <f>G58/F58*100-100</f>
        <v>-37.5</v>
      </c>
      <c r="I58" s="124"/>
    </row>
    <row r="59" spans="1:9" ht="24.75" customHeight="1">
      <c r="A59" s="130" t="s">
        <v>1342</v>
      </c>
      <c r="B59" s="166" t="s">
        <v>1039</v>
      </c>
      <c r="C59" s="137" t="s">
        <v>48</v>
      </c>
      <c r="D59" s="124" t="s">
        <v>49</v>
      </c>
      <c r="E59" s="140">
        <v>100</v>
      </c>
      <c r="F59" s="139">
        <v>95</v>
      </c>
      <c r="G59" s="140">
        <v>100</v>
      </c>
      <c r="H59" s="385">
        <f>G59/F59*100-100</f>
        <v>5.263157894736835</v>
      </c>
      <c r="I59" s="124"/>
    </row>
    <row r="60" spans="1:9" ht="15.75">
      <c r="A60" s="304" t="s">
        <v>866</v>
      </c>
      <c r="B60" s="306"/>
      <c r="C60" s="306"/>
      <c r="D60" s="306"/>
      <c r="E60" s="306"/>
      <c r="F60" s="306"/>
      <c r="G60" s="306"/>
      <c r="H60" s="306"/>
      <c r="I60" s="306"/>
    </row>
    <row r="61" spans="1:9" ht="19.5" customHeight="1">
      <c r="A61" s="130" t="s">
        <v>1343</v>
      </c>
      <c r="B61" s="203" t="s">
        <v>1063</v>
      </c>
      <c r="C61" s="137" t="s">
        <v>48</v>
      </c>
      <c r="D61" s="124" t="s">
        <v>64</v>
      </c>
      <c r="E61" s="140">
        <v>23</v>
      </c>
      <c r="F61" s="139">
        <v>25</v>
      </c>
      <c r="G61" s="140">
        <v>23</v>
      </c>
      <c r="H61" s="140">
        <f>G61/F61*100-100</f>
        <v>-8</v>
      </c>
      <c r="I61" s="124"/>
    </row>
    <row r="62" spans="1:9" ht="15.75">
      <c r="A62" s="282" t="s">
        <v>1064</v>
      </c>
      <c r="B62" s="282"/>
      <c r="C62" s="282"/>
      <c r="D62" s="282"/>
      <c r="E62" s="282"/>
      <c r="F62" s="282"/>
      <c r="G62" s="282"/>
      <c r="H62" s="282"/>
      <c r="I62" s="282"/>
    </row>
    <row r="63" spans="1:9" ht="15.75">
      <c r="A63" s="130" t="s">
        <v>1344</v>
      </c>
      <c r="B63" s="166" t="s">
        <v>1065</v>
      </c>
      <c r="C63" s="137" t="s">
        <v>48</v>
      </c>
      <c r="D63" s="124" t="s">
        <v>70</v>
      </c>
      <c r="E63" s="140">
        <v>2</v>
      </c>
      <c r="F63" s="139">
        <v>2</v>
      </c>
      <c r="G63" s="140">
        <v>2</v>
      </c>
      <c r="H63" s="140">
        <f>G63/F63*100-100</f>
        <v>0</v>
      </c>
      <c r="I63" s="124"/>
    </row>
    <row r="64" spans="1:9" ht="31.5">
      <c r="A64" s="130" t="s">
        <v>1345</v>
      </c>
      <c r="B64" s="166" t="s">
        <v>1066</v>
      </c>
      <c r="C64" s="137" t="s">
        <v>48</v>
      </c>
      <c r="D64" s="124" t="s">
        <v>70</v>
      </c>
      <c r="E64" s="140">
        <v>19</v>
      </c>
      <c r="F64" s="139">
        <v>19</v>
      </c>
      <c r="G64" s="140">
        <v>19</v>
      </c>
      <c r="H64" s="385">
        <f>G64/F64*100-100</f>
        <v>0</v>
      </c>
      <c r="I64" s="124"/>
    </row>
    <row r="65" spans="1:9" s="102" customFormat="1" ht="32.25" customHeight="1">
      <c r="A65" s="419">
        <v>2</v>
      </c>
      <c r="B65" s="420" t="s">
        <v>78</v>
      </c>
      <c r="C65" s="420"/>
      <c r="D65" s="420"/>
      <c r="E65" s="420"/>
      <c r="F65" s="420"/>
      <c r="G65" s="420"/>
      <c r="H65" s="420"/>
      <c r="I65" s="420"/>
    </row>
    <row r="66" spans="1:9" ht="48.75" customHeight="1">
      <c r="A66" s="7" t="s">
        <v>209</v>
      </c>
      <c r="B66" s="33" t="s">
        <v>1346</v>
      </c>
      <c r="C66" s="7" t="s">
        <v>48</v>
      </c>
      <c r="D66" s="7" t="s">
        <v>49</v>
      </c>
      <c r="E66" s="151">
        <v>1.96</v>
      </c>
      <c r="F66" s="151">
        <v>1.9</v>
      </c>
      <c r="G66" s="151">
        <v>18.6</v>
      </c>
      <c r="H66" s="386">
        <f>G66/F66*100-100</f>
        <v>878.9473684210527</v>
      </c>
      <c r="I66" s="167" t="s">
        <v>1288</v>
      </c>
    </row>
    <row r="67" spans="1:9" ht="110.25">
      <c r="A67" s="7" t="s">
        <v>210</v>
      </c>
      <c r="B67" s="33" t="s">
        <v>1347</v>
      </c>
      <c r="C67" s="7" t="s">
        <v>48</v>
      </c>
      <c r="D67" s="7" t="s">
        <v>49</v>
      </c>
      <c r="E67" s="151">
        <v>61.5</v>
      </c>
      <c r="F67" s="151">
        <v>62</v>
      </c>
      <c r="G67" s="151">
        <v>61.6</v>
      </c>
      <c r="H67" s="386">
        <f aca="true" t="shared" si="2" ref="H67:H73">G67/F67*100-100</f>
        <v>-0.6451612903225765</v>
      </c>
      <c r="I67" s="168" t="s">
        <v>1289</v>
      </c>
    </row>
    <row r="68" spans="1:9" ht="63.75" customHeight="1">
      <c r="A68" s="7" t="s">
        <v>669</v>
      </c>
      <c r="B68" s="33" t="s">
        <v>1348</v>
      </c>
      <c r="C68" s="7" t="s">
        <v>48</v>
      </c>
      <c r="D68" s="7" t="s">
        <v>49</v>
      </c>
      <c r="E68" s="151">
        <v>61.6</v>
      </c>
      <c r="F68" s="151">
        <v>62</v>
      </c>
      <c r="G68" s="151">
        <v>23</v>
      </c>
      <c r="H68" s="386">
        <f t="shared" si="2"/>
        <v>-62.903225806451616</v>
      </c>
      <c r="I68" s="169" t="s">
        <v>1290</v>
      </c>
    </row>
    <row r="69" spans="1:9" ht="141.75">
      <c r="A69" s="7" t="s">
        <v>670</v>
      </c>
      <c r="B69" s="33" t="s">
        <v>1349</v>
      </c>
      <c r="C69" s="7" t="s">
        <v>48</v>
      </c>
      <c r="D69" s="7" t="s">
        <v>49</v>
      </c>
      <c r="E69" s="151">
        <v>83.4</v>
      </c>
      <c r="F69" s="151">
        <v>84</v>
      </c>
      <c r="G69" s="151">
        <v>50</v>
      </c>
      <c r="H69" s="386">
        <f t="shared" si="2"/>
        <v>-40.476190476190474</v>
      </c>
      <c r="I69" s="170" t="s">
        <v>1291</v>
      </c>
    </row>
    <row r="70" spans="1:9" ht="78.75">
      <c r="A70" s="7" t="s">
        <v>671</v>
      </c>
      <c r="B70" s="33" t="s">
        <v>1350</v>
      </c>
      <c r="C70" s="7" t="s">
        <v>48</v>
      </c>
      <c r="D70" s="7" t="s">
        <v>49</v>
      </c>
      <c r="E70" s="151">
        <v>91</v>
      </c>
      <c r="F70" s="151">
        <v>95</v>
      </c>
      <c r="G70" s="151">
        <v>37</v>
      </c>
      <c r="H70" s="386">
        <f t="shared" si="2"/>
        <v>-61.05263157894737</v>
      </c>
      <c r="I70" s="170" t="s">
        <v>1292</v>
      </c>
    </row>
    <row r="71" spans="1:9" ht="110.25">
      <c r="A71" s="7" t="s">
        <v>672</v>
      </c>
      <c r="B71" s="33" t="s">
        <v>1351</v>
      </c>
      <c r="C71" s="7" t="s">
        <v>48</v>
      </c>
      <c r="D71" s="7" t="s">
        <v>49</v>
      </c>
      <c r="E71" s="151">
        <v>88.1</v>
      </c>
      <c r="F71" s="151">
        <v>90</v>
      </c>
      <c r="G71" s="151">
        <v>13.2</v>
      </c>
      <c r="H71" s="386">
        <f t="shared" si="2"/>
        <v>-85.33333333333333</v>
      </c>
      <c r="I71" s="169" t="s">
        <v>1293</v>
      </c>
    </row>
    <row r="72" spans="1:9" ht="94.5">
      <c r="A72" s="7" t="s">
        <v>673</v>
      </c>
      <c r="B72" s="33" t="s">
        <v>1352</v>
      </c>
      <c r="C72" s="7" t="s">
        <v>48</v>
      </c>
      <c r="D72" s="7" t="s">
        <v>49</v>
      </c>
      <c r="E72" s="151">
        <v>48.7</v>
      </c>
      <c r="F72" s="151">
        <v>50</v>
      </c>
      <c r="G72" s="409">
        <v>0.5</v>
      </c>
      <c r="H72" s="386">
        <f t="shared" si="2"/>
        <v>-99</v>
      </c>
      <c r="I72" s="171" t="s">
        <v>1294</v>
      </c>
    </row>
    <row r="73" spans="1:9" ht="47.25">
      <c r="A73" s="7" t="s">
        <v>763</v>
      </c>
      <c r="B73" s="33" t="s">
        <v>1353</v>
      </c>
      <c r="C73" s="7" t="s">
        <v>48</v>
      </c>
      <c r="D73" s="7" t="s">
        <v>49</v>
      </c>
      <c r="E73" s="151">
        <v>104</v>
      </c>
      <c r="F73" s="151">
        <v>95</v>
      </c>
      <c r="G73" s="410">
        <v>50.9</v>
      </c>
      <c r="H73" s="386">
        <f t="shared" si="2"/>
        <v>-46.42105263157895</v>
      </c>
      <c r="I73" s="168" t="s">
        <v>422</v>
      </c>
    </row>
    <row r="74" spans="1:9" ht="16.5" customHeight="1">
      <c r="A74" s="262" t="s">
        <v>423</v>
      </c>
      <c r="B74" s="262"/>
      <c r="C74" s="262"/>
      <c r="D74" s="262"/>
      <c r="E74" s="262"/>
      <c r="F74" s="262"/>
      <c r="G74" s="262"/>
      <c r="H74" s="262"/>
      <c r="I74" s="262"/>
    </row>
    <row r="75" spans="1:9" ht="29.25" customHeight="1">
      <c r="A75" s="172" t="s">
        <v>121</v>
      </c>
      <c r="B75" s="33" t="s">
        <v>424</v>
      </c>
      <c r="C75" s="7" t="s">
        <v>48</v>
      </c>
      <c r="D75" s="7" t="s">
        <v>49</v>
      </c>
      <c r="E75" s="151">
        <v>1.96</v>
      </c>
      <c r="F75" s="151">
        <v>1.9</v>
      </c>
      <c r="G75" s="151">
        <v>18.6</v>
      </c>
      <c r="H75" s="386">
        <f>G75/F75*100-100</f>
        <v>878.9473684210527</v>
      </c>
      <c r="I75" s="167" t="s">
        <v>1295</v>
      </c>
    </row>
    <row r="76" spans="1:9" ht="63">
      <c r="A76" s="172" t="s">
        <v>123</v>
      </c>
      <c r="B76" s="33" t="s">
        <v>425</v>
      </c>
      <c r="C76" s="7" t="s">
        <v>48</v>
      </c>
      <c r="D76" s="7" t="s">
        <v>49</v>
      </c>
      <c r="E76" s="151">
        <v>100</v>
      </c>
      <c r="F76" s="151">
        <v>100</v>
      </c>
      <c r="G76" s="151">
        <v>100</v>
      </c>
      <c r="H76" s="387">
        <f>G76/F76*100-100</f>
        <v>0</v>
      </c>
      <c r="I76" s="174"/>
    </row>
    <row r="77" spans="1:9" ht="15.75" customHeight="1">
      <c r="A77" s="262" t="s">
        <v>426</v>
      </c>
      <c r="B77" s="262"/>
      <c r="C77" s="262"/>
      <c r="D77" s="262"/>
      <c r="E77" s="262"/>
      <c r="F77" s="262"/>
      <c r="G77" s="262"/>
      <c r="H77" s="262"/>
      <c r="I77" s="262"/>
    </row>
    <row r="78" spans="1:9" ht="16.5" customHeight="1">
      <c r="A78" s="262" t="s">
        <v>427</v>
      </c>
      <c r="B78" s="262"/>
      <c r="C78" s="262"/>
      <c r="D78" s="262"/>
      <c r="E78" s="262"/>
      <c r="F78" s="262"/>
      <c r="G78" s="262"/>
      <c r="H78" s="262"/>
      <c r="I78" s="262"/>
    </row>
    <row r="79" spans="1:9" ht="31.5">
      <c r="A79" s="7" t="s">
        <v>1697</v>
      </c>
      <c r="B79" s="33" t="s">
        <v>428</v>
      </c>
      <c r="C79" s="7" t="s">
        <v>48</v>
      </c>
      <c r="D79" s="7" t="s">
        <v>49</v>
      </c>
      <c r="E79" s="151">
        <v>100</v>
      </c>
      <c r="F79" s="151">
        <v>100</v>
      </c>
      <c r="G79" s="151">
        <v>100</v>
      </c>
      <c r="H79" s="387">
        <f>G79/F79*100-100</f>
        <v>0</v>
      </c>
      <c r="I79" s="173"/>
    </row>
    <row r="80" spans="1:9" ht="47.25">
      <c r="A80" s="7" t="s">
        <v>1698</v>
      </c>
      <c r="B80" s="33" t="s">
        <v>429</v>
      </c>
      <c r="C80" s="7" t="s">
        <v>48</v>
      </c>
      <c r="D80" s="7" t="s">
        <v>49</v>
      </c>
      <c r="E80" s="151">
        <v>100.5</v>
      </c>
      <c r="F80" s="151">
        <v>100</v>
      </c>
      <c r="G80" s="151">
        <v>99.2</v>
      </c>
      <c r="H80" s="386">
        <f>G80/F80*100-100</f>
        <v>-0.7999999999999972</v>
      </c>
      <c r="I80" s="175" t="s">
        <v>1296</v>
      </c>
    </row>
    <row r="81" spans="1:9" ht="15.75" customHeight="1">
      <c r="A81" s="262" t="s">
        <v>430</v>
      </c>
      <c r="B81" s="262"/>
      <c r="C81" s="262"/>
      <c r="D81" s="262"/>
      <c r="E81" s="262"/>
      <c r="F81" s="262"/>
      <c r="G81" s="262"/>
      <c r="H81" s="262"/>
      <c r="I81" s="262"/>
    </row>
    <row r="82" spans="1:9" ht="16.5" customHeight="1">
      <c r="A82" s="263" t="s">
        <v>431</v>
      </c>
      <c r="B82" s="263"/>
      <c r="C82" s="263"/>
      <c r="D82" s="263"/>
      <c r="E82" s="263"/>
      <c r="F82" s="263"/>
      <c r="G82" s="263"/>
      <c r="H82" s="263"/>
      <c r="I82" s="263"/>
    </row>
    <row r="83" spans="1:9" ht="47.25">
      <c r="A83" s="7" t="s">
        <v>1699</v>
      </c>
      <c r="B83" s="33" t="s">
        <v>432</v>
      </c>
      <c r="C83" s="7" t="s">
        <v>48</v>
      </c>
      <c r="D83" s="7" t="s">
        <v>49</v>
      </c>
      <c r="E83" s="151">
        <v>98.9</v>
      </c>
      <c r="F83" s="151">
        <v>100</v>
      </c>
      <c r="G83" s="151">
        <v>97</v>
      </c>
      <c r="H83" s="386">
        <f>G83/F83*100-100</f>
        <v>-3</v>
      </c>
      <c r="I83" s="176" t="s">
        <v>1297</v>
      </c>
    </row>
    <row r="84" spans="1:9" ht="31.5">
      <c r="A84" s="7" t="s">
        <v>1700</v>
      </c>
      <c r="B84" s="33" t="s">
        <v>433</v>
      </c>
      <c r="C84" s="7" t="s">
        <v>48</v>
      </c>
      <c r="D84" s="7" t="s">
        <v>49</v>
      </c>
      <c r="E84" s="151">
        <v>100</v>
      </c>
      <c r="F84" s="151">
        <v>100</v>
      </c>
      <c r="G84" s="151">
        <v>100</v>
      </c>
      <c r="H84" s="387">
        <f>G84/F84*100-100</f>
        <v>0</v>
      </c>
      <c r="I84" s="143"/>
    </row>
    <row r="85" spans="1:9" ht="15.75" customHeight="1">
      <c r="A85" s="263" t="s">
        <v>434</v>
      </c>
      <c r="B85" s="263"/>
      <c r="C85" s="263"/>
      <c r="D85" s="263"/>
      <c r="E85" s="263"/>
      <c r="F85" s="263"/>
      <c r="G85" s="263"/>
      <c r="H85" s="263"/>
      <c r="I85" s="263"/>
    </row>
    <row r="86" spans="1:9" ht="16.5" customHeight="1">
      <c r="A86" s="7" t="s">
        <v>1701</v>
      </c>
      <c r="B86" s="33" t="s">
        <v>435</v>
      </c>
      <c r="C86" s="147" t="s">
        <v>87</v>
      </c>
      <c r="D86" s="7" t="s">
        <v>392</v>
      </c>
      <c r="E86" s="151" t="s">
        <v>87</v>
      </c>
      <c r="F86" s="387">
        <v>0</v>
      </c>
      <c r="G86" s="387">
        <v>0</v>
      </c>
      <c r="H86" s="388" t="s">
        <v>87</v>
      </c>
      <c r="I86" s="173"/>
    </row>
    <row r="87" spans="1:9" ht="15.75">
      <c r="A87" s="262" t="s">
        <v>436</v>
      </c>
      <c r="B87" s="262"/>
      <c r="C87" s="262"/>
      <c r="D87" s="262"/>
      <c r="E87" s="262"/>
      <c r="F87" s="262"/>
      <c r="G87" s="262"/>
      <c r="H87" s="262"/>
      <c r="I87" s="262"/>
    </row>
    <row r="88" spans="1:9" ht="15.75" customHeight="1">
      <c r="A88" s="262" t="s">
        <v>437</v>
      </c>
      <c r="B88" s="262"/>
      <c r="C88" s="262"/>
      <c r="D88" s="262"/>
      <c r="E88" s="262"/>
      <c r="F88" s="262"/>
      <c r="G88" s="262"/>
      <c r="H88" s="262"/>
      <c r="I88" s="262"/>
    </row>
    <row r="89" spans="1:9" ht="47.25">
      <c r="A89" s="7" t="s">
        <v>1702</v>
      </c>
      <c r="B89" s="33" t="s">
        <v>438</v>
      </c>
      <c r="C89" s="7" t="s">
        <v>48</v>
      </c>
      <c r="D89" s="7" t="s">
        <v>49</v>
      </c>
      <c r="E89" s="151">
        <v>93.7</v>
      </c>
      <c r="F89" s="151">
        <v>90</v>
      </c>
      <c r="G89" s="151">
        <v>92.6</v>
      </c>
      <c r="H89" s="386">
        <f>G89/F89*100-100</f>
        <v>2.8888888888888715</v>
      </c>
      <c r="I89" s="168" t="s">
        <v>439</v>
      </c>
    </row>
    <row r="90" spans="1:9" ht="15.75">
      <c r="A90" s="263" t="s">
        <v>440</v>
      </c>
      <c r="B90" s="263"/>
      <c r="C90" s="263"/>
      <c r="D90" s="263"/>
      <c r="E90" s="263"/>
      <c r="F90" s="263"/>
      <c r="G90" s="263"/>
      <c r="H90" s="263"/>
      <c r="I90" s="263"/>
    </row>
    <row r="91" spans="1:9" ht="63">
      <c r="A91" s="7" t="s">
        <v>1703</v>
      </c>
      <c r="B91" s="33" t="s">
        <v>441</v>
      </c>
      <c r="C91" s="7" t="s">
        <v>48</v>
      </c>
      <c r="D91" s="7" t="s">
        <v>49</v>
      </c>
      <c r="E91" s="151">
        <v>0.14</v>
      </c>
      <c r="F91" s="151">
        <v>0.14</v>
      </c>
      <c r="G91" s="151">
        <v>0.16</v>
      </c>
      <c r="H91" s="386">
        <f>G91/F91*100-100</f>
        <v>14.285714285714278</v>
      </c>
      <c r="I91" s="177" t="s">
        <v>1298</v>
      </c>
    </row>
    <row r="92" spans="1:9" ht="15.75">
      <c r="A92" s="262" t="s">
        <v>442</v>
      </c>
      <c r="B92" s="262"/>
      <c r="C92" s="262"/>
      <c r="D92" s="262"/>
      <c r="E92" s="262"/>
      <c r="F92" s="262"/>
      <c r="G92" s="262"/>
      <c r="H92" s="262"/>
      <c r="I92" s="262"/>
    </row>
    <row r="93" spans="1:9" ht="110.25">
      <c r="A93" s="7" t="s">
        <v>126</v>
      </c>
      <c r="B93" s="33" t="s">
        <v>443</v>
      </c>
      <c r="C93" s="7" t="s">
        <v>48</v>
      </c>
      <c r="D93" s="7" t="s">
        <v>49</v>
      </c>
      <c r="E93" s="151">
        <v>61.5</v>
      </c>
      <c r="F93" s="151">
        <v>62</v>
      </c>
      <c r="G93" s="151">
        <v>61.6</v>
      </c>
      <c r="H93" s="386">
        <f>G93/F93*100-100</f>
        <v>-0.6451612903225765</v>
      </c>
      <c r="I93" s="168" t="s">
        <v>1299</v>
      </c>
    </row>
    <row r="94" spans="1:9" ht="31.5">
      <c r="A94" s="7" t="s">
        <v>129</v>
      </c>
      <c r="B94" s="33" t="s">
        <v>444</v>
      </c>
      <c r="C94" s="7" t="s">
        <v>48</v>
      </c>
      <c r="D94" s="7" t="s">
        <v>49</v>
      </c>
      <c r="E94" s="151">
        <v>91.4</v>
      </c>
      <c r="F94" s="151">
        <v>90</v>
      </c>
      <c r="G94" s="151">
        <v>91.4</v>
      </c>
      <c r="H94" s="386">
        <f>G94/F94*100-100</f>
        <v>1.5555555555555571</v>
      </c>
      <c r="I94" s="175" t="s">
        <v>1300</v>
      </c>
    </row>
    <row r="95" spans="1:9" ht="78.75">
      <c r="A95" s="7" t="s">
        <v>133</v>
      </c>
      <c r="B95" s="33" t="s">
        <v>445</v>
      </c>
      <c r="C95" s="7" t="s">
        <v>48</v>
      </c>
      <c r="D95" s="7" t="s">
        <v>49</v>
      </c>
      <c r="E95" s="151">
        <v>57.5</v>
      </c>
      <c r="F95" s="151">
        <v>55</v>
      </c>
      <c r="G95" s="151">
        <v>59.3</v>
      </c>
      <c r="H95" s="386">
        <f>G95/F95*100-100</f>
        <v>7.818181818181813</v>
      </c>
      <c r="I95" s="176" t="s">
        <v>1301</v>
      </c>
    </row>
    <row r="96" spans="1:9" ht="15.75">
      <c r="A96" s="262" t="s">
        <v>446</v>
      </c>
      <c r="B96" s="262"/>
      <c r="C96" s="262"/>
      <c r="D96" s="262"/>
      <c r="E96" s="262"/>
      <c r="F96" s="262"/>
      <c r="G96" s="262"/>
      <c r="H96" s="262"/>
      <c r="I96" s="262"/>
    </row>
    <row r="97" spans="1:9" ht="31.5">
      <c r="A97" s="7" t="s">
        <v>1354</v>
      </c>
      <c r="B97" s="33" t="s">
        <v>447</v>
      </c>
      <c r="C97" s="7" t="s">
        <v>48</v>
      </c>
      <c r="D97" s="7" t="s">
        <v>49</v>
      </c>
      <c r="E97" s="151">
        <v>100</v>
      </c>
      <c r="F97" s="151">
        <v>100</v>
      </c>
      <c r="G97" s="151">
        <v>100</v>
      </c>
      <c r="H97" s="387">
        <f>G97/F97*100-100</f>
        <v>0</v>
      </c>
      <c r="I97" s="173"/>
    </row>
    <row r="98" spans="1:9" ht="47.25">
      <c r="A98" s="7" t="s">
        <v>1355</v>
      </c>
      <c r="B98" s="33" t="s">
        <v>448</v>
      </c>
      <c r="C98" s="7" t="s">
        <v>48</v>
      </c>
      <c r="D98" s="7" t="s">
        <v>49</v>
      </c>
      <c r="E98" s="151">
        <v>101.1</v>
      </c>
      <c r="F98" s="151">
        <v>100</v>
      </c>
      <c r="G98" s="151">
        <v>109.9</v>
      </c>
      <c r="H98" s="386">
        <f>G98/F98*100-100</f>
        <v>9.899999999999991</v>
      </c>
      <c r="I98" s="175" t="s">
        <v>1302</v>
      </c>
    </row>
    <row r="99" spans="1:9" ht="78.75">
      <c r="A99" s="7" t="s">
        <v>1356</v>
      </c>
      <c r="B99" s="33" t="s">
        <v>449</v>
      </c>
      <c r="C99" s="7" t="s">
        <v>48</v>
      </c>
      <c r="D99" s="7" t="s">
        <v>49</v>
      </c>
      <c r="E99" s="411">
        <v>0</v>
      </c>
      <c r="F99" s="151">
        <v>100</v>
      </c>
      <c r="G99" s="411">
        <v>0</v>
      </c>
      <c r="H99" s="386">
        <f>G99/F99*100-100</f>
        <v>-100</v>
      </c>
      <c r="I99" s="178" t="s">
        <v>450</v>
      </c>
    </row>
    <row r="100" spans="1:9" ht="15.75">
      <c r="A100" s="262" t="s">
        <v>1357</v>
      </c>
      <c r="B100" s="262"/>
      <c r="C100" s="262"/>
      <c r="D100" s="262"/>
      <c r="E100" s="262"/>
      <c r="F100" s="262"/>
      <c r="G100" s="262"/>
      <c r="H100" s="262"/>
      <c r="I100" s="262"/>
    </row>
    <row r="101" spans="1:9" ht="31.5">
      <c r="A101" s="7" t="s">
        <v>1358</v>
      </c>
      <c r="B101" s="33" t="s">
        <v>451</v>
      </c>
      <c r="C101" s="7" t="s">
        <v>48</v>
      </c>
      <c r="D101" s="7" t="s">
        <v>49</v>
      </c>
      <c r="E101" s="151">
        <v>100</v>
      </c>
      <c r="F101" s="151">
        <v>100</v>
      </c>
      <c r="G101" s="151">
        <v>100</v>
      </c>
      <c r="H101" s="387">
        <f>G101/F101*100-100</f>
        <v>0</v>
      </c>
      <c r="I101" s="173"/>
    </row>
    <row r="102" spans="1:9" ht="31.5">
      <c r="A102" s="7" t="s">
        <v>1359</v>
      </c>
      <c r="B102" s="33" t="s">
        <v>452</v>
      </c>
      <c r="C102" s="7" t="s">
        <v>48</v>
      </c>
      <c r="D102" s="7" t="s">
        <v>49</v>
      </c>
      <c r="E102" s="151">
        <v>100</v>
      </c>
      <c r="F102" s="151">
        <v>100</v>
      </c>
      <c r="G102" s="151">
        <v>100</v>
      </c>
      <c r="H102" s="387">
        <f>G102/F102*100-100</f>
        <v>0</v>
      </c>
      <c r="I102" s="173"/>
    </row>
    <row r="103" spans="1:9" ht="15.75">
      <c r="A103" s="262" t="s">
        <v>453</v>
      </c>
      <c r="B103" s="262"/>
      <c r="C103" s="262"/>
      <c r="D103" s="262"/>
      <c r="E103" s="262"/>
      <c r="F103" s="262"/>
      <c r="G103" s="262"/>
      <c r="H103" s="262"/>
      <c r="I103" s="262"/>
    </row>
    <row r="104" spans="1:9" ht="47.25">
      <c r="A104" s="7" t="s">
        <v>874</v>
      </c>
      <c r="B104" s="33" t="s">
        <v>454</v>
      </c>
      <c r="C104" s="7" t="s">
        <v>48</v>
      </c>
      <c r="D104" s="7" t="s">
        <v>49</v>
      </c>
      <c r="E104" s="151">
        <v>91.2</v>
      </c>
      <c r="F104" s="151">
        <v>90</v>
      </c>
      <c r="G104" s="151">
        <v>91.1</v>
      </c>
      <c r="H104" s="386">
        <f>G104/F104*100-100</f>
        <v>1.2222222222222143</v>
      </c>
      <c r="I104" s="168" t="s">
        <v>439</v>
      </c>
    </row>
    <row r="105" spans="1:9" ht="15.75">
      <c r="A105" s="262" t="s">
        <v>455</v>
      </c>
      <c r="B105" s="262"/>
      <c r="C105" s="262"/>
      <c r="D105" s="262"/>
      <c r="E105" s="262"/>
      <c r="F105" s="262"/>
      <c r="G105" s="262"/>
      <c r="H105" s="262"/>
      <c r="I105" s="262"/>
    </row>
    <row r="106" spans="1:9" ht="78.75">
      <c r="A106" s="7" t="s">
        <v>1360</v>
      </c>
      <c r="B106" s="33" t="s">
        <v>456</v>
      </c>
      <c r="C106" s="7" t="s">
        <v>48</v>
      </c>
      <c r="D106" s="7" t="s">
        <v>49</v>
      </c>
      <c r="E106" s="411">
        <v>0</v>
      </c>
      <c r="F106" s="151">
        <v>100</v>
      </c>
      <c r="G106" s="151">
        <v>0.5</v>
      </c>
      <c r="H106" s="386">
        <f>G106/F106*100-100</f>
        <v>-99.5</v>
      </c>
      <c r="I106" s="168" t="s">
        <v>1303</v>
      </c>
    </row>
    <row r="107" spans="1:9" ht="15.75">
      <c r="A107" s="262" t="s">
        <v>457</v>
      </c>
      <c r="B107" s="262"/>
      <c r="C107" s="262"/>
      <c r="D107" s="262"/>
      <c r="E107" s="262"/>
      <c r="F107" s="262"/>
      <c r="G107" s="262"/>
      <c r="H107" s="262"/>
      <c r="I107" s="262"/>
    </row>
    <row r="108" spans="1:9" ht="78.75">
      <c r="A108" s="7" t="s">
        <v>1361</v>
      </c>
      <c r="B108" s="33" t="s">
        <v>458</v>
      </c>
      <c r="C108" s="7" t="s">
        <v>48</v>
      </c>
      <c r="D108" s="7" t="s">
        <v>49</v>
      </c>
      <c r="E108" s="411">
        <v>0</v>
      </c>
      <c r="F108" s="151">
        <v>79</v>
      </c>
      <c r="G108" s="151">
        <v>79.1</v>
      </c>
      <c r="H108" s="386">
        <f>G108/F108*100-100</f>
        <v>0.12658227848100978</v>
      </c>
      <c r="I108" s="176" t="s">
        <v>1304</v>
      </c>
    </row>
    <row r="109" spans="1:9" ht="15.75">
      <c r="A109" s="267" t="s">
        <v>459</v>
      </c>
      <c r="B109" s="268"/>
      <c r="C109" s="268"/>
      <c r="D109" s="268"/>
      <c r="E109" s="268"/>
      <c r="F109" s="268"/>
      <c r="G109" s="268"/>
      <c r="H109" s="268"/>
      <c r="I109" s="268"/>
    </row>
    <row r="110" spans="1:9" ht="63">
      <c r="A110" s="7" t="s">
        <v>1362</v>
      </c>
      <c r="B110" s="33" t="s">
        <v>460</v>
      </c>
      <c r="C110" s="7" t="s">
        <v>48</v>
      </c>
      <c r="D110" s="7" t="s">
        <v>49</v>
      </c>
      <c r="E110" s="411">
        <v>0</v>
      </c>
      <c r="F110" s="151">
        <v>100</v>
      </c>
      <c r="G110" s="411">
        <v>0</v>
      </c>
      <c r="H110" s="386">
        <f>G110/F110*100-100</f>
        <v>-100</v>
      </c>
      <c r="I110" s="168" t="s">
        <v>461</v>
      </c>
    </row>
    <row r="111" spans="1:9" ht="15.75">
      <c r="A111" s="267" t="s">
        <v>462</v>
      </c>
      <c r="B111" s="267"/>
      <c r="C111" s="267"/>
      <c r="D111" s="267"/>
      <c r="E111" s="267"/>
      <c r="F111" s="267"/>
      <c r="G111" s="267"/>
      <c r="H111" s="267"/>
      <c r="I111" s="267"/>
    </row>
    <row r="112" spans="1:9" ht="31.5">
      <c r="A112" s="7" t="s">
        <v>1363</v>
      </c>
      <c r="B112" s="33" t="s">
        <v>463</v>
      </c>
      <c r="C112" s="7" t="s">
        <v>48</v>
      </c>
      <c r="D112" s="7" t="s">
        <v>49</v>
      </c>
      <c r="E112" s="151">
        <v>100</v>
      </c>
      <c r="F112" s="151">
        <v>100</v>
      </c>
      <c r="G112" s="151">
        <v>100</v>
      </c>
      <c r="H112" s="387">
        <f>G112/F112*100-100</f>
        <v>0</v>
      </c>
      <c r="I112" s="143"/>
    </row>
    <row r="113" spans="1:9" ht="63">
      <c r="A113" s="7" t="s">
        <v>1364</v>
      </c>
      <c r="B113" s="33" t="s">
        <v>464</v>
      </c>
      <c r="C113" s="7" t="s">
        <v>48</v>
      </c>
      <c r="D113" s="7" t="s">
        <v>49</v>
      </c>
      <c r="E113" s="151">
        <v>97</v>
      </c>
      <c r="F113" s="151">
        <v>95</v>
      </c>
      <c r="G113" s="151">
        <v>97</v>
      </c>
      <c r="H113" s="386">
        <f>G113/F113*100-100</f>
        <v>2.10526315789474</v>
      </c>
      <c r="I113" s="175" t="s">
        <v>1305</v>
      </c>
    </row>
    <row r="114" spans="1:9" ht="94.5">
      <c r="A114" s="7" t="s">
        <v>1365</v>
      </c>
      <c r="B114" s="33" t="s">
        <v>465</v>
      </c>
      <c r="C114" s="7" t="s">
        <v>48</v>
      </c>
      <c r="D114" s="7" t="s">
        <v>49</v>
      </c>
      <c r="E114" s="151">
        <v>85.4</v>
      </c>
      <c r="F114" s="151">
        <v>87</v>
      </c>
      <c r="G114" s="151">
        <v>34</v>
      </c>
      <c r="H114" s="386">
        <f>G114/F114*100-100</f>
        <v>-60.91954022988506</v>
      </c>
      <c r="I114" s="179" t="s">
        <v>1306</v>
      </c>
    </row>
    <row r="115" spans="1:9" ht="15.75">
      <c r="A115" s="262" t="s">
        <v>1366</v>
      </c>
      <c r="B115" s="262"/>
      <c r="C115" s="262"/>
      <c r="D115" s="262"/>
      <c r="E115" s="262"/>
      <c r="F115" s="262"/>
      <c r="G115" s="262"/>
      <c r="H115" s="262"/>
      <c r="I115" s="262"/>
    </row>
    <row r="116" spans="1:9" ht="78.75">
      <c r="A116" s="7" t="s">
        <v>1367</v>
      </c>
      <c r="B116" s="33" t="s">
        <v>466</v>
      </c>
      <c r="C116" s="7" t="s">
        <v>48</v>
      </c>
      <c r="D116" s="7" t="s">
        <v>49</v>
      </c>
      <c r="E116" s="151">
        <v>100</v>
      </c>
      <c r="F116" s="151">
        <v>100</v>
      </c>
      <c r="G116" s="151">
        <v>22.1</v>
      </c>
      <c r="H116" s="386">
        <f>G116/F116*100-100</f>
        <v>-77.9</v>
      </c>
      <c r="I116" s="168" t="s">
        <v>1307</v>
      </c>
    </row>
    <row r="117" spans="1:9" ht="15.75">
      <c r="A117" s="263" t="s">
        <v>467</v>
      </c>
      <c r="B117" s="263"/>
      <c r="C117" s="263"/>
      <c r="D117" s="263"/>
      <c r="E117" s="263"/>
      <c r="F117" s="263"/>
      <c r="G117" s="263"/>
      <c r="H117" s="263"/>
      <c r="I117" s="263"/>
    </row>
    <row r="118" spans="1:9" ht="63">
      <c r="A118" s="7" t="s">
        <v>1368</v>
      </c>
      <c r="B118" s="33" t="s">
        <v>468</v>
      </c>
      <c r="C118" s="7" t="s">
        <v>48</v>
      </c>
      <c r="D118" s="7" t="s">
        <v>49</v>
      </c>
      <c r="E118" s="151">
        <v>100</v>
      </c>
      <c r="F118" s="151">
        <v>100</v>
      </c>
      <c r="G118" s="151">
        <v>100</v>
      </c>
      <c r="H118" s="387">
        <f>G118/F118*100-100</f>
        <v>0</v>
      </c>
      <c r="I118" s="180" t="s">
        <v>1308</v>
      </c>
    </row>
    <row r="119" spans="1:9" ht="15.75">
      <c r="A119" s="263" t="s">
        <v>469</v>
      </c>
      <c r="B119" s="263"/>
      <c r="C119" s="263"/>
      <c r="D119" s="263"/>
      <c r="E119" s="263"/>
      <c r="F119" s="263"/>
      <c r="G119" s="263"/>
      <c r="H119" s="263"/>
      <c r="I119" s="263"/>
    </row>
    <row r="120" spans="1:9" ht="47.25">
      <c r="A120" s="7" t="s">
        <v>678</v>
      </c>
      <c r="B120" s="33" t="s">
        <v>470</v>
      </c>
      <c r="C120" s="7" t="s">
        <v>48</v>
      </c>
      <c r="D120" s="7" t="s">
        <v>49</v>
      </c>
      <c r="E120" s="151">
        <v>99.8</v>
      </c>
      <c r="F120" s="151">
        <v>97</v>
      </c>
      <c r="G120" s="151">
        <v>99.8</v>
      </c>
      <c r="H120" s="386">
        <f>G120/F120*100-100</f>
        <v>2.8865979381443196</v>
      </c>
      <c r="I120" s="181" t="s">
        <v>1309</v>
      </c>
    </row>
    <row r="121" spans="1:9" ht="110.25">
      <c r="A121" s="7" t="s">
        <v>679</v>
      </c>
      <c r="B121" s="33" t="s">
        <v>471</v>
      </c>
      <c r="C121" s="7" t="s">
        <v>48</v>
      </c>
      <c r="D121" s="7" t="s">
        <v>49</v>
      </c>
      <c r="E121" s="151">
        <v>61.6</v>
      </c>
      <c r="F121" s="151">
        <v>62</v>
      </c>
      <c r="G121" s="151">
        <v>23</v>
      </c>
      <c r="H121" s="386">
        <f>G121/F121*100-100</f>
        <v>-62.903225806451616</v>
      </c>
      <c r="I121" s="169" t="s">
        <v>1310</v>
      </c>
    </row>
    <row r="122" spans="1:9" ht="94.5">
      <c r="A122" s="7" t="s">
        <v>680</v>
      </c>
      <c r="B122" s="33" t="s">
        <v>472</v>
      </c>
      <c r="C122" s="7" t="s">
        <v>48</v>
      </c>
      <c r="D122" s="7" t="s">
        <v>49</v>
      </c>
      <c r="E122" s="151">
        <v>67</v>
      </c>
      <c r="F122" s="151">
        <v>70</v>
      </c>
      <c r="G122" s="151">
        <v>67</v>
      </c>
      <c r="H122" s="386">
        <f>G122/F122*100-100</f>
        <v>-4.285714285714278</v>
      </c>
      <c r="I122" s="168" t="s">
        <v>473</v>
      </c>
    </row>
    <row r="123" spans="1:9" ht="63">
      <c r="A123" s="7" t="s">
        <v>681</v>
      </c>
      <c r="B123" s="33" t="s">
        <v>474</v>
      </c>
      <c r="C123" s="7" t="s">
        <v>48</v>
      </c>
      <c r="D123" s="7" t="s">
        <v>64</v>
      </c>
      <c r="E123" s="151">
        <v>1758</v>
      </c>
      <c r="F123" s="151">
        <v>1830</v>
      </c>
      <c r="G123" s="151">
        <v>1760</v>
      </c>
      <c r="H123" s="386">
        <f>G123/F123*100-100</f>
        <v>-3.825136612021865</v>
      </c>
      <c r="I123" s="178" t="s">
        <v>475</v>
      </c>
    </row>
    <row r="124" spans="1:9" ht="15.75">
      <c r="A124" s="263" t="s">
        <v>476</v>
      </c>
      <c r="B124" s="263"/>
      <c r="C124" s="263"/>
      <c r="D124" s="263"/>
      <c r="E124" s="263"/>
      <c r="F124" s="263"/>
      <c r="G124" s="263"/>
      <c r="H124" s="263"/>
      <c r="I124" s="263"/>
    </row>
    <row r="125" spans="1:9" ht="31.5">
      <c r="A125" s="7" t="s">
        <v>1369</v>
      </c>
      <c r="B125" s="33" t="s">
        <v>477</v>
      </c>
      <c r="C125" s="7" t="s">
        <v>48</v>
      </c>
      <c r="D125" s="7" t="s">
        <v>49</v>
      </c>
      <c r="E125" s="151">
        <v>103</v>
      </c>
      <c r="F125" s="151">
        <v>80</v>
      </c>
      <c r="G125" s="151">
        <v>80</v>
      </c>
      <c r="H125" s="387">
        <f>G125/F125*100-100</f>
        <v>0</v>
      </c>
      <c r="I125" s="168"/>
    </row>
    <row r="126" spans="1:9" ht="31.5">
      <c r="A126" s="7" t="s">
        <v>1370</v>
      </c>
      <c r="B126" s="33" t="s">
        <v>478</v>
      </c>
      <c r="C126" s="7" t="s">
        <v>48</v>
      </c>
      <c r="D126" s="7" t="s">
        <v>49</v>
      </c>
      <c r="E126" s="151">
        <v>100</v>
      </c>
      <c r="F126" s="151">
        <v>100</v>
      </c>
      <c r="G126" s="151">
        <v>100</v>
      </c>
      <c r="H126" s="387">
        <f>G126/F126*100-100</f>
        <v>0</v>
      </c>
      <c r="I126" s="173"/>
    </row>
    <row r="127" spans="1:9" ht="15.75">
      <c r="A127" s="262" t="s">
        <v>479</v>
      </c>
      <c r="B127" s="262"/>
      <c r="C127" s="262"/>
      <c r="D127" s="262"/>
      <c r="E127" s="262"/>
      <c r="F127" s="262"/>
      <c r="G127" s="262"/>
      <c r="H127" s="262"/>
      <c r="I127" s="262"/>
    </row>
    <row r="128" spans="1:9" ht="110.25">
      <c r="A128" s="7" t="s">
        <v>1371</v>
      </c>
      <c r="B128" s="33" t="s">
        <v>480</v>
      </c>
      <c r="C128" s="7" t="s">
        <v>48</v>
      </c>
      <c r="D128" s="7" t="s">
        <v>49</v>
      </c>
      <c r="E128" s="151">
        <v>10.1</v>
      </c>
      <c r="F128" s="151">
        <v>12</v>
      </c>
      <c r="G128" s="151">
        <v>4</v>
      </c>
      <c r="H128" s="386">
        <f>G128/F128*100-100</f>
        <v>-66.66666666666667</v>
      </c>
      <c r="I128" s="179" t="s">
        <v>1311</v>
      </c>
    </row>
    <row r="129" spans="1:9" ht="15.75">
      <c r="A129" s="262" t="s">
        <v>481</v>
      </c>
      <c r="B129" s="262"/>
      <c r="C129" s="262"/>
      <c r="D129" s="262"/>
      <c r="E129" s="262"/>
      <c r="F129" s="262"/>
      <c r="G129" s="262"/>
      <c r="H129" s="262"/>
      <c r="I129" s="262"/>
    </row>
    <row r="130" spans="1:9" ht="47.25">
      <c r="A130" s="7" t="s">
        <v>1372</v>
      </c>
      <c r="B130" s="33" t="s">
        <v>482</v>
      </c>
      <c r="C130" s="7" t="s">
        <v>48</v>
      </c>
      <c r="D130" s="7" t="s">
        <v>49</v>
      </c>
      <c r="E130" s="151">
        <v>11.1</v>
      </c>
      <c r="F130" s="151">
        <v>10</v>
      </c>
      <c r="G130" s="151">
        <v>11.4</v>
      </c>
      <c r="H130" s="386">
        <f>G130/F130*100-100</f>
        <v>14.000000000000014</v>
      </c>
      <c r="I130" s="180" t="s">
        <v>1312</v>
      </c>
    </row>
    <row r="131" spans="1:9" ht="78.75">
      <c r="A131" s="7" t="s">
        <v>1373</v>
      </c>
      <c r="B131" s="33" t="s">
        <v>483</v>
      </c>
      <c r="C131" s="7" t="s">
        <v>48</v>
      </c>
      <c r="D131" s="7" t="s">
        <v>49</v>
      </c>
      <c r="E131" s="151">
        <v>7.5</v>
      </c>
      <c r="F131" s="151">
        <v>7</v>
      </c>
      <c r="G131" s="151">
        <v>28</v>
      </c>
      <c r="H131" s="386">
        <f>G131/F131*100-100</f>
        <v>300</v>
      </c>
      <c r="I131" s="175" t="s">
        <v>1313</v>
      </c>
    </row>
    <row r="132" spans="1:9" ht="15.75">
      <c r="A132" s="263" t="s">
        <v>484</v>
      </c>
      <c r="B132" s="263"/>
      <c r="C132" s="263"/>
      <c r="D132" s="263"/>
      <c r="E132" s="263"/>
      <c r="F132" s="263"/>
      <c r="G132" s="263"/>
      <c r="H132" s="263"/>
      <c r="I132" s="263"/>
    </row>
    <row r="133" spans="1:9" ht="47.25">
      <c r="A133" s="7" t="s">
        <v>1374</v>
      </c>
      <c r="B133" s="33" t="s">
        <v>485</v>
      </c>
      <c r="C133" s="7" t="s">
        <v>48</v>
      </c>
      <c r="D133" s="7" t="s">
        <v>49</v>
      </c>
      <c r="E133" s="151">
        <v>100</v>
      </c>
      <c r="F133" s="151">
        <v>100</v>
      </c>
      <c r="G133" s="151">
        <v>100</v>
      </c>
      <c r="H133" s="387">
        <f>G133/F133*100-100</f>
        <v>0</v>
      </c>
      <c r="I133" s="173" t="s">
        <v>439</v>
      </c>
    </row>
    <row r="134" spans="1:9" ht="15.75">
      <c r="A134" s="262" t="s">
        <v>486</v>
      </c>
      <c r="B134" s="262"/>
      <c r="C134" s="262"/>
      <c r="D134" s="262"/>
      <c r="E134" s="262"/>
      <c r="F134" s="262"/>
      <c r="G134" s="262"/>
      <c r="H134" s="262"/>
      <c r="I134" s="262"/>
    </row>
    <row r="135" spans="1:9" ht="141.75">
      <c r="A135" s="22" t="s">
        <v>764</v>
      </c>
      <c r="B135" s="33" t="s">
        <v>487</v>
      </c>
      <c r="C135" s="7" t="s">
        <v>48</v>
      </c>
      <c r="D135" s="7" t="s">
        <v>49</v>
      </c>
      <c r="E135" s="151">
        <v>83.4</v>
      </c>
      <c r="F135" s="151">
        <v>84</v>
      </c>
      <c r="G135" s="151">
        <v>50</v>
      </c>
      <c r="H135" s="386">
        <f>G135/F135*100-100</f>
        <v>-40.476190476190474</v>
      </c>
      <c r="I135" s="170" t="s">
        <v>1314</v>
      </c>
    </row>
    <row r="136" spans="1:9" ht="47.25">
      <c r="A136" s="7" t="s">
        <v>765</v>
      </c>
      <c r="B136" s="33" t="s">
        <v>488</v>
      </c>
      <c r="C136" s="7" t="s">
        <v>48</v>
      </c>
      <c r="D136" s="7" t="s">
        <v>392</v>
      </c>
      <c r="E136" s="151">
        <v>19</v>
      </c>
      <c r="F136" s="151">
        <v>20</v>
      </c>
      <c r="G136" s="151">
        <v>7</v>
      </c>
      <c r="H136" s="386">
        <f>G136/F136*100-100</f>
        <v>-65</v>
      </c>
      <c r="I136" s="182" t="s">
        <v>1315</v>
      </c>
    </row>
    <row r="137" spans="1:9" ht="15.75">
      <c r="A137" s="262" t="s">
        <v>1015</v>
      </c>
      <c r="B137" s="262"/>
      <c r="C137" s="262"/>
      <c r="D137" s="262"/>
      <c r="E137" s="262"/>
      <c r="F137" s="262"/>
      <c r="G137" s="262"/>
      <c r="H137" s="262"/>
      <c r="I137" s="262"/>
    </row>
    <row r="138" spans="1:9" ht="110.25">
      <c r="A138" s="7" t="s">
        <v>1375</v>
      </c>
      <c r="B138" s="33" t="s">
        <v>489</v>
      </c>
      <c r="C138" s="7" t="s">
        <v>48</v>
      </c>
      <c r="D138" s="7" t="s">
        <v>64</v>
      </c>
      <c r="E138" s="151">
        <v>170</v>
      </c>
      <c r="F138" s="151">
        <v>1020</v>
      </c>
      <c r="G138" s="151">
        <v>689</v>
      </c>
      <c r="H138" s="386">
        <f>G138/F138*100-100</f>
        <v>-32.450980392156865</v>
      </c>
      <c r="I138" s="170" t="s">
        <v>1316</v>
      </c>
    </row>
    <row r="139" spans="1:9" ht="31.5">
      <c r="A139" s="7" t="s">
        <v>1376</v>
      </c>
      <c r="B139" s="33" t="s">
        <v>490</v>
      </c>
      <c r="C139" s="7" t="s">
        <v>48</v>
      </c>
      <c r="D139" s="7" t="s">
        <v>49</v>
      </c>
      <c r="E139" s="151">
        <v>100</v>
      </c>
      <c r="F139" s="151">
        <v>100</v>
      </c>
      <c r="G139" s="151">
        <v>100</v>
      </c>
      <c r="H139" s="387">
        <f>G139/F139*100-100</f>
        <v>0</v>
      </c>
      <c r="I139" s="173"/>
    </row>
    <row r="140" spans="1:9" ht="15.75">
      <c r="A140" s="262" t="s">
        <v>491</v>
      </c>
      <c r="B140" s="262"/>
      <c r="C140" s="262"/>
      <c r="D140" s="262"/>
      <c r="E140" s="262"/>
      <c r="F140" s="262"/>
      <c r="G140" s="262"/>
      <c r="H140" s="262"/>
      <c r="I140" s="262"/>
    </row>
    <row r="141" spans="1:9" ht="47.25">
      <c r="A141" s="7" t="s">
        <v>1377</v>
      </c>
      <c r="B141" s="33" t="s">
        <v>492</v>
      </c>
      <c r="C141" s="7" t="s">
        <v>48</v>
      </c>
      <c r="D141" s="7" t="s">
        <v>49</v>
      </c>
      <c r="E141" s="151">
        <v>100</v>
      </c>
      <c r="F141" s="151">
        <v>100</v>
      </c>
      <c r="G141" s="151">
        <v>100</v>
      </c>
      <c r="H141" s="387">
        <f>G141/F141*100-100</f>
        <v>0</v>
      </c>
      <c r="I141" s="173"/>
    </row>
    <row r="142" spans="1:9" ht="15.75">
      <c r="A142" s="262" t="s">
        <v>493</v>
      </c>
      <c r="B142" s="262"/>
      <c r="C142" s="262"/>
      <c r="D142" s="262"/>
      <c r="E142" s="262"/>
      <c r="F142" s="262"/>
      <c r="G142" s="262"/>
      <c r="H142" s="262"/>
      <c r="I142" s="262"/>
    </row>
    <row r="143" spans="1:9" ht="78.75">
      <c r="A143" s="7" t="s">
        <v>766</v>
      </c>
      <c r="B143" s="33" t="s">
        <v>494</v>
      </c>
      <c r="C143" s="7" t="s">
        <v>48</v>
      </c>
      <c r="D143" s="7" t="s">
        <v>392</v>
      </c>
      <c r="E143" s="151">
        <v>65</v>
      </c>
      <c r="F143" s="151">
        <v>65</v>
      </c>
      <c r="G143" s="151">
        <v>28</v>
      </c>
      <c r="H143" s="386">
        <f>G143/F143*100-100</f>
        <v>-56.92307692307692</v>
      </c>
      <c r="I143" s="167" t="s">
        <v>1317</v>
      </c>
    </row>
    <row r="144" spans="1:9" ht="78.75">
      <c r="A144" s="7" t="s">
        <v>767</v>
      </c>
      <c r="B144" s="33" t="s">
        <v>495</v>
      </c>
      <c r="C144" s="7" t="s">
        <v>48</v>
      </c>
      <c r="D144" s="7" t="s">
        <v>49</v>
      </c>
      <c r="E144" s="151">
        <v>91</v>
      </c>
      <c r="F144" s="151">
        <v>95</v>
      </c>
      <c r="G144" s="151">
        <v>37</v>
      </c>
      <c r="H144" s="386">
        <f>G144/F144*100-100</f>
        <v>-61.05263157894737</v>
      </c>
      <c r="I144" s="170" t="s">
        <v>1318</v>
      </c>
    </row>
    <row r="145" spans="1:9" ht="126">
      <c r="A145" s="7" t="s">
        <v>768</v>
      </c>
      <c r="B145" s="33" t="s">
        <v>496</v>
      </c>
      <c r="C145" s="7" t="s">
        <v>48</v>
      </c>
      <c r="D145" s="7" t="s">
        <v>49</v>
      </c>
      <c r="E145" s="151">
        <v>40.2</v>
      </c>
      <c r="F145" s="151">
        <v>40</v>
      </c>
      <c r="G145" s="151">
        <v>18</v>
      </c>
      <c r="H145" s="386">
        <f>G145/F145*100-100</f>
        <v>-55</v>
      </c>
      <c r="I145" s="183" t="s">
        <v>1319</v>
      </c>
    </row>
    <row r="146" spans="1:9" ht="15.75">
      <c r="A146" s="262" t="s">
        <v>497</v>
      </c>
      <c r="B146" s="262"/>
      <c r="C146" s="262"/>
      <c r="D146" s="262"/>
      <c r="E146" s="262"/>
      <c r="F146" s="262"/>
      <c r="G146" s="262"/>
      <c r="H146" s="262"/>
      <c r="I146" s="262"/>
    </row>
    <row r="147" spans="1:9" ht="31.5">
      <c r="A147" s="7" t="s">
        <v>1378</v>
      </c>
      <c r="B147" s="33" t="s">
        <v>498</v>
      </c>
      <c r="C147" s="7" t="s">
        <v>48</v>
      </c>
      <c r="D147" s="7" t="s">
        <v>64</v>
      </c>
      <c r="E147" s="151">
        <v>1771</v>
      </c>
      <c r="F147" s="151">
        <v>1771</v>
      </c>
      <c r="G147" s="151">
        <v>1771</v>
      </c>
      <c r="H147" s="387">
        <f>G147/F147*100-100</f>
        <v>0</v>
      </c>
      <c r="I147" s="168"/>
    </row>
    <row r="148" spans="1:9" ht="31.5">
      <c r="A148" s="7" t="s">
        <v>1379</v>
      </c>
      <c r="B148" s="33" t="s">
        <v>499</v>
      </c>
      <c r="C148" s="7" t="s">
        <v>48</v>
      </c>
      <c r="D148" s="7" t="s">
        <v>49</v>
      </c>
      <c r="E148" s="151">
        <v>100</v>
      </c>
      <c r="F148" s="151">
        <v>100</v>
      </c>
      <c r="G148" s="151">
        <v>100</v>
      </c>
      <c r="H148" s="387">
        <f>G148/F148*100-100</f>
        <v>0</v>
      </c>
      <c r="I148" s="173"/>
    </row>
    <row r="149" spans="1:9" ht="15.75">
      <c r="A149" s="262" t="s">
        <v>500</v>
      </c>
      <c r="B149" s="262"/>
      <c r="C149" s="262"/>
      <c r="D149" s="262"/>
      <c r="E149" s="262"/>
      <c r="F149" s="262"/>
      <c r="G149" s="262"/>
      <c r="H149" s="262"/>
      <c r="I149" s="262"/>
    </row>
    <row r="150" spans="1:9" ht="31.5">
      <c r="A150" s="7" t="s">
        <v>1380</v>
      </c>
      <c r="B150" s="33" t="s">
        <v>501</v>
      </c>
      <c r="C150" s="7" t="s">
        <v>48</v>
      </c>
      <c r="D150" s="7" t="s">
        <v>49</v>
      </c>
      <c r="E150" s="411">
        <v>0</v>
      </c>
      <c r="F150" s="151">
        <v>100</v>
      </c>
      <c r="G150" s="411">
        <v>0</v>
      </c>
      <c r="H150" s="386">
        <f>G150/F150*100-100</f>
        <v>-100</v>
      </c>
      <c r="I150" s="173" t="s">
        <v>502</v>
      </c>
    </row>
    <row r="151" spans="1:9" ht="15.75">
      <c r="A151" s="262" t="s">
        <v>503</v>
      </c>
      <c r="B151" s="262"/>
      <c r="C151" s="262"/>
      <c r="D151" s="262"/>
      <c r="E151" s="262"/>
      <c r="F151" s="262"/>
      <c r="G151" s="262"/>
      <c r="H151" s="262"/>
      <c r="I151" s="262"/>
    </row>
    <row r="152" spans="1:9" ht="110.25">
      <c r="A152" s="7" t="s">
        <v>1381</v>
      </c>
      <c r="B152" s="33" t="s">
        <v>504</v>
      </c>
      <c r="C152" s="7" t="s">
        <v>48</v>
      </c>
      <c r="D152" s="7" t="s">
        <v>49</v>
      </c>
      <c r="E152" s="151">
        <v>36.3</v>
      </c>
      <c r="F152" s="151">
        <v>51</v>
      </c>
      <c r="G152" s="151">
        <v>15.2</v>
      </c>
      <c r="H152" s="386">
        <f>G152/F152*100-100</f>
        <v>-70.19607843137254</v>
      </c>
      <c r="I152" s="183" t="s">
        <v>1320</v>
      </c>
    </row>
    <row r="153" spans="1:9" ht="15.75">
      <c r="A153" s="262" t="s">
        <v>505</v>
      </c>
      <c r="B153" s="262"/>
      <c r="C153" s="262"/>
      <c r="D153" s="262"/>
      <c r="E153" s="262"/>
      <c r="F153" s="262"/>
      <c r="G153" s="262"/>
      <c r="H153" s="262"/>
      <c r="I153" s="262"/>
    </row>
    <row r="154" spans="1:9" ht="63">
      <c r="A154" s="7" t="s">
        <v>1382</v>
      </c>
      <c r="B154" s="33" t="s">
        <v>506</v>
      </c>
      <c r="C154" s="7" t="s">
        <v>48</v>
      </c>
      <c r="D154" s="7" t="s">
        <v>49</v>
      </c>
      <c r="E154" s="151">
        <v>100</v>
      </c>
      <c r="F154" s="151">
        <v>100</v>
      </c>
      <c r="G154" s="398">
        <v>30</v>
      </c>
      <c r="H154" s="386">
        <f>G154/F154*100-100</f>
        <v>-70</v>
      </c>
      <c r="I154" s="168" t="s">
        <v>507</v>
      </c>
    </row>
    <row r="155" spans="1:9" ht="15.75">
      <c r="A155" s="262" t="s">
        <v>508</v>
      </c>
      <c r="B155" s="262"/>
      <c r="C155" s="262"/>
      <c r="D155" s="262"/>
      <c r="E155" s="262"/>
      <c r="F155" s="262"/>
      <c r="G155" s="262"/>
      <c r="H155" s="262"/>
      <c r="I155" s="262"/>
    </row>
    <row r="156" spans="1:9" ht="110.25">
      <c r="A156" s="7" t="s">
        <v>770</v>
      </c>
      <c r="B156" s="33" t="s">
        <v>509</v>
      </c>
      <c r="C156" s="7" t="s">
        <v>48</v>
      </c>
      <c r="D156" s="7" t="s">
        <v>49</v>
      </c>
      <c r="E156" s="151">
        <v>88.1</v>
      </c>
      <c r="F156" s="151">
        <v>90</v>
      </c>
      <c r="G156" s="151">
        <v>13.2</v>
      </c>
      <c r="H156" s="386">
        <f>G156/F156*100-100</f>
        <v>-85.33333333333333</v>
      </c>
      <c r="I156" s="169" t="s">
        <v>1293</v>
      </c>
    </row>
    <row r="157" spans="1:9" ht="110.25">
      <c r="A157" s="7" t="s">
        <v>771</v>
      </c>
      <c r="B157" s="33" t="s">
        <v>510</v>
      </c>
      <c r="C157" s="7" t="s">
        <v>48</v>
      </c>
      <c r="D157" s="7" t="s">
        <v>49</v>
      </c>
      <c r="E157" s="151">
        <v>41.1</v>
      </c>
      <c r="F157" s="151">
        <v>44</v>
      </c>
      <c r="G157" s="151">
        <v>19.4</v>
      </c>
      <c r="H157" s="386">
        <f>G157/F157*100-100</f>
        <v>-55.909090909090914</v>
      </c>
      <c r="I157" s="183" t="s">
        <v>1321</v>
      </c>
    </row>
    <row r="158" spans="1:9" ht="15.75">
      <c r="A158" s="262" t="s">
        <v>511</v>
      </c>
      <c r="B158" s="262"/>
      <c r="C158" s="262"/>
      <c r="D158" s="262"/>
      <c r="E158" s="262"/>
      <c r="F158" s="262"/>
      <c r="G158" s="262"/>
      <c r="H158" s="262"/>
      <c r="I158" s="262"/>
    </row>
    <row r="159" spans="1:9" ht="126">
      <c r="A159" s="7" t="s">
        <v>1383</v>
      </c>
      <c r="B159" s="33" t="s">
        <v>512</v>
      </c>
      <c r="C159" s="7" t="s">
        <v>182</v>
      </c>
      <c r="D159" s="7" t="s">
        <v>49</v>
      </c>
      <c r="E159" s="151">
        <v>70</v>
      </c>
      <c r="F159" s="151">
        <v>73</v>
      </c>
      <c r="G159" s="151">
        <v>7.8</v>
      </c>
      <c r="H159" s="386">
        <f>100-(G159/F159)*100</f>
        <v>89.31506849315069</v>
      </c>
      <c r="I159" s="183" t="s">
        <v>1322</v>
      </c>
    </row>
    <row r="160" spans="1:9" ht="15.75">
      <c r="A160" s="262" t="s">
        <v>513</v>
      </c>
      <c r="B160" s="262"/>
      <c r="C160" s="262"/>
      <c r="D160" s="262"/>
      <c r="E160" s="262"/>
      <c r="F160" s="262"/>
      <c r="G160" s="262"/>
      <c r="H160" s="262"/>
      <c r="I160" s="262"/>
    </row>
    <row r="161" spans="1:9" ht="47.25">
      <c r="A161" s="7" t="s">
        <v>1384</v>
      </c>
      <c r="B161" s="33" t="s">
        <v>514</v>
      </c>
      <c r="C161" s="7" t="s">
        <v>48</v>
      </c>
      <c r="D161" s="7" t="s">
        <v>64</v>
      </c>
      <c r="E161" s="151">
        <v>8622</v>
      </c>
      <c r="F161" s="151">
        <v>8600</v>
      </c>
      <c r="G161" s="151">
        <v>1309</v>
      </c>
      <c r="H161" s="386">
        <f>G161/F161*100-100</f>
        <v>-84.77906976744185</v>
      </c>
      <c r="I161" s="182" t="s">
        <v>1323</v>
      </c>
    </row>
    <row r="162" spans="1:9" ht="15.75">
      <c r="A162" s="262" t="s">
        <v>515</v>
      </c>
      <c r="B162" s="262"/>
      <c r="C162" s="262"/>
      <c r="D162" s="262"/>
      <c r="E162" s="262"/>
      <c r="F162" s="262"/>
      <c r="G162" s="262"/>
      <c r="H162" s="262"/>
      <c r="I162" s="262"/>
    </row>
    <row r="163" spans="1:9" ht="47.25">
      <c r="A163" s="7" t="s">
        <v>1385</v>
      </c>
      <c r="B163" s="33" t="s">
        <v>516</v>
      </c>
      <c r="C163" s="7" t="s">
        <v>48</v>
      </c>
      <c r="D163" s="7" t="s">
        <v>64</v>
      </c>
      <c r="E163" s="151">
        <v>676</v>
      </c>
      <c r="F163" s="151">
        <v>694</v>
      </c>
      <c r="G163" s="412">
        <v>0</v>
      </c>
      <c r="H163" s="386">
        <f>G163/F163*100-100</f>
        <v>-100</v>
      </c>
      <c r="I163" s="171" t="s">
        <v>517</v>
      </c>
    </row>
    <row r="164" spans="1:9" ht="15.75">
      <c r="A164" s="262" t="s">
        <v>518</v>
      </c>
      <c r="B164" s="262"/>
      <c r="C164" s="262"/>
      <c r="D164" s="262"/>
      <c r="E164" s="262"/>
      <c r="F164" s="262"/>
      <c r="G164" s="262"/>
      <c r="H164" s="262"/>
      <c r="I164" s="262"/>
    </row>
    <row r="165" spans="1:9" ht="63">
      <c r="A165" s="7" t="s">
        <v>1386</v>
      </c>
      <c r="B165" s="33" t="s">
        <v>519</v>
      </c>
      <c r="C165" s="7" t="s">
        <v>48</v>
      </c>
      <c r="D165" s="7" t="s">
        <v>64</v>
      </c>
      <c r="E165" s="151">
        <v>2778</v>
      </c>
      <c r="F165" s="151">
        <v>2778</v>
      </c>
      <c r="G165" s="151">
        <v>628</v>
      </c>
      <c r="H165" s="386">
        <f>G165/F165*100-100</f>
        <v>-77.39380849532037</v>
      </c>
      <c r="I165" s="171" t="s">
        <v>1324</v>
      </c>
    </row>
    <row r="166" spans="1:9" ht="31.5">
      <c r="A166" s="7" t="s">
        <v>1387</v>
      </c>
      <c r="B166" s="33" t="s">
        <v>520</v>
      </c>
      <c r="C166" s="7" t="s">
        <v>48</v>
      </c>
      <c r="D166" s="7" t="s">
        <v>49</v>
      </c>
      <c r="E166" s="151">
        <v>100</v>
      </c>
      <c r="F166" s="151">
        <v>100</v>
      </c>
      <c r="G166" s="151">
        <v>100</v>
      </c>
      <c r="H166" s="387">
        <f>G166/F166*100-100</f>
        <v>0</v>
      </c>
      <c r="I166" s="173"/>
    </row>
    <row r="167" spans="1:9" ht="15.75">
      <c r="A167" s="262" t="s">
        <v>521</v>
      </c>
      <c r="B167" s="262"/>
      <c r="C167" s="262"/>
      <c r="D167" s="262"/>
      <c r="E167" s="262"/>
      <c r="F167" s="262"/>
      <c r="G167" s="262"/>
      <c r="H167" s="262"/>
      <c r="I167" s="262"/>
    </row>
    <row r="168" spans="1:9" ht="31.5">
      <c r="A168" s="7" t="s">
        <v>774</v>
      </c>
      <c r="B168" s="33" t="s">
        <v>522</v>
      </c>
      <c r="C168" s="7" t="s">
        <v>48</v>
      </c>
      <c r="D168" s="7" t="s">
        <v>49</v>
      </c>
      <c r="E168" s="151">
        <v>100</v>
      </c>
      <c r="F168" s="151">
        <v>100</v>
      </c>
      <c r="G168" s="151">
        <v>100</v>
      </c>
      <c r="H168" s="387">
        <f>G168/F168*100-100</f>
        <v>0</v>
      </c>
      <c r="I168" s="173"/>
    </row>
    <row r="169" spans="1:9" ht="94.5">
      <c r="A169" s="7" t="s">
        <v>1388</v>
      </c>
      <c r="B169" s="33" t="s">
        <v>523</v>
      </c>
      <c r="C169" s="7" t="s">
        <v>48</v>
      </c>
      <c r="D169" s="7" t="s">
        <v>49</v>
      </c>
      <c r="E169" s="151">
        <v>48.7</v>
      </c>
      <c r="F169" s="151">
        <v>50</v>
      </c>
      <c r="G169" s="409">
        <v>0.5</v>
      </c>
      <c r="H169" s="386">
        <f>G169/F169*100-100</f>
        <v>-99</v>
      </c>
      <c r="I169" s="171" t="s">
        <v>1294</v>
      </c>
    </row>
    <row r="170" spans="1:9" ht="47.25">
      <c r="A170" s="7" t="s">
        <v>1389</v>
      </c>
      <c r="B170" s="33" t="s">
        <v>524</v>
      </c>
      <c r="C170" s="7" t="s">
        <v>48</v>
      </c>
      <c r="D170" s="7" t="s">
        <v>49</v>
      </c>
      <c r="E170" s="151">
        <v>54.2</v>
      </c>
      <c r="F170" s="151">
        <v>62</v>
      </c>
      <c r="G170" s="411">
        <v>0</v>
      </c>
      <c r="H170" s="386">
        <f>G170/F170*100-100</f>
        <v>-100</v>
      </c>
      <c r="I170" s="184" t="s">
        <v>525</v>
      </c>
    </row>
    <row r="171" spans="1:9" ht="15.75">
      <c r="A171" s="262" t="s">
        <v>526</v>
      </c>
      <c r="B171" s="262"/>
      <c r="C171" s="262"/>
      <c r="D171" s="262"/>
      <c r="E171" s="262"/>
      <c r="F171" s="262"/>
      <c r="G171" s="262"/>
      <c r="H171" s="262"/>
      <c r="I171" s="262"/>
    </row>
    <row r="172" spans="1:9" ht="47.25">
      <c r="A172" s="7" t="s">
        <v>1390</v>
      </c>
      <c r="B172" s="33" t="s">
        <v>527</v>
      </c>
      <c r="C172" s="7" t="s">
        <v>48</v>
      </c>
      <c r="D172" s="7" t="s">
        <v>49</v>
      </c>
      <c r="E172" s="151">
        <v>45</v>
      </c>
      <c r="F172" s="151">
        <v>50</v>
      </c>
      <c r="G172" s="411">
        <v>0</v>
      </c>
      <c r="H172" s="386">
        <f>G172/F172*100-100</f>
        <v>-100</v>
      </c>
      <c r="I172" s="184" t="s">
        <v>528</v>
      </c>
    </row>
    <row r="173" spans="1:9" ht="15.75">
      <c r="A173" s="262" t="s">
        <v>529</v>
      </c>
      <c r="B173" s="262"/>
      <c r="C173" s="262"/>
      <c r="D173" s="262"/>
      <c r="E173" s="262"/>
      <c r="F173" s="262"/>
      <c r="G173" s="262"/>
      <c r="H173" s="262"/>
      <c r="I173" s="262"/>
    </row>
    <row r="174" spans="1:9" ht="47.25">
      <c r="A174" s="7" t="s">
        <v>775</v>
      </c>
      <c r="B174" s="33" t="s">
        <v>530</v>
      </c>
      <c r="C174" s="7" t="s">
        <v>48</v>
      </c>
      <c r="D174" s="7" t="s">
        <v>49</v>
      </c>
      <c r="E174" s="151">
        <v>104</v>
      </c>
      <c r="F174" s="151">
        <v>95</v>
      </c>
      <c r="G174" s="151">
        <v>50.9</v>
      </c>
      <c r="H174" s="386">
        <f>G174/F174*100-100</f>
        <v>-46.42105263157895</v>
      </c>
      <c r="I174" s="168" t="s">
        <v>422</v>
      </c>
    </row>
    <row r="175" spans="1:9" ht="15.75">
      <c r="A175" s="262" t="s">
        <v>531</v>
      </c>
      <c r="B175" s="262"/>
      <c r="C175" s="262"/>
      <c r="D175" s="262"/>
      <c r="E175" s="262"/>
      <c r="F175" s="262"/>
      <c r="G175" s="262"/>
      <c r="H175" s="262"/>
      <c r="I175" s="262"/>
    </row>
    <row r="176" spans="1:9" ht="47.25">
      <c r="A176" s="7" t="s">
        <v>1391</v>
      </c>
      <c r="B176" s="33" t="s">
        <v>532</v>
      </c>
      <c r="C176" s="7" t="s">
        <v>48</v>
      </c>
      <c r="D176" s="7" t="s">
        <v>49</v>
      </c>
      <c r="E176" s="151">
        <v>100</v>
      </c>
      <c r="F176" s="151">
        <v>100</v>
      </c>
      <c r="G176" s="410">
        <v>25</v>
      </c>
      <c r="H176" s="386">
        <f>G176/F176*100-100</f>
        <v>-75</v>
      </c>
      <c r="I176" s="168" t="s">
        <v>533</v>
      </c>
    </row>
    <row r="177" spans="1:9" ht="15.75">
      <c r="A177" s="262" t="s">
        <v>534</v>
      </c>
      <c r="B177" s="262"/>
      <c r="C177" s="262"/>
      <c r="D177" s="262"/>
      <c r="E177" s="262"/>
      <c r="F177" s="262"/>
      <c r="G177" s="262"/>
      <c r="H177" s="262"/>
      <c r="I177" s="262"/>
    </row>
    <row r="178" spans="1:9" ht="63">
      <c r="A178" s="7" t="s">
        <v>1392</v>
      </c>
      <c r="B178" s="33" t="s">
        <v>535</v>
      </c>
      <c r="C178" s="7" t="s">
        <v>48</v>
      </c>
      <c r="D178" s="7" t="s">
        <v>49</v>
      </c>
      <c r="E178" s="151">
        <v>100</v>
      </c>
      <c r="F178" s="151">
        <v>100</v>
      </c>
      <c r="G178" s="151">
        <v>100</v>
      </c>
      <c r="H178" s="387">
        <f>G178/F178*100-100</f>
        <v>0</v>
      </c>
      <c r="I178" s="182" t="s">
        <v>1325</v>
      </c>
    </row>
    <row r="179" spans="1:9" ht="15.75">
      <c r="A179" s="263" t="s">
        <v>536</v>
      </c>
      <c r="B179" s="263"/>
      <c r="C179" s="263"/>
      <c r="D179" s="263"/>
      <c r="E179" s="263"/>
      <c r="F179" s="263"/>
      <c r="G179" s="263"/>
      <c r="H179" s="263"/>
      <c r="I179" s="263"/>
    </row>
    <row r="180" spans="1:9" ht="63">
      <c r="A180" s="7" t="s">
        <v>1393</v>
      </c>
      <c r="B180" s="33" t="s">
        <v>537</v>
      </c>
      <c r="C180" s="7" t="s">
        <v>48</v>
      </c>
      <c r="D180" s="7" t="s">
        <v>49</v>
      </c>
      <c r="E180" s="151">
        <v>100</v>
      </c>
      <c r="F180" s="151">
        <v>100</v>
      </c>
      <c r="G180" s="151">
        <v>100</v>
      </c>
      <c r="H180" s="387">
        <f>G180/F180*100-100</f>
        <v>0</v>
      </c>
      <c r="I180" s="182" t="s">
        <v>1326</v>
      </c>
    </row>
    <row r="181" spans="1:9" ht="15.75">
      <c r="A181" s="263" t="s">
        <v>538</v>
      </c>
      <c r="B181" s="263"/>
      <c r="C181" s="263"/>
      <c r="D181" s="263"/>
      <c r="E181" s="263"/>
      <c r="F181" s="263"/>
      <c r="G181" s="263"/>
      <c r="H181" s="263"/>
      <c r="I181" s="263"/>
    </row>
    <row r="182" spans="1:9" ht="94.5">
      <c r="A182" s="7" t="s">
        <v>1394</v>
      </c>
      <c r="B182" s="33" t="s">
        <v>539</v>
      </c>
      <c r="C182" s="7" t="s">
        <v>48</v>
      </c>
      <c r="D182" s="7" t="s">
        <v>49</v>
      </c>
      <c r="E182" s="151">
        <v>100</v>
      </c>
      <c r="F182" s="151">
        <v>100</v>
      </c>
      <c r="G182" s="151">
        <v>100</v>
      </c>
      <c r="H182" s="387">
        <f>G182/F182*100-100</f>
        <v>0</v>
      </c>
      <c r="I182" s="182" t="s">
        <v>1327</v>
      </c>
    </row>
    <row r="183" spans="1:9" ht="15.75">
      <c r="A183" s="263" t="s">
        <v>540</v>
      </c>
      <c r="B183" s="263"/>
      <c r="C183" s="263"/>
      <c r="D183" s="263"/>
      <c r="E183" s="263"/>
      <c r="F183" s="263"/>
      <c r="G183" s="263"/>
      <c r="H183" s="263"/>
      <c r="I183" s="263"/>
    </row>
    <row r="184" spans="1:9" ht="94.5">
      <c r="A184" s="7" t="s">
        <v>1395</v>
      </c>
      <c r="B184" s="33" t="s">
        <v>541</v>
      </c>
      <c r="C184" s="7" t="s">
        <v>48</v>
      </c>
      <c r="D184" s="7" t="s">
        <v>49</v>
      </c>
      <c r="E184" s="151">
        <v>100</v>
      </c>
      <c r="F184" s="151">
        <v>100</v>
      </c>
      <c r="G184" s="151">
        <v>100</v>
      </c>
      <c r="H184" s="387">
        <f>G184/F184*100-100</f>
        <v>0</v>
      </c>
      <c r="I184" s="182" t="s">
        <v>1328</v>
      </c>
    </row>
    <row r="185" spans="1:9" ht="18.75" customHeight="1">
      <c r="A185" s="1" t="s">
        <v>24</v>
      </c>
      <c r="B185" s="420" t="s">
        <v>25</v>
      </c>
      <c r="C185" s="420"/>
      <c r="D185" s="420"/>
      <c r="E185" s="420"/>
      <c r="F185" s="420"/>
      <c r="G185" s="420"/>
      <c r="H185" s="420"/>
      <c r="I185" s="420"/>
    </row>
    <row r="186" spans="1:9" ht="60" customHeight="1">
      <c r="A186" s="12" t="s">
        <v>141</v>
      </c>
      <c r="B186" s="33" t="s">
        <v>1399</v>
      </c>
      <c r="C186" s="37"/>
      <c r="D186" s="12" t="s">
        <v>49</v>
      </c>
      <c r="E186" s="139">
        <v>2.5</v>
      </c>
      <c r="F186" s="139">
        <v>2.7</v>
      </c>
      <c r="G186" s="139">
        <v>1.1</v>
      </c>
      <c r="H186" s="385">
        <f aca="true" t="shared" si="3" ref="H186:H191">G186/F186*100-100</f>
        <v>-59.25925925925925</v>
      </c>
      <c r="I186" s="57"/>
    </row>
    <row r="187" spans="1:9" ht="31.5">
      <c r="A187" s="12" t="s">
        <v>144</v>
      </c>
      <c r="B187" s="33" t="s">
        <v>1400</v>
      </c>
      <c r="C187" s="37"/>
      <c r="D187" s="12" t="s">
        <v>49</v>
      </c>
      <c r="E187" s="139">
        <v>57.4</v>
      </c>
      <c r="F187" s="139">
        <v>57.5</v>
      </c>
      <c r="G187" s="139">
        <v>21.1</v>
      </c>
      <c r="H187" s="385">
        <f t="shared" si="3"/>
        <v>-63.30434782608695</v>
      </c>
      <c r="I187" s="57"/>
    </row>
    <row r="188" spans="1:9" ht="36" customHeight="1">
      <c r="A188" s="12" t="s">
        <v>565</v>
      </c>
      <c r="B188" s="33" t="s">
        <v>1401</v>
      </c>
      <c r="C188" s="37"/>
      <c r="D188" s="12" t="s">
        <v>49</v>
      </c>
      <c r="E188" s="139">
        <v>43.5</v>
      </c>
      <c r="F188" s="139">
        <v>45.3</v>
      </c>
      <c r="G188" s="139">
        <v>29.46</v>
      </c>
      <c r="H188" s="385">
        <f t="shared" si="3"/>
        <v>-34.966887417218544</v>
      </c>
      <c r="I188" s="57"/>
    </row>
    <row r="189" spans="1:9" ht="31.5">
      <c r="A189" s="12" t="s">
        <v>1396</v>
      </c>
      <c r="B189" s="33" t="s">
        <v>1402</v>
      </c>
      <c r="C189" s="37"/>
      <c r="D189" s="12" t="s">
        <v>49</v>
      </c>
      <c r="E189" s="139">
        <v>12.2</v>
      </c>
      <c r="F189" s="139">
        <v>12.4</v>
      </c>
      <c r="G189" s="139">
        <v>3.1</v>
      </c>
      <c r="H189" s="385">
        <f t="shared" si="3"/>
        <v>-75</v>
      </c>
      <c r="I189" s="57"/>
    </row>
    <row r="190" spans="1:9" ht="31.5">
      <c r="A190" s="12" t="s">
        <v>1397</v>
      </c>
      <c r="B190" s="33" t="s">
        <v>1403</v>
      </c>
      <c r="C190" s="37"/>
      <c r="D190" s="12" t="s">
        <v>49</v>
      </c>
      <c r="E190" s="139">
        <v>1.4</v>
      </c>
      <c r="F190" s="139">
        <v>1.6</v>
      </c>
      <c r="G190" s="139">
        <v>0.8</v>
      </c>
      <c r="H190" s="385">
        <f t="shared" si="3"/>
        <v>-50</v>
      </c>
      <c r="I190" s="57"/>
    </row>
    <row r="191" spans="1:9" ht="31.5">
      <c r="A191" s="12" t="s">
        <v>1398</v>
      </c>
      <c r="B191" s="33" t="s">
        <v>1404</v>
      </c>
      <c r="C191" s="37"/>
      <c r="D191" s="7" t="s">
        <v>319</v>
      </c>
      <c r="E191" s="139">
        <v>5</v>
      </c>
      <c r="F191" s="139">
        <v>4</v>
      </c>
      <c r="G191" s="139">
        <v>0</v>
      </c>
      <c r="H191" s="385">
        <f t="shared" si="3"/>
        <v>-100</v>
      </c>
      <c r="I191" s="57"/>
    </row>
    <row r="192" spans="1:9" ht="16.5" customHeight="1">
      <c r="A192" s="295" t="s">
        <v>300</v>
      </c>
      <c r="B192" s="295"/>
      <c r="C192" s="295"/>
      <c r="D192" s="295"/>
      <c r="E192" s="295"/>
      <c r="F192" s="295"/>
      <c r="G192" s="295"/>
      <c r="H192" s="295"/>
      <c r="I192" s="295"/>
    </row>
    <row r="193" spans="1:9" ht="60.75" customHeight="1">
      <c r="A193" s="12" t="s">
        <v>780</v>
      </c>
      <c r="B193" s="33" t="s">
        <v>1405</v>
      </c>
      <c r="C193" s="37"/>
      <c r="D193" s="12" t="s">
        <v>49</v>
      </c>
      <c r="E193" s="139">
        <v>2.5</v>
      </c>
      <c r="F193" s="139">
        <v>2.7</v>
      </c>
      <c r="G193" s="139">
        <v>1.1</v>
      </c>
      <c r="H193" s="389">
        <f>G193*100/F193-100</f>
        <v>-59.25925925925926</v>
      </c>
      <c r="I193" s="57"/>
    </row>
    <row r="194" spans="1:9" ht="31.5">
      <c r="A194" s="12" t="s">
        <v>781</v>
      </c>
      <c r="B194" s="33" t="s">
        <v>1406</v>
      </c>
      <c r="C194" s="37"/>
      <c r="D194" s="12" t="s">
        <v>49</v>
      </c>
      <c r="E194" s="139">
        <v>57.4</v>
      </c>
      <c r="F194" s="139">
        <v>57.5</v>
      </c>
      <c r="G194" s="139">
        <v>21.1</v>
      </c>
      <c r="H194" s="389">
        <f>G194*100/F194-100</f>
        <v>-63.30434782608695</v>
      </c>
      <c r="I194" s="57"/>
    </row>
    <row r="195" spans="1:9" ht="36.75" customHeight="1">
      <c r="A195" s="12" t="s">
        <v>782</v>
      </c>
      <c r="B195" s="33" t="s">
        <v>1407</v>
      </c>
      <c r="C195" s="37"/>
      <c r="D195" s="12" t="s">
        <v>49</v>
      </c>
      <c r="E195" s="139">
        <v>44.4</v>
      </c>
      <c r="F195" s="139">
        <v>45.3</v>
      </c>
      <c r="G195" s="139">
        <v>29.46</v>
      </c>
      <c r="H195" s="389">
        <f>G195*100/F195-100</f>
        <v>-34.966887417218544</v>
      </c>
      <c r="I195" s="57"/>
    </row>
    <row r="196" spans="1:9" ht="18" customHeight="1">
      <c r="A196" s="267" t="s">
        <v>301</v>
      </c>
      <c r="B196" s="267"/>
      <c r="C196" s="267"/>
      <c r="D196" s="267"/>
      <c r="E196" s="267"/>
      <c r="F196" s="267"/>
      <c r="G196" s="267"/>
      <c r="H196" s="267"/>
      <c r="I196" s="267"/>
    </row>
    <row r="197" spans="1:9" ht="38.25" customHeight="1">
      <c r="A197" s="12" t="s">
        <v>221</v>
      </c>
      <c r="B197" s="33" t="s">
        <v>332</v>
      </c>
      <c r="C197" s="132"/>
      <c r="D197" s="12" t="s">
        <v>320</v>
      </c>
      <c r="E197" s="139">
        <v>13570</v>
      </c>
      <c r="F197" s="139">
        <v>13590</v>
      </c>
      <c r="G197" s="139">
        <v>8100</v>
      </c>
      <c r="H197" s="380">
        <f>G197*100/F197-100</f>
        <v>-40.397350993377486</v>
      </c>
      <c r="I197" s="57"/>
    </row>
    <row r="198" spans="1:9" ht="12.75" customHeight="1">
      <c r="A198" s="295" t="s">
        <v>302</v>
      </c>
      <c r="B198" s="295"/>
      <c r="C198" s="295"/>
      <c r="D198" s="295"/>
      <c r="E198" s="295"/>
      <c r="F198" s="295"/>
      <c r="G198" s="295"/>
      <c r="H198" s="295"/>
      <c r="I198" s="295"/>
    </row>
    <row r="199" spans="1:9" ht="35.25" customHeight="1">
      <c r="A199" s="34" t="s">
        <v>224</v>
      </c>
      <c r="B199" s="33" t="s">
        <v>324</v>
      </c>
      <c r="C199" s="37"/>
      <c r="D199" s="12" t="s">
        <v>49</v>
      </c>
      <c r="E199" s="139">
        <v>1.2</v>
      </c>
      <c r="F199" s="139">
        <v>1.4</v>
      </c>
      <c r="G199" s="139">
        <v>0.8</v>
      </c>
      <c r="H199" s="380">
        <f>G199*100/F199-100</f>
        <v>-42.857142857142854</v>
      </c>
      <c r="I199" s="57"/>
    </row>
    <row r="200" spans="1:9" ht="14.25" customHeight="1">
      <c r="A200" s="295" t="s">
        <v>303</v>
      </c>
      <c r="B200" s="295"/>
      <c r="C200" s="295"/>
      <c r="D200" s="295"/>
      <c r="E200" s="295"/>
      <c r="F200" s="295"/>
      <c r="G200" s="295"/>
      <c r="H200" s="295"/>
      <c r="I200" s="295"/>
    </row>
    <row r="201" spans="1:9" ht="42" customHeight="1">
      <c r="A201" s="12" t="s">
        <v>230</v>
      </c>
      <c r="B201" s="33" t="s">
        <v>304</v>
      </c>
      <c r="C201" s="132"/>
      <c r="D201" s="12" t="s">
        <v>64</v>
      </c>
      <c r="E201" s="139">
        <v>690</v>
      </c>
      <c r="F201" s="139">
        <v>785</v>
      </c>
      <c r="G201" s="139">
        <v>637</v>
      </c>
      <c r="H201" s="380">
        <f>G201*100/F201-100</f>
        <v>-18.853503184713375</v>
      </c>
      <c r="I201" s="57"/>
    </row>
    <row r="202" spans="1:9" ht="14.25" customHeight="1">
      <c r="A202" s="267" t="s">
        <v>305</v>
      </c>
      <c r="B202" s="267"/>
      <c r="C202" s="267"/>
      <c r="D202" s="267"/>
      <c r="E202" s="267"/>
      <c r="F202" s="267"/>
      <c r="G202" s="267"/>
      <c r="H202" s="267"/>
      <c r="I202" s="267"/>
    </row>
    <row r="203" spans="1:9" ht="33.75" customHeight="1">
      <c r="A203" s="12" t="s">
        <v>234</v>
      </c>
      <c r="B203" s="33" t="s">
        <v>306</v>
      </c>
      <c r="C203" s="132"/>
      <c r="D203" s="12" t="s">
        <v>64</v>
      </c>
      <c r="E203" s="139">
        <v>2560</v>
      </c>
      <c r="F203" s="139">
        <v>2640</v>
      </c>
      <c r="G203" s="139">
        <v>560</v>
      </c>
      <c r="H203" s="380">
        <f>G203*100/F203-100</f>
        <v>-78.78787878787878</v>
      </c>
      <c r="I203" s="57"/>
    </row>
    <row r="204" spans="1:9" ht="12.75" customHeight="1">
      <c r="A204" s="295" t="s">
        <v>307</v>
      </c>
      <c r="B204" s="295"/>
      <c r="C204" s="295"/>
      <c r="D204" s="295"/>
      <c r="E204" s="295"/>
      <c r="F204" s="295"/>
      <c r="G204" s="295"/>
      <c r="H204" s="295"/>
      <c r="I204" s="295"/>
    </row>
    <row r="205" spans="1:9" ht="39.75" customHeight="1">
      <c r="A205" s="12" t="s">
        <v>237</v>
      </c>
      <c r="B205" s="33" t="s">
        <v>328</v>
      </c>
      <c r="C205" s="37"/>
      <c r="D205" s="12" t="s">
        <v>64</v>
      </c>
      <c r="E205" s="139">
        <v>17800</v>
      </c>
      <c r="F205" s="139">
        <v>17930</v>
      </c>
      <c r="G205" s="139">
        <v>4340</v>
      </c>
      <c r="H205" s="380">
        <f>G205*100/F205-100</f>
        <v>-75.79475738984942</v>
      </c>
      <c r="I205" s="57"/>
    </row>
    <row r="206" spans="1:9" ht="12.75" customHeight="1">
      <c r="A206" s="295" t="s">
        <v>308</v>
      </c>
      <c r="B206" s="295"/>
      <c r="C206" s="295"/>
      <c r="D206" s="295"/>
      <c r="E206" s="295"/>
      <c r="F206" s="295"/>
      <c r="G206" s="295"/>
      <c r="H206" s="295"/>
      <c r="I206" s="295"/>
    </row>
    <row r="207" spans="1:9" ht="31.5">
      <c r="A207" s="12" t="s">
        <v>1408</v>
      </c>
      <c r="B207" s="33" t="s">
        <v>309</v>
      </c>
      <c r="C207" s="37"/>
      <c r="D207" s="12" t="s">
        <v>49</v>
      </c>
      <c r="E207" s="139">
        <v>12.2</v>
      </c>
      <c r="F207" s="139">
        <v>12.4</v>
      </c>
      <c r="G207" s="139">
        <v>3.1</v>
      </c>
      <c r="H207" s="380">
        <f>G207*100/F207-100</f>
        <v>-75</v>
      </c>
      <c r="I207" s="57"/>
    </row>
    <row r="208" spans="1:9" ht="12.75" customHeight="1">
      <c r="A208" s="295" t="s">
        <v>310</v>
      </c>
      <c r="B208" s="295"/>
      <c r="C208" s="295"/>
      <c r="D208" s="295"/>
      <c r="E208" s="295"/>
      <c r="F208" s="295"/>
      <c r="G208" s="295"/>
      <c r="H208" s="295"/>
      <c r="I208" s="295"/>
    </row>
    <row r="209" spans="1:9" ht="50.25" customHeight="1">
      <c r="A209" s="12" t="s">
        <v>1409</v>
      </c>
      <c r="B209" s="33" t="s">
        <v>329</v>
      </c>
      <c r="C209" s="37"/>
      <c r="D209" s="12" t="s">
        <v>266</v>
      </c>
      <c r="E209" s="139">
        <v>12</v>
      </c>
      <c r="F209" s="139">
        <v>15</v>
      </c>
      <c r="G209" s="139">
        <v>6</v>
      </c>
      <c r="H209" s="380">
        <f>G209*100/F209-100</f>
        <v>-60</v>
      </c>
      <c r="I209" s="57"/>
    </row>
    <row r="210" spans="1:9" ht="22.5" customHeight="1">
      <c r="A210" s="295" t="s">
        <v>311</v>
      </c>
      <c r="B210" s="295"/>
      <c r="C210" s="295"/>
      <c r="D210" s="295"/>
      <c r="E210" s="295"/>
      <c r="F210" s="295"/>
      <c r="G210" s="295"/>
      <c r="H210" s="295"/>
      <c r="I210" s="295"/>
    </row>
    <row r="211" spans="1:9" ht="31.5">
      <c r="A211" s="12" t="s">
        <v>1410</v>
      </c>
      <c r="B211" s="33" t="s">
        <v>312</v>
      </c>
      <c r="C211" s="37"/>
      <c r="D211" s="12" t="s">
        <v>266</v>
      </c>
      <c r="E211" s="139">
        <v>38</v>
      </c>
      <c r="F211" s="139">
        <v>57</v>
      </c>
      <c r="G211" s="139">
        <v>21</v>
      </c>
      <c r="H211" s="380">
        <f>G211*100/F211-100</f>
        <v>-63.1578947368421</v>
      </c>
      <c r="I211" s="57"/>
    </row>
    <row r="212" spans="1:9" ht="14.25" customHeight="1">
      <c r="A212" s="295" t="s">
        <v>313</v>
      </c>
      <c r="B212" s="295"/>
      <c r="C212" s="295"/>
      <c r="D212" s="295"/>
      <c r="E212" s="295"/>
      <c r="F212" s="295"/>
      <c r="G212" s="295"/>
      <c r="H212" s="295"/>
      <c r="I212" s="295"/>
    </row>
    <row r="213" spans="1:9" ht="31.5">
      <c r="A213" s="12" t="s">
        <v>788</v>
      </c>
      <c r="B213" s="33" t="s">
        <v>1413</v>
      </c>
      <c r="C213" s="37"/>
      <c r="D213" s="12" t="s">
        <v>49</v>
      </c>
      <c r="E213" s="139">
        <v>12.2</v>
      </c>
      <c r="F213" s="139">
        <v>12.4</v>
      </c>
      <c r="G213" s="139">
        <v>3.1</v>
      </c>
      <c r="H213" s="380">
        <f>G213*100/F213-100</f>
        <v>-75</v>
      </c>
      <c r="I213" s="57"/>
    </row>
    <row r="214" spans="1:9" ht="31.5">
      <c r="A214" s="12" t="s">
        <v>789</v>
      </c>
      <c r="B214" s="33" t="s">
        <v>1403</v>
      </c>
      <c r="C214" s="37"/>
      <c r="D214" s="12" t="s">
        <v>49</v>
      </c>
      <c r="E214" s="139">
        <v>1.4</v>
      </c>
      <c r="F214" s="139">
        <v>1.6</v>
      </c>
      <c r="G214" s="139">
        <v>0.8</v>
      </c>
      <c r="H214" s="380">
        <f>G214*100/F214-100</f>
        <v>-50</v>
      </c>
      <c r="I214" s="57"/>
    </row>
    <row r="215" spans="1:9" ht="14.25" customHeight="1">
      <c r="A215" s="295" t="s">
        <v>314</v>
      </c>
      <c r="B215" s="295"/>
      <c r="C215" s="295"/>
      <c r="D215" s="295"/>
      <c r="E215" s="295"/>
      <c r="F215" s="295"/>
      <c r="G215" s="295"/>
      <c r="H215" s="295"/>
      <c r="I215" s="295"/>
    </row>
    <row r="216" spans="1:9" ht="36" customHeight="1">
      <c r="A216" s="12" t="s">
        <v>1411</v>
      </c>
      <c r="B216" s="33" t="s">
        <v>333</v>
      </c>
      <c r="C216" s="37"/>
      <c r="D216" s="12" t="s">
        <v>64</v>
      </c>
      <c r="E216" s="139">
        <v>3680</v>
      </c>
      <c r="F216" s="139">
        <v>3815</v>
      </c>
      <c r="G216" s="139">
        <v>1670</v>
      </c>
      <c r="H216" s="380">
        <f>G216*100/F216-100</f>
        <v>-56.225425950196595</v>
      </c>
      <c r="I216" s="57"/>
    </row>
    <row r="217" spans="1:9" ht="14.25" customHeight="1">
      <c r="A217" s="295" t="s">
        <v>315</v>
      </c>
      <c r="B217" s="295"/>
      <c r="C217" s="295"/>
      <c r="D217" s="295"/>
      <c r="E217" s="295"/>
      <c r="F217" s="295"/>
      <c r="G217" s="295"/>
      <c r="H217" s="295"/>
      <c r="I217" s="295"/>
    </row>
    <row r="218" spans="1:9" ht="31.5">
      <c r="A218" s="12" t="s">
        <v>1412</v>
      </c>
      <c r="B218" s="33" t="s">
        <v>316</v>
      </c>
      <c r="C218" s="37"/>
      <c r="D218" s="12" t="s">
        <v>64</v>
      </c>
      <c r="E218" s="139">
        <v>36</v>
      </c>
      <c r="F218" s="139">
        <v>42</v>
      </c>
      <c r="G218" s="139">
        <v>15</v>
      </c>
      <c r="H218" s="380">
        <f>G218*100/F218-100</f>
        <v>-64.28571428571428</v>
      </c>
      <c r="I218" s="57"/>
    </row>
    <row r="219" spans="1:9" ht="14.25" customHeight="1">
      <c r="A219" s="295" t="s">
        <v>317</v>
      </c>
      <c r="B219" s="295"/>
      <c r="C219" s="295"/>
      <c r="D219" s="295"/>
      <c r="E219" s="295"/>
      <c r="F219" s="295"/>
      <c r="G219" s="295"/>
      <c r="H219" s="295"/>
      <c r="I219" s="295"/>
    </row>
    <row r="220" spans="1:9" ht="39.75" customHeight="1">
      <c r="A220" s="12" t="s">
        <v>790</v>
      </c>
      <c r="B220" s="33" t="s">
        <v>318</v>
      </c>
      <c r="C220" s="37"/>
      <c r="D220" s="7" t="s">
        <v>319</v>
      </c>
      <c r="E220" s="139">
        <v>5</v>
      </c>
      <c r="F220" s="139">
        <v>4</v>
      </c>
      <c r="G220" s="139">
        <v>0</v>
      </c>
      <c r="H220" s="380">
        <f>G220*100/F220-100</f>
        <v>-100</v>
      </c>
      <c r="I220" s="57"/>
    </row>
    <row r="221" spans="1:9" ht="29.25" customHeight="1">
      <c r="A221" s="267" t="s">
        <v>334</v>
      </c>
      <c r="B221" s="267"/>
      <c r="C221" s="267"/>
      <c r="D221" s="267"/>
      <c r="E221" s="267"/>
      <c r="F221" s="267"/>
      <c r="G221" s="267"/>
      <c r="H221" s="267"/>
      <c r="I221" s="267"/>
    </row>
    <row r="222" spans="1:9" ht="38.25" customHeight="1">
      <c r="A222" s="12" t="s">
        <v>1414</v>
      </c>
      <c r="B222" s="33" t="s">
        <v>318</v>
      </c>
      <c r="C222" s="37"/>
      <c r="D222" s="7" t="s">
        <v>319</v>
      </c>
      <c r="E222" s="139">
        <v>5</v>
      </c>
      <c r="F222" s="139">
        <v>4</v>
      </c>
      <c r="G222" s="139">
        <v>0</v>
      </c>
      <c r="H222" s="380">
        <f>G222*100/F222-100</f>
        <v>-100</v>
      </c>
      <c r="I222" s="57"/>
    </row>
    <row r="223" spans="1:9" s="102" customFormat="1" ht="33.75" customHeight="1">
      <c r="A223" s="421" t="s">
        <v>26</v>
      </c>
      <c r="B223" s="420" t="s">
        <v>330</v>
      </c>
      <c r="C223" s="420"/>
      <c r="D223" s="420"/>
      <c r="E223" s="420"/>
      <c r="F223" s="420"/>
      <c r="G223" s="420"/>
      <c r="H223" s="420"/>
      <c r="I223" s="420"/>
    </row>
    <row r="224" spans="1:9" s="102" customFormat="1" ht="33.75" customHeight="1">
      <c r="A224" s="12" t="s">
        <v>240</v>
      </c>
      <c r="B224" s="33" t="s">
        <v>584</v>
      </c>
      <c r="C224" s="7" t="s">
        <v>48</v>
      </c>
      <c r="D224" s="12" t="s">
        <v>49</v>
      </c>
      <c r="E224" s="413">
        <v>478</v>
      </c>
      <c r="F224" s="150">
        <v>489</v>
      </c>
      <c r="G224" s="150">
        <v>225</v>
      </c>
      <c r="H224" s="380">
        <f>G224*100/F224-100</f>
        <v>-53.987730061349694</v>
      </c>
      <c r="I224" s="9" t="s">
        <v>336</v>
      </c>
    </row>
    <row r="225" spans="1:9" s="102" customFormat="1" ht="33.75" customHeight="1">
      <c r="A225" s="125" t="s">
        <v>799</v>
      </c>
      <c r="B225" s="33" t="s">
        <v>585</v>
      </c>
      <c r="C225" s="7" t="s">
        <v>48</v>
      </c>
      <c r="D225" s="12" t="s">
        <v>49</v>
      </c>
      <c r="E225" s="413">
        <v>100</v>
      </c>
      <c r="F225" s="150">
        <v>100</v>
      </c>
      <c r="G225" s="150">
        <v>100</v>
      </c>
      <c r="H225" s="380">
        <f>G225*100/F225-100</f>
        <v>0</v>
      </c>
      <c r="I225" s="9" t="s">
        <v>336</v>
      </c>
    </row>
    <row r="226" spans="1:9" s="102" customFormat="1" ht="15.75">
      <c r="A226" s="262" t="s">
        <v>586</v>
      </c>
      <c r="B226" s="262"/>
      <c r="C226" s="262"/>
      <c r="D226" s="262"/>
      <c r="E226" s="262"/>
      <c r="F226" s="262"/>
      <c r="G226" s="262"/>
      <c r="H226" s="262"/>
      <c r="I226" s="262"/>
    </row>
    <row r="227" spans="1:9" s="102" customFormat="1" ht="15.75">
      <c r="A227" s="12" t="s">
        <v>793</v>
      </c>
      <c r="B227" s="33" t="s">
        <v>1415</v>
      </c>
      <c r="C227" s="7" t="s">
        <v>48</v>
      </c>
      <c r="D227" s="8" t="s">
        <v>587</v>
      </c>
      <c r="E227" s="151">
        <v>62.78</v>
      </c>
      <c r="F227" s="150">
        <v>62.89</v>
      </c>
      <c r="G227" s="150">
        <v>62.79</v>
      </c>
      <c r="H227" s="380">
        <f>G227*100/F227-100</f>
        <v>-0.15900779138178223</v>
      </c>
      <c r="I227" s="24"/>
    </row>
    <row r="228" spans="1:9" s="102" customFormat="1" ht="15.75">
      <c r="A228" s="296" t="s">
        <v>588</v>
      </c>
      <c r="B228" s="296"/>
      <c r="C228" s="296"/>
      <c r="D228" s="296"/>
      <c r="E228" s="296"/>
      <c r="F228" s="296"/>
      <c r="G228" s="296"/>
      <c r="H228" s="296"/>
      <c r="I228" s="296"/>
    </row>
    <row r="229" spans="1:9" s="102" customFormat="1" ht="15.75">
      <c r="A229" s="12" t="s">
        <v>247</v>
      </c>
      <c r="B229" s="33" t="s">
        <v>589</v>
      </c>
      <c r="C229" s="7" t="s">
        <v>48</v>
      </c>
      <c r="D229" s="12" t="s">
        <v>49</v>
      </c>
      <c r="E229" s="150">
        <v>100</v>
      </c>
      <c r="F229" s="150">
        <v>100</v>
      </c>
      <c r="G229" s="150">
        <v>100</v>
      </c>
      <c r="H229" s="380">
        <f>G229*100/F229-100</f>
        <v>0</v>
      </c>
      <c r="I229" s="24"/>
    </row>
    <row r="230" spans="1:9" s="102" customFormat="1" ht="15.75">
      <c r="A230" s="296" t="s">
        <v>590</v>
      </c>
      <c r="B230" s="296"/>
      <c r="C230" s="296"/>
      <c r="D230" s="296"/>
      <c r="E230" s="296"/>
      <c r="F230" s="296"/>
      <c r="G230" s="296"/>
      <c r="H230" s="296"/>
      <c r="I230" s="296"/>
    </row>
    <row r="231" spans="1:9" s="102" customFormat="1" ht="15.75">
      <c r="A231" s="12" t="s">
        <v>254</v>
      </c>
      <c r="B231" s="33" t="s">
        <v>591</v>
      </c>
      <c r="C231" s="7" t="s">
        <v>48</v>
      </c>
      <c r="D231" s="8" t="s">
        <v>70</v>
      </c>
      <c r="E231" s="150">
        <v>17</v>
      </c>
      <c r="F231" s="150">
        <v>18</v>
      </c>
      <c r="G231" s="150">
        <v>17</v>
      </c>
      <c r="H231" s="380">
        <f>G231*100/F231-100</f>
        <v>-5.555555555555557</v>
      </c>
      <c r="I231" s="9" t="s">
        <v>336</v>
      </c>
    </row>
    <row r="232" spans="1:9" s="102" customFormat="1" ht="15.75">
      <c r="A232" s="296" t="s">
        <v>592</v>
      </c>
      <c r="B232" s="296"/>
      <c r="C232" s="296"/>
      <c r="D232" s="296"/>
      <c r="E232" s="296"/>
      <c r="F232" s="296"/>
      <c r="G232" s="296"/>
      <c r="H232" s="296"/>
      <c r="I232" s="296"/>
    </row>
    <row r="233" spans="1:9" s="102" customFormat="1" ht="63">
      <c r="A233" s="12" t="s">
        <v>1416</v>
      </c>
      <c r="B233" s="33" t="s">
        <v>593</v>
      </c>
      <c r="C233" s="7" t="s">
        <v>48</v>
      </c>
      <c r="D233" s="8" t="s">
        <v>70</v>
      </c>
      <c r="E233" s="150">
        <v>1750</v>
      </c>
      <c r="F233" s="150">
        <v>6350</v>
      </c>
      <c r="G233" s="150">
        <v>2390</v>
      </c>
      <c r="H233" s="380">
        <f>G233*100/F233-100</f>
        <v>-62.36220472440945</v>
      </c>
      <c r="I233" s="9" t="s">
        <v>336</v>
      </c>
    </row>
    <row r="234" spans="1:9" s="102" customFormat="1" ht="15.75">
      <c r="A234" s="296" t="s">
        <v>594</v>
      </c>
      <c r="B234" s="296"/>
      <c r="C234" s="296"/>
      <c r="D234" s="296"/>
      <c r="E234" s="296"/>
      <c r="F234" s="296"/>
      <c r="G234" s="296"/>
      <c r="H234" s="296"/>
      <c r="I234" s="296"/>
    </row>
    <row r="235" spans="1:9" s="102" customFormat="1" ht="15.75">
      <c r="A235" s="12" t="s">
        <v>1417</v>
      </c>
      <c r="B235" s="33" t="s">
        <v>595</v>
      </c>
      <c r="C235" s="33" t="s">
        <v>48</v>
      </c>
      <c r="D235" s="186" t="s">
        <v>70</v>
      </c>
      <c r="E235" s="150">
        <v>1</v>
      </c>
      <c r="F235" s="150">
        <v>0</v>
      </c>
      <c r="G235" s="150">
        <v>0</v>
      </c>
      <c r="H235" s="150">
        <v>0</v>
      </c>
      <c r="I235" s="24"/>
    </row>
    <row r="236" spans="1:9" ht="25.5" customHeight="1">
      <c r="A236" s="296" t="s">
        <v>596</v>
      </c>
      <c r="B236" s="296"/>
      <c r="C236" s="296"/>
      <c r="D236" s="296"/>
      <c r="E236" s="296"/>
      <c r="F236" s="296"/>
      <c r="G236" s="296"/>
      <c r="H236" s="296"/>
      <c r="I236" s="296"/>
    </row>
    <row r="237" spans="1:9" ht="31.5">
      <c r="A237" s="8" t="s">
        <v>1418</v>
      </c>
      <c r="B237" s="33" t="s">
        <v>598</v>
      </c>
      <c r="C237" s="7" t="s">
        <v>48</v>
      </c>
      <c r="D237" s="4" t="s">
        <v>599</v>
      </c>
      <c r="E237" s="139" t="s">
        <v>87</v>
      </c>
      <c r="F237" s="139">
        <v>1720</v>
      </c>
      <c r="G237" s="139">
        <v>1510</v>
      </c>
      <c r="H237" s="380">
        <f>G237*100/F237-100</f>
        <v>-12.20930232558139</v>
      </c>
      <c r="I237" s="9"/>
    </row>
    <row r="238" spans="1:9" ht="15.75">
      <c r="A238" s="296" t="s">
        <v>600</v>
      </c>
      <c r="B238" s="296"/>
      <c r="C238" s="296"/>
      <c r="D238" s="296"/>
      <c r="E238" s="296"/>
      <c r="F238" s="296"/>
      <c r="G238" s="296"/>
      <c r="H238" s="296"/>
      <c r="I238" s="296"/>
    </row>
    <row r="239" spans="1:9" ht="15.75">
      <c r="A239" s="8" t="s">
        <v>1419</v>
      </c>
      <c r="B239" s="33" t="s">
        <v>601</v>
      </c>
      <c r="C239" s="7" t="s">
        <v>48</v>
      </c>
      <c r="D239" s="4" t="s">
        <v>597</v>
      </c>
      <c r="E239" s="139">
        <v>1316</v>
      </c>
      <c r="F239" s="139">
        <v>1318.2</v>
      </c>
      <c r="G239" s="139">
        <v>370.5</v>
      </c>
      <c r="H239" s="380">
        <f>G239*100/F239-100</f>
        <v>-71.89349112426035</v>
      </c>
      <c r="I239" s="9" t="s">
        <v>336</v>
      </c>
    </row>
    <row r="240" spans="1:9" ht="15.75">
      <c r="A240" s="262" t="s">
        <v>602</v>
      </c>
      <c r="B240" s="262"/>
      <c r="C240" s="262"/>
      <c r="D240" s="262"/>
      <c r="E240" s="262"/>
      <c r="F240" s="262"/>
      <c r="G240" s="262"/>
      <c r="H240" s="262"/>
      <c r="I240" s="262"/>
    </row>
    <row r="241" spans="1:9" ht="15.75">
      <c r="A241" s="8" t="s">
        <v>800</v>
      </c>
      <c r="B241" s="33" t="s">
        <v>603</v>
      </c>
      <c r="C241" s="7" t="s">
        <v>48</v>
      </c>
      <c r="D241" s="4" t="s">
        <v>604</v>
      </c>
      <c r="E241" s="139">
        <v>103.1</v>
      </c>
      <c r="F241" s="139">
        <v>110</v>
      </c>
      <c r="G241" s="139">
        <v>23.9</v>
      </c>
      <c r="H241" s="380">
        <f>G241*100/F241-100</f>
        <v>-78.27272727272728</v>
      </c>
      <c r="I241" s="9" t="s">
        <v>336</v>
      </c>
    </row>
    <row r="242" spans="1:9" ht="15.75">
      <c r="A242" s="296" t="s">
        <v>605</v>
      </c>
      <c r="B242" s="296"/>
      <c r="C242" s="296"/>
      <c r="D242" s="296"/>
      <c r="E242" s="296"/>
      <c r="F242" s="296"/>
      <c r="G242" s="296"/>
      <c r="H242" s="296"/>
      <c r="I242" s="296"/>
    </row>
    <row r="243" spans="1:9" ht="15.75">
      <c r="A243" s="8" t="s">
        <v>1420</v>
      </c>
      <c r="B243" s="33" t="s">
        <v>606</v>
      </c>
      <c r="C243" s="33" t="s">
        <v>48</v>
      </c>
      <c r="D243" s="8" t="s">
        <v>49</v>
      </c>
      <c r="E243" s="139">
        <v>86.2</v>
      </c>
      <c r="F243" s="139">
        <v>92.5</v>
      </c>
      <c r="G243" s="139">
        <v>20</v>
      </c>
      <c r="H243" s="380">
        <f>G243*100/F243-100</f>
        <v>-78.37837837837839</v>
      </c>
      <c r="I243" s="9" t="s">
        <v>336</v>
      </c>
    </row>
    <row r="244" spans="1:9" ht="31.5">
      <c r="A244" s="8" t="s">
        <v>1421</v>
      </c>
      <c r="B244" s="33" t="s">
        <v>607</v>
      </c>
      <c r="C244" s="33" t="s">
        <v>48</v>
      </c>
      <c r="D244" s="8" t="s">
        <v>49</v>
      </c>
      <c r="E244" s="139">
        <v>100</v>
      </c>
      <c r="F244" s="139">
        <v>100</v>
      </c>
      <c r="G244" s="139">
        <v>100</v>
      </c>
      <c r="H244" s="380">
        <f>G244*100/F244-100</f>
        <v>0</v>
      </c>
      <c r="I244" s="9"/>
    </row>
    <row r="245" spans="1:9" ht="15.75">
      <c r="A245" s="262" t="s">
        <v>608</v>
      </c>
      <c r="B245" s="262"/>
      <c r="C245" s="262"/>
      <c r="D245" s="262"/>
      <c r="E245" s="262"/>
      <c r="F245" s="262"/>
      <c r="G245" s="262"/>
      <c r="H245" s="262"/>
      <c r="I245" s="262"/>
    </row>
    <row r="246" spans="1:9" ht="31.5">
      <c r="A246" s="8" t="s">
        <v>802</v>
      </c>
      <c r="B246" s="33" t="s">
        <v>609</v>
      </c>
      <c r="C246" s="33" t="s">
        <v>48</v>
      </c>
      <c r="D246" s="8" t="s">
        <v>49</v>
      </c>
      <c r="E246" s="139">
        <v>18.6</v>
      </c>
      <c r="F246" s="139">
        <v>18.8</v>
      </c>
      <c r="G246" s="139">
        <v>14</v>
      </c>
      <c r="H246" s="380">
        <f>G246*100/F246-100</f>
        <v>-25.531914893617028</v>
      </c>
      <c r="I246" s="9"/>
    </row>
    <row r="247" spans="1:9" ht="15.75">
      <c r="A247" s="296" t="s">
        <v>610</v>
      </c>
      <c r="B247" s="296"/>
      <c r="C247" s="296"/>
      <c r="D247" s="296"/>
      <c r="E247" s="296"/>
      <c r="F247" s="296"/>
      <c r="G247" s="296"/>
      <c r="H247" s="296"/>
      <c r="I247" s="296"/>
    </row>
    <row r="248" spans="1:9" ht="15.75">
      <c r="A248" s="8" t="s">
        <v>1422</v>
      </c>
      <c r="B248" s="33" t="s">
        <v>611</v>
      </c>
      <c r="C248" s="7" t="s">
        <v>48</v>
      </c>
      <c r="D248" s="4" t="s">
        <v>612</v>
      </c>
      <c r="E248" s="139">
        <v>22.5</v>
      </c>
      <c r="F248" s="139">
        <v>22.7</v>
      </c>
      <c r="G248" s="139">
        <v>11.8</v>
      </c>
      <c r="H248" s="380">
        <f>G248*100/F248-100</f>
        <v>-48.01762114537445</v>
      </c>
      <c r="I248" s="9"/>
    </row>
    <row r="249" spans="1:9" ht="15.75">
      <c r="A249" s="296" t="s">
        <v>613</v>
      </c>
      <c r="B249" s="296"/>
      <c r="C249" s="296"/>
      <c r="D249" s="296"/>
      <c r="E249" s="296"/>
      <c r="F249" s="296"/>
      <c r="G249" s="296"/>
      <c r="H249" s="296"/>
      <c r="I249" s="296"/>
    </row>
    <row r="250" spans="1:9" ht="15.75">
      <c r="A250" s="7" t="s">
        <v>1423</v>
      </c>
      <c r="B250" s="33" t="s">
        <v>614</v>
      </c>
      <c r="C250" s="7" t="s">
        <v>48</v>
      </c>
      <c r="D250" s="8" t="s">
        <v>49</v>
      </c>
      <c r="E250" s="151">
        <v>100</v>
      </c>
      <c r="F250" s="151">
        <v>100</v>
      </c>
      <c r="G250" s="151">
        <v>100</v>
      </c>
      <c r="H250" s="380">
        <f>G250*100/F250-100</f>
        <v>0</v>
      </c>
      <c r="I250" s="151"/>
    </row>
    <row r="251" spans="1:9" ht="15.75">
      <c r="A251" s="262" t="s">
        <v>615</v>
      </c>
      <c r="B251" s="262"/>
      <c r="C251" s="262"/>
      <c r="D251" s="262"/>
      <c r="E251" s="262"/>
      <c r="F251" s="262"/>
      <c r="G251" s="262"/>
      <c r="H251" s="262"/>
      <c r="I251" s="262"/>
    </row>
    <row r="252" spans="1:9" ht="15.75">
      <c r="A252" s="7" t="s">
        <v>805</v>
      </c>
      <c r="B252" s="33" t="s">
        <v>616</v>
      </c>
      <c r="C252" s="105" t="s">
        <v>48</v>
      </c>
      <c r="D252" s="8" t="s">
        <v>612</v>
      </c>
      <c r="E252" s="151">
        <v>410.5</v>
      </c>
      <c r="F252" s="151">
        <v>1245</v>
      </c>
      <c r="G252" s="151">
        <v>288.2</v>
      </c>
      <c r="H252" s="380">
        <f>G252*100/F252-100</f>
        <v>-76.85140562248996</v>
      </c>
      <c r="I252" s="9" t="s">
        <v>336</v>
      </c>
    </row>
    <row r="253" spans="1:9" ht="15.75">
      <c r="A253" s="296" t="s">
        <v>617</v>
      </c>
      <c r="B253" s="296"/>
      <c r="C253" s="296"/>
      <c r="D253" s="296"/>
      <c r="E253" s="296"/>
      <c r="F253" s="296"/>
      <c r="G253" s="296"/>
      <c r="H253" s="296"/>
      <c r="I253" s="296"/>
    </row>
    <row r="254" spans="1:9" ht="31.5">
      <c r="A254" s="7" t="s">
        <v>1424</v>
      </c>
      <c r="B254" s="33" t="s">
        <v>618</v>
      </c>
      <c r="C254" s="7" t="s">
        <v>48</v>
      </c>
      <c r="D254" s="8" t="s">
        <v>49</v>
      </c>
      <c r="E254" s="151">
        <v>326.9</v>
      </c>
      <c r="F254" s="151">
        <v>327.5</v>
      </c>
      <c r="G254" s="151">
        <v>72.6</v>
      </c>
      <c r="H254" s="380">
        <f>G254*100/F254-100</f>
        <v>-77.83206106870229</v>
      </c>
      <c r="I254" s="9" t="s">
        <v>622</v>
      </c>
    </row>
    <row r="255" spans="1:9" ht="15.75">
      <c r="A255" s="296" t="s">
        <v>619</v>
      </c>
      <c r="B255" s="296"/>
      <c r="C255" s="296"/>
      <c r="D255" s="296"/>
      <c r="E255" s="296"/>
      <c r="F255" s="296"/>
      <c r="G255" s="296"/>
      <c r="H255" s="296"/>
      <c r="I255" s="296"/>
    </row>
    <row r="256" spans="1:9" ht="15.75">
      <c r="A256" s="7" t="s">
        <v>1425</v>
      </c>
      <c r="B256" s="33" t="s">
        <v>614</v>
      </c>
      <c r="C256" s="7" t="s">
        <v>48</v>
      </c>
      <c r="D256" s="8" t="s">
        <v>49</v>
      </c>
      <c r="E256" s="151">
        <v>100</v>
      </c>
      <c r="F256" s="151">
        <v>100</v>
      </c>
      <c r="G256" s="151">
        <v>100</v>
      </c>
      <c r="H256" s="380">
        <f>G256*100/F256-100</f>
        <v>0</v>
      </c>
      <c r="I256" s="151"/>
    </row>
    <row r="257" spans="1:9" ht="33.75" customHeight="1">
      <c r="A257" s="296" t="s">
        <v>620</v>
      </c>
      <c r="B257" s="296"/>
      <c r="C257" s="296"/>
      <c r="D257" s="296"/>
      <c r="E257" s="296"/>
      <c r="F257" s="296"/>
      <c r="G257" s="296"/>
      <c r="H257" s="296"/>
      <c r="I257" s="296"/>
    </row>
    <row r="258" spans="1:9" ht="15.75">
      <c r="A258" s="7" t="s">
        <v>1426</v>
      </c>
      <c r="B258" s="33" t="s">
        <v>621</v>
      </c>
      <c r="C258" s="105" t="s">
        <v>48</v>
      </c>
      <c r="D258" s="8" t="s">
        <v>70</v>
      </c>
      <c r="E258" s="151">
        <v>11</v>
      </c>
      <c r="F258" s="151">
        <v>12</v>
      </c>
      <c r="G258" s="151">
        <v>11</v>
      </c>
      <c r="H258" s="380">
        <f>G258*100/F258-100</f>
        <v>-8.333333333333329</v>
      </c>
      <c r="I258" s="9"/>
    </row>
    <row r="259" spans="1:9" ht="15.75">
      <c r="A259" s="296" t="s">
        <v>623</v>
      </c>
      <c r="B259" s="296"/>
      <c r="C259" s="296"/>
      <c r="D259" s="296"/>
      <c r="E259" s="296"/>
      <c r="F259" s="296"/>
      <c r="G259" s="296"/>
      <c r="H259" s="296"/>
      <c r="I259" s="296"/>
    </row>
    <row r="260" spans="1:9" ht="15.75">
      <c r="A260" s="7" t="s">
        <v>1427</v>
      </c>
      <c r="B260" s="33" t="s">
        <v>624</v>
      </c>
      <c r="C260" s="7" t="s">
        <v>48</v>
      </c>
      <c r="D260" s="8" t="s">
        <v>70</v>
      </c>
      <c r="E260" s="151">
        <v>0</v>
      </c>
      <c r="F260" s="151">
        <v>1</v>
      </c>
      <c r="G260" s="151">
        <v>0</v>
      </c>
      <c r="H260" s="380">
        <f>G260*100/F260-100</f>
        <v>-100</v>
      </c>
      <c r="I260" s="9" t="s">
        <v>336</v>
      </c>
    </row>
    <row r="261" spans="1:9" ht="15.75">
      <c r="A261" s="296" t="s">
        <v>625</v>
      </c>
      <c r="B261" s="296"/>
      <c r="C261" s="296"/>
      <c r="D261" s="296"/>
      <c r="E261" s="296"/>
      <c r="F261" s="296"/>
      <c r="G261" s="296"/>
      <c r="H261" s="296"/>
      <c r="I261" s="296"/>
    </row>
    <row r="262" spans="1:9" ht="15.75">
      <c r="A262" s="7" t="s">
        <v>1428</v>
      </c>
      <c r="B262" s="33" t="s">
        <v>626</v>
      </c>
      <c r="C262" s="7" t="s">
        <v>48</v>
      </c>
      <c r="D262" s="8" t="s">
        <v>70</v>
      </c>
      <c r="E262" s="151">
        <v>1</v>
      </c>
      <c r="F262" s="151">
        <v>0</v>
      </c>
      <c r="G262" s="151">
        <v>0</v>
      </c>
      <c r="H262" s="151">
        <v>0</v>
      </c>
      <c r="I262" s="151"/>
    </row>
    <row r="263" spans="1:9" ht="15.75">
      <c r="A263" s="262" t="s">
        <v>627</v>
      </c>
      <c r="B263" s="262"/>
      <c r="C263" s="262"/>
      <c r="D263" s="262"/>
      <c r="E263" s="262"/>
      <c r="F263" s="262"/>
      <c r="G263" s="262"/>
      <c r="H263" s="262"/>
      <c r="I263" s="262"/>
    </row>
    <row r="264" spans="1:9" ht="15.75">
      <c r="A264" s="7" t="s">
        <v>810</v>
      </c>
      <c r="B264" s="33" t="s">
        <v>628</v>
      </c>
      <c r="C264" s="105" t="s">
        <v>48</v>
      </c>
      <c r="D264" s="8" t="s">
        <v>604</v>
      </c>
      <c r="E264" s="151">
        <v>7.2</v>
      </c>
      <c r="F264" s="151">
        <v>0</v>
      </c>
      <c r="G264" s="151">
        <v>0</v>
      </c>
      <c r="H264" s="151">
        <v>0</v>
      </c>
      <c r="I264" s="151" t="s">
        <v>629</v>
      </c>
    </row>
    <row r="265" spans="1:9" ht="15.75">
      <c r="A265" s="296" t="s">
        <v>630</v>
      </c>
      <c r="B265" s="296"/>
      <c r="C265" s="296"/>
      <c r="D265" s="296"/>
      <c r="E265" s="296"/>
      <c r="F265" s="296"/>
      <c r="G265" s="296"/>
      <c r="H265" s="296"/>
      <c r="I265" s="296"/>
    </row>
    <row r="266" spans="1:9" ht="15.75">
      <c r="A266" s="7" t="s">
        <v>1429</v>
      </c>
      <c r="B266" s="33" t="s">
        <v>631</v>
      </c>
      <c r="C266" s="57" t="s">
        <v>48</v>
      </c>
      <c r="D266" s="8" t="s">
        <v>49</v>
      </c>
      <c r="E266" s="151">
        <v>11.8</v>
      </c>
      <c r="F266" s="151">
        <v>0</v>
      </c>
      <c r="G266" s="151">
        <v>0</v>
      </c>
      <c r="H266" s="151">
        <v>0</v>
      </c>
      <c r="I266" s="151" t="s">
        <v>629</v>
      </c>
    </row>
    <row r="267" spans="1:9" ht="15.75">
      <c r="A267" s="7" t="s">
        <v>1430</v>
      </c>
      <c r="B267" s="33" t="s">
        <v>614</v>
      </c>
      <c r="C267" s="57" t="s">
        <v>48</v>
      </c>
      <c r="D267" s="8" t="s">
        <v>49</v>
      </c>
      <c r="E267" s="151">
        <v>100</v>
      </c>
      <c r="F267" s="151">
        <v>100</v>
      </c>
      <c r="G267" s="151">
        <v>100</v>
      </c>
      <c r="H267" s="380">
        <f>G267*100/F267-100</f>
        <v>0</v>
      </c>
      <c r="I267" s="151"/>
    </row>
    <row r="268" spans="1:9" ht="15.75">
      <c r="A268" s="262" t="s">
        <v>632</v>
      </c>
      <c r="B268" s="262"/>
      <c r="C268" s="262"/>
      <c r="D268" s="262"/>
      <c r="E268" s="262"/>
      <c r="F268" s="262"/>
      <c r="G268" s="262"/>
      <c r="H268" s="262"/>
      <c r="I268" s="262"/>
    </row>
    <row r="269" spans="1:9" ht="15.75">
      <c r="A269" s="7" t="s">
        <v>812</v>
      </c>
      <c r="B269" s="33" t="s">
        <v>633</v>
      </c>
      <c r="C269" s="105" t="s">
        <v>48</v>
      </c>
      <c r="D269" s="47" t="s">
        <v>612</v>
      </c>
      <c r="E269" s="151">
        <v>11.5</v>
      </c>
      <c r="F269" s="151">
        <v>12</v>
      </c>
      <c r="G269" s="151">
        <v>3</v>
      </c>
      <c r="H269" s="380">
        <f>G269*100/F269-100</f>
        <v>-75</v>
      </c>
      <c r="I269" s="151"/>
    </row>
    <row r="270" spans="1:9" ht="15.75">
      <c r="A270" s="296" t="s">
        <v>634</v>
      </c>
      <c r="B270" s="296"/>
      <c r="C270" s="296"/>
      <c r="D270" s="296"/>
      <c r="E270" s="296"/>
      <c r="F270" s="296"/>
      <c r="G270" s="296"/>
      <c r="H270" s="296"/>
      <c r="I270" s="296"/>
    </row>
    <row r="271" spans="1:9" ht="15.75">
      <c r="A271" s="7" t="s">
        <v>1431</v>
      </c>
      <c r="B271" s="33" t="s">
        <v>635</v>
      </c>
      <c r="C271" s="105" t="s">
        <v>48</v>
      </c>
      <c r="D271" s="8" t="s">
        <v>49</v>
      </c>
      <c r="E271" s="151">
        <v>9.5</v>
      </c>
      <c r="F271" s="151">
        <v>9.9</v>
      </c>
      <c r="G271" s="151">
        <v>2.5</v>
      </c>
      <c r="H271" s="380">
        <f>G271*100/F271-100</f>
        <v>-74.74747474747474</v>
      </c>
      <c r="I271" s="9" t="s">
        <v>336</v>
      </c>
    </row>
    <row r="272" spans="1:9" ht="15.75">
      <c r="A272" s="7" t="s">
        <v>1432</v>
      </c>
      <c r="B272" s="33" t="s">
        <v>614</v>
      </c>
      <c r="C272" s="105" t="s">
        <v>48</v>
      </c>
      <c r="D272" s="8" t="s">
        <v>49</v>
      </c>
      <c r="E272" s="151">
        <v>100</v>
      </c>
      <c r="F272" s="151">
        <v>100</v>
      </c>
      <c r="G272" s="151">
        <v>100</v>
      </c>
      <c r="H272" s="380">
        <f>G272*100/F272-100</f>
        <v>0</v>
      </c>
      <c r="I272" s="151"/>
    </row>
    <row r="273" spans="1:9" ht="15.75">
      <c r="A273" s="262" t="s">
        <v>636</v>
      </c>
      <c r="B273" s="262"/>
      <c r="C273" s="262"/>
      <c r="D273" s="262"/>
      <c r="E273" s="262"/>
      <c r="F273" s="262"/>
      <c r="G273" s="262"/>
      <c r="H273" s="262"/>
      <c r="I273" s="262"/>
    </row>
    <row r="274" spans="1:9" ht="31.5">
      <c r="A274" s="7" t="s">
        <v>814</v>
      </c>
      <c r="B274" s="33" t="s">
        <v>637</v>
      </c>
      <c r="C274" s="57" t="s">
        <v>48</v>
      </c>
      <c r="D274" s="8" t="s">
        <v>49</v>
      </c>
      <c r="E274" s="150">
        <v>86</v>
      </c>
      <c r="F274" s="150">
        <v>92</v>
      </c>
      <c r="G274" s="150">
        <v>85</v>
      </c>
      <c r="H274" s="380">
        <f>G274*100/F274-100</f>
        <v>-7.608695652173907</v>
      </c>
      <c r="I274" s="150"/>
    </row>
    <row r="275" spans="1:10" ht="31.5">
      <c r="A275" s="7" t="s">
        <v>815</v>
      </c>
      <c r="B275" s="33" t="s">
        <v>638</v>
      </c>
      <c r="C275" s="57" t="s">
        <v>48</v>
      </c>
      <c r="D275" s="8" t="s">
        <v>49</v>
      </c>
      <c r="E275" s="150">
        <v>95</v>
      </c>
      <c r="F275" s="150">
        <v>95</v>
      </c>
      <c r="G275" s="150">
        <v>64.7</v>
      </c>
      <c r="H275" s="380">
        <f>G275*100/F275-100</f>
        <v>-31.89473684210526</v>
      </c>
      <c r="I275" s="9" t="s">
        <v>336</v>
      </c>
      <c r="J275" s="127"/>
    </row>
    <row r="276" spans="1:9" ht="15.75">
      <c r="A276" s="296" t="s">
        <v>639</v>
      </c>
      <c r="B276" s="296"/>
      <c r="C276" s="296"/>
      <c r="D276" s="296"/>
      <c r="E276" s="296"/>
      <c r="F276" s="296"/>
      <c r="G276" s="296"/>
      <c r="H276" s="296"/>
      <c r="I276" s="296"/>
    </row>
    <row r="277" spans="1:9" ht="31.5">
      <c r="A277" s="7" t="s">
        <v>1433</v>
      </c>
      <c r="B277" s="33" t="s">
        <v>640</v>
      </c>
      <c r="C277" s="57" t="s">
        <v>48</v>
      </c>
      <c r="D277" s="8" t="s">
        <v>49</v>
      </c>
      <c r="E277" s="151">
        <v>91</v>
      </c>
      <c r="F277" s="151">
        <v>100</v>
      </c>
      <c r="G277" s="151">
        <v>50</v>
      </c>
      <c r="H277" s="151">
        <f>G277/F277*100-100</f>
        <v>-50</v>
      </c>
      <c r="I277" s="9" t="s">
        <v>336</v>
      </c>
    </row>
    <row r="278" spans="1:9" ht="15.75">
      <c r="A278" s="296" t="s">
        <v>641</v>
      </c>
      <c r="B278" s="296"/>
      <c r="C278" s="296"/>
      <c r="D278" s="296"/>
      <c r="E278" s="296"/>
      <c r="F278" s="296"/>
      <c r="G278" s="296"/>
      <c r="H278" s="296"/>
      <c r="I278" s="296"/>
    </row>
    <row r="279" spans="1:9" ht="47.25">
      <c r="A279" s="7" t="s">
        <v>1434</v>
      </c>
      <c r="B279" s="33" t="s">
        <v>642</v>
      </c>
      <c r="C279" s="57" t="s">
        <v>48</v>
      </c>
      <c r="D279" s="8" t="s">
        <v>70</v>
      </c>
      <c r="E279" s="151">
        <v>29</v>
      </c>
      <c r="F279" s="151">
        <v>29</v>
      </c>
      <c r="G279" s="151">
        <v>29</v>
      </c>
      <c r="H279" s="380">
        <f>G279*100/F279-100</f>
        <v>0</v>
      </c>
      <c r="I279" s="151"/>
    </row>
    <row r="280" spans="1:9" ht="15.75">
      <c r="A280" s="296" t="s">
        <v>643</v>
      </c>
      <c r="B280" s="296"/>
      <c r="C280" s="296"/>
      <c r="D280" s="296"/>
      <c r="E280" s="296"/>
      <c r="F280" s="296"/>
      <c r="G280" s="296"/>
      <c r="H280" s="296"/>
      <c r="I280" s="296"/>
    </row>
    <row r="281" spans="1:9" ht="63">
      <c r="A281" s="151" t="s">
        <v>1435</v>
      </c>
      <c r="B281" s="381" t="s">
        <v>644</v>
      </c>
      <c r="C281" s="382" t="s">
        <v>48</v>
      </c>
      <c r="D281" s="118" t="s">
        <v>49</v>
      </c>
      <c r="E281" s="151">
        <v>100</v>
      </c>
      <c r="F281" s="151">
        <v>100</v>
      </c>
      <c r="G281" s="151">
        <v>100</v>
      </c>
      <c r="H281" s="380">
        <f>G281*100/F281-100</f>
        <v>0</v>
      </c>
      <c r="I281" s="151"/>
    </row>
    <row r="282" spans="1:9" ht="15.75">
      <c r="A282" s="296" t="s">
        <v>645</v>
      </c>
      <c r="B282" s="296"/>
      <c r="C282" s="296"/>
      <c r="D282" s="296"/>
      <c r="E282" s="296"/>
      <c r="F282" s="296"/>
      <c r="G282" s="296"/>
      <c r="H282" s="296"/>
      <c r="I282" s="296"/>
    </row>
    <row r="283" spans="1:9" ht="63">
      <c r="A283" s="151" t="s">
        <v>1436</v>
      </c>
      <c r="B283" s="381" t="s">
        <v>646</v>
      </c>
      <c r="C283" s="382" t="s">
        <v>48</v>
      </c>
      <c r="D283" s="118" t="s">
        <v>49</v>
      </c>
      <c r="E283" s="151">
        <v>100</v>
      </c>
      <c r="F283" s="151">
        <v>100</v>
      </c>
      <c r="G283" s="151">
        <v>100</v>
      </c>
      <c r="H283" s="380">
        <f>G283*100/F283-100</f>
        <v>0</v>
      </c>
      <c r="I283" s="151"/>
    </row>
    <row r="284" spans="1:9" s="102" customFormat="1" ht="24.75" customHeight="1">
      <c r="A284" s="419" t="s">
        <v>27</v>
      </c>
      <c r="B284" s="420" t="s">
        <v>398</v>
      </c>
      <c r="C284" s="420"/>
      <c r="D284" s="420"/>
      <c r="E284" s="420"/>
      <c r="F284" s="420"/>
      <c r="G284" s="420"/>
      <c r="H284" s="420"/>
      <c r="I284" s="420"/>
    </row>
    <row r="285" spans="1:9" ht="78.75">
      <c r="A285" s="8" t="s">
        <v>257</v>
      </c>
      <c r="B285" s="3" t="s">
        <v>1437</v>
      </c>
      <c r="C285" s="57" t="s">
        <v>48</v>
      </c>
      <c r="D285" s="118" t="s">
        <v>49</v>
      </c>
      <c r="E285" s="106">
        <v>100</v>
      </c>
      <c r="F285" s="106">
        <v>100</v>
      </c>
      <c r="G285" s="106">
        <v>100</v>
      </c>
      <c r="H285" s="118">
        <f>G285/F285*100-100</f>
        <v>0</v>
      </c>
      <c r="I285" s="47"/>
    </row>
    <row r="286" spans="1:9" ht="47.25">
      <c r="A286" s="8" t="s">
        <v>258</v>
      </c>
      <c r="B286" s="3" t="s">
        <v>1438</v>
      </c>
      <c r="C286" s="57" t="s">
        <v>48</v>
      </c>
      <c r="D286" s="47" t="s">
        <v>1067</v>
      </c>
      <c r="E286" s="390">
        <f aca="true" t="shared" si="4" ref="E286:G287">E392</f>
        <v>764.19</v>
      </c>
      <c r="F286" s="106">
        <f t="shared" si="4"/>
        <v>510</v>
      </c>
      <c r="G286" s="106">
        <f t="shared" si="4"/>
        <v>145.85</v>
      </c>
      <c r="H286" s="391">
        <f aca="true" t="shared" si="5" ref="H286:H294">G286/F286*100-100</f>
        <v>-71.40196078431373</v>
      </c>
      <c r="I286" s="146"/>
    </row>
    <row r="287" spans="1:9" ht="63">
      <c r="A287" s="8" t="s">
        <v>259</v>
      </c>
      <c r="B287" s="3" t="s">
        <v>1443</v>
      </c>
      <c r="C287" s="57" t="s">
        <v>48</v>
      </c>
      <c r="D287" s="118" t="s">
        <v>49</v>
      </c>
      <c r="E287" s="403">
        <f t="shared" si="4"/>
        <v>68.6</v>
      </c>
      <c r="F287" s="403">
        <f t="shared" si="4"/>
        <v>79</v>
      </c>
      <c r="G287" s="403">
        <f t="shared" si="4"/>
        <v>79.1</v>
      </c>
      <c r="H287" s="391">
        <f t="shared" si="5"/>
        <v>0.12658227848100978</v>
      </c>
      <c r="I287" s="146"/>
    </row>
    <row r="288" spans="1:9" ht="78.75">
      <c r="A288" s="8" t="s">
        <v>556</v>
      </c>
      <c r="B288" s="3" t="s">
        <v>1444</v>
      </c>
      <c r="C288" s="5" t="s">
        <v>182</v>
      </c>
      <c r="D288" s="118" t="s">
        <v>49</v>
      </c>
      <c r="E288" s="106">
        <f aca="true" t="shared" si="6" ref="E288:G290">E400</f>
        <v>0.78</v>
      </c>
      <c r="F288" s="106">
        <f t="shared" si="6"/>
        <v>0.87</v>
      </c>
      <c r="G288" s="403">
        <f t="shared" si="6"/>
        <v>0.82</v>
      </c>
      <c r="H288" s="391">
        <f t="shared" si="5"/>
        <v>-5.747126436781613</v>
      </c>
      <c r="I288" s="47"/>
    </row>
    <row r="289" spans="1:9" ht="47.25">
      <c r="A289" s="8" t="s">
        <v>557</v>
      </c>
      <c r="B289" s="3" t="s">
        <v>1445</v>
      </c>
      <c r="C289" s="57" t="s">
        <v>48</v>
      </c>
      <c r="D289" s="118" t="s">
        <v>49</v>
      </c>
      <c r="E289" s="106">
        <f t="shared" si="6"/>
        <v>81.7</v>
      </c>
      <c r="F289" s="106">
        <f t="shared" si="6"/>
        <v>82</v>
      </c>
      <c r="G289" s="403">
        <f t="shared" si="6"/>
        <v>81</v>
      </c>
      <c r="H289" s="391">
        <f t="shared" si="5"/>
        <v>-1.2195121951219505</v>
      </c>
      <c r="I289" s="47"/>
    </row>
    <row r="290" spans="1:9" ht="15.75">
      <c r="A290" s="8" t="s">
        <v>558</v>
      </c>
      <c r="B290" s="186" t="s">
        <v>1446</v>
      </c>
      <c r="C290" s="57" t="s">
        <v>48</v>
      </c>
      <c r="D290" s="118" t="s">
        <v>49</v>
      </c>
      <c r="E290" s="106">
        <f t="shared" si="6"/>
        <v>52</v>
      </c>
      <c r="F290" s="106">
        <f t="shared" si="6"/>
        <v>54</v>
      </c>
      <c r="G290" s="403">
        <f t="shared" si="6"/>
        <v>34</v>
      </c>
      <c r="H290" s="391">
        <f t="shared" si="5"/>
        <v>-37.03703703703704</v>
      </c>
      <c r="I290" s="148"/>
    </row>
    <row r="291" spans="1:9" ht="47.25">
      <c r="A291" s="8" t="s">
        <v>1442</v>
      </c>
      <c r="B291" s="3" t="s">
        <v>1447</v>
      </c>
      <c r="C291" s="57" t="s">
        <v>48</v>
      </c>
      <c r="D291" s="118" t="s">
        <v>1068</v>
      </c>
      <c r="E291" s="106">
        <f aca="true" t="shared" si="7" ref="E291:G292">E432</f>
        <v>2</v>
      </c>
      <c r="F291" s="106">
        <f>F436</f>
        <v>4</v>
      </c>
      <c r="G291" s="403">
        <f t="shared" si="7"/>
        <v>0</v>
      </c>
      <c r="H291" s="391">
        <f t="shared" si="5"/>
        <v>-100</v>
      </c>
      <c r="I291" s="188" t="s">
        <v>1069</v>
      </c>
    </row>
    <row r="292" spans="1:9" ht="47.25">
      <c r="A292" s="8" t="s">
        <v>1441</v>
      </c>
      <c r="B292" s="3" t="s">
        <v>1448</v>
      </c>
      <c r="C292" s="57" t="s">
        <v>48</v>
      </c>
      <c r="D292" s="118" t="s">
        <v>49</v>
      </c>
      <c r="E292" s="106">
        <f t="shared" si="7"/>
        <v>55</v>
      </c>
      <c r="F292" s="106">
        <f t="shared" si="7"/>
        <v>59</v>
      </c>
      <c r="G292" s="403">
        <f t="shared" si="7"/>
        <v>30</v>
      </c>
      <c r="H292" s="391">
        <f t="shared" si="5"/>
        <v>-49.152542372881356</v>
      </c>
      <c r="I292" s="133"/>
    </row>
    <row r="293" spans="1:9" ht="110.25">
      <c r="A293" s="8" t="s">
        <v>1440</v>
      </c>
      <c r="B293" s="3" t="s">
        <v>1449</v>
      </c>
      <c r="C293" s="57" t="s">
        <v>48</v>
      </c>
      <c r="D293" s="118" t="s">
        <v>1068</v>
      </c>
      <c r="E293" s="106">
        <f>E470</f>
        <v>35</v>
      </c>
      <c r="F293" s="106">
        <f>F470</f>
        <v>8</v>
      </c>
      <c r="G293" s="403">
        <f>G470</f>
        <v>0</v>
      </c>
      <c r="H293" s="391">
        <f t="shared" si="5"/>
        <v>-100</v>
      </c>
      <c r="I293" s="188" t="s">
        <v>1070</v>
      </c>
    </row>
    <row r="294" spans="1:9" ht="31.5">
      <c r="A294" s="8" t="s">
        <v>1439</v>
      </c>
      <c r="B294" s="3" t="s">
        <v>1450</v>
      </c>
      <c r="C294" s="57" t="s">
        <v>48</v>
      </c>
      <c r="D294" s="118" t="s">
        <v>49</v>
      </c>
      <c r="E294" s="106">
        <f>E479</f>
        <v>110</v>
      </c>
      <c r="F294" s="106">
        <f>F479</f>
        <v>95</v>
      </c>
      <c r="G294" s="414">
        <f>G479</f>
        <v>52.38</v>
      </c>
      <c r="H294" s="391">
        <f t="shared" si="5"/>
        <v>-44.86315789473684</v>
      </c>
      <c r="I294" s="47"/>
    </row>
    <row r="295" spans="1:9" ht="21" customHeight="1">
      <c r="A295" s="240" t="s">
        <v>1071</v>
      </c>
      <c r="B295" s="241"/>
      <c r="C295" s="241"/>
      <c r="D295" s="241"/>
      <c r="E295" s="241"/>
      <c r="F295" s="241"/>
      <c r="G295" s="241"/>
      <c r="H295" s="241"/>
      <c r="I295" s="242"/>
    </row>
    <row r="296" spans="1:9" ht="75" customHeight="1">
      <c r="A296" s="8" t="s">
        <v>818</v>
      </c>
      <c r="B296" s="3" t="s">
        <v>1072</v>
      </c>
      <c r="C296" s="57" t="s">
        <v>48</v>
      </c>
      <c r="D296" s="118" t="s">
        <v>1073</v>
      </c>
      <c r="E296" s="106">
        <v>100</v>
      </c>
      <c r="F296" s="106">
        <v>100</v>
      </c>
      <c r="G296" s="106">
        <v>100</v>
      </c>
      <c r="H296" s="391">
        <f>G296/F296*100-100</f>
        <v>0</v>
      </c>
      <c r="I296" s="47"/>
    </row>
    <row r="297" spans="1:9" ht="24" customHeight="1">
      <c r="A297" s="279" t="s">
        <v>1074</v>
      </c>
      <c r="B297" s="279"/>
      <c r="C297" s="279"/>
      <c r="D297" s="279"/>
      <c r="E297" s="279"/>
      <c r="F297" s="279"/>
      <c r="G297" s="279"/>
      <c r="H297" s="279"/>
      <c r="I297" s="279"/>
    </row>
    <row r="298" spans="1:9" ht="52.5" customHeight="1">
      <c r="A298" s="10" t="s">
        <v>265</v>
      </c>
      <c r="B298" s="3" t="s">
        <v>1075</v>
      </c>
      <c r="C298" s="57" t="s">
        <v>48</v>
      </c>
      <c r="D298" s="118" t="s">
        <v>64</v>
      </c>
      <c r="E298" s="106">
        <v>13277</v>
      </c>
      <c r="F298" s="106">
        <v>13885</v>
      </c>
      <c r="G298" s="414">
        <f>G300+G302+G304</f>
        <v>13173</v>
      </c>
      <c r="H298" s="391">
        <f>G298/F298*100-100</f>
        <v>-5.127835794022332</v>
      </c>
      <c r="I298" s="47"/>
    </row>
    <row r="299" spans="1:9" ht="34.5" customHeight="1">
      <c r="A299" s="236" t="s">
        <v>1076</v>
      </c>
      <c r="B299" s="236"/>
      <c r="C299" s="236"/>
      <c r="D299" s="236"/>
      <c r="E299" s="236"/>
      <c r="F299" s="236"/>
      <c r="G299" s="236"/>
      <c r="H299" s="236"/>
      <c r="I299" s="236"/>
    </row>
    <row r="300" spans="1:9" ht="70.5" customHeight="1">
      <c r="A300" s="10" t="s">
        <v>1451</v>
      </c>
      <c r="B300" s="3" t="s">
        <v>1077</v>
      </c>
      <c r="C300" s="57" t="s">
        <v>48</v>
      </c>
      <c r="D300" s="118" t="s">
        <v>64</v>
      </c>
      <c r="E300" s="106">
        <v>1114</v>
      </c>
      <c r="F300" s="106">
        <v>1170</v>
      </c>
      <c r="G300" s="106">
        <v>1104</v>
      </c>
      <c r="H300" s="391">
        <f>G300/F300*100-100</f>
        <v>-5.641025641025649</v>
      </c>
      <c r="I300" s="47"/>
    </row>
    <row r="301" spans="1:9" ht="39.75" customHeight="1">
      <c r="A301" s="314" t="s">
        <v>1078</v>
      </c>
      <c r="B301" s="314"/>
      <c r="C301" s="314"/>
      <c r="D301" s="314"/>
      <c r="E301" s="314"/>
      <c r="F301" s="314"/>
      <c r="G301" s="314"/>
      <c r="H301" s="314"/>
      <c r="I301" s="314"/>
    </row>
    <row r="302" spans="1:9" ht="90.75" customHeight="1">
      <c r="A302" s="10" t="s">
        <v>1452</v>
      </c>
      <c r="B302" s="3" t="s">
        <v>1079</v>
      </c>
      <c r="C302" s="57" t="s">
        <v>48</v>
      </c>
      <c r="D302" s="118" t="s">
        <v>64</v>
      </c>
      <c r="E302" s="106">
        <v>12040</v>
      </c>
      <c r="F302" s="106">
        <v>12592</v>
      </c>
      <c r="G302" s="106">
        <v>11945</v>
      </c>
      <c r="H302" s="391">
        <f>G302/F302*100-100</f>
        <v>-5.13818297331639</v>
      </c>
      <c r="I302" s="47"/>
    </row>
    <row r="303" spans="1:9" ht="57" customHeight="1">
      <c r="A303" s="236" t="s">
        <v>1546</v>
      </c>
      <c r="B303" s="236"/>
      <c r="C303" s="236"/>
      <c r="D303" s="236"/>
      <c r="E303" s="236"/>
      <c r="F303" s="236"/>
      <c r="G303" s="236"/>
      <c r="H303" s="236"/>
      <c r="I303" s="236"/>
    </row>
    <row r="304" spans="1:9" ht="78.75">
      <c r="A304" s="10" t="s">
        <v>1453</v>
      </c>
      <c r="B304" s="3" t="s">
        <v>1080</v>
      </c>
      <c r="C304" s="57" t="s">
        <v>48</v>
      </c>
      <c r="D304" s="118" t="s">
        <v>64</v>
      </c>
      <c r="E304" s="106">
        <v>123</v>
      </c>
      <c r="F304" s="106">
        <v>124</v>
      </c>
      <c r="G304" s="106">
        <v>124</v>
      </c>
      <c r="H304" s="391">
        <f>G304/F304*100-100</f>
        <v>0</v>
      </c>
      <c r="I304" s="47"/>
    </row>
    <row r="305" spans="1:9" ht="15.75">
      <c r="A305" s="279" t="s">
        <v>1081</v>
      </c>
      <c r="B305" s="279"/>
      <c r="C305" s="279"/>
      <c r="D305" s="279"/>
      <c r="E305" s="279"/>
      <c r="F305" s="279"/>
      <c r="G305" s="279"/>
      <c r="H305" s="279"/>
      <c r="I305" s="279"/>
    </row>
    <row r="306" spans="1:9" ht="47.25">
      <c r="A306" s="10" t="s">
        <v>271</v>
      </c>
      <c r="B306" s="3" t="s">
        <v>1082</v>
      </c>
      <c r="C306" s="57" t="s">
        <v>48</v>
      </c>
      <c r="D306" s="118" t="s">
        <v>64</v>
      </c>
      <c r="E306" s="106">
        <v>10345</v>
      </c>
      <c r="F306" s="106">
        <v>11900</v>
      </c>
      <c r="G306" s="106">
        <v>9516</v>
      </c>
      <c r="H306" s="391">
        <f>G306/F306*100-100</f>
        <v>-20.03361344537815</v>
      </c>
      <c r="I306" s="47"/>
    </row>
    <row r="307" spans="1:9" ht="15.75">
      <c r="A307" s="236" t="s">
        <v>1083</v>
      </c>
      <c r="B307" s="236"/>
      <c r="C307" s="236"/>
      <c r="D307" s="236"/>
      <c r="E307" s="236"/>
      <c r="F307" s="236"/>
      <c r="G307" s="236"/>
      <c r="H307" s="236"/>
      <c r="I307" s="236"/>
    </row>
    <row r="308" spans="1:9" ht="63">
      <c r="A308" s="10" t="s">
        <v>274</v>
      </c>
      <c r="B308" s="3" t="s">
        <v>1084</v>
      </c>
      <c r="C308" s="57" t="s">
        <v>48</v>
      </c>
      <c r="D308" s="118" t="s">
        <v>64</v>
      </c>
      <c r="E308" s="106">
        <v>161</v>
      </c>
      <c r="F308" s="106">
        <v>170</v>
      </c>
      <c r="G308" s="106">
        <v>146</v>
      </c>
      <c r="H308" s="391">
        <f>G308/F308*100-100</f>
        <v>-14.117647058823536</v>
      </c>
      <c r="I308" s="47"/>
    </row>
    <row r="309" spans="1:9" ht="15.75">
      <c r="A309" s="279" t="s">
        <v>1085</v>
      </c>
      <c r="B309" s="279"/>
      <c r="C309" s="279"/>
      <c r="D309" s="279"/>
      <c r="E309" s="279"/>
      <c r="F309" s="279"/>
      <c r="G309" s="279"/>
      <c r="H309" s="279"/>
      <c r="I309" s="279"/>
    </row>
    <row r="310" spans="1:9" ht="47.25">
      <c r="A310" s="10" t="s">
        <v>277</v>
      </c>
      <c r="B310" s="3" t="s">
        <v>1086</v>
      </c>
      <c r="C310" s="57" t="s">
        <v>48</v>
      </c>
      <c r="D310" s="118" t="s">
        <v>64</v>
      </c>
      <c r="E310" s="106">
        <v>602</v>
      </c>
      <c r="F310" s="106">
        <v>600</v>
      </c>
      <c r="G310" s="106">
        <v>537</v>
      </c>
      <c r="H310" s="391">
        <f>G310/F310*100-100</f>
        <v>-10.5</v>
      </c>
      <c r="I310" s="47"/>
    </row>
    <row r="311" spans="1:9" ht="15.75">
      <c r="A311" s="279" t="s">
        <v>1087</v>
      </c>
      <c r="B311" s="279"/>
      <c r="C311" s="279"/>
      <c r="D311" s="279"/>
      <c r="E311" s="279"/>
      <c r="F311" s="279"/>
      <c r="G311" s="279"/>
      <c r="H311" s="279"/>
      <c r="I311" s="279"/>
    </row>
    <row r="312" spans="1:9" ht="47.25">
      <c r="A312" s="10" t="s">
        <v>280</v>
      </c>
      <c r="B312" s="3" t="s">
        <v>1088</v>
      </c>
      <c r="C312" s="57" t="s">
        <v>48</v>
      </c>
      <c r="D312" s="118" t="s">
        <v>64</v>
      </c>
      <c r="E312" s="106">
        <v>835</v>
      </c>
      <c r="F312" s="106">
        <v>850</v>
      </c>
      <c r="G312" s="106">
        <v>808</v>
      </c>
      <c r="H312" s="391">
        <f>G312/F312*100-100</f>
        <v>-4.941176470588232</v>
      </c>
      <c r="I312" s="47"/>
    </row>
    <row r="313" spans="1:9" ht="15.75">
      <c r="A313" s="279" t="s">
        <v>1089</v>
      </c>
      <c r="B313" s="279"/>
      <c r="C313" s="279"/>
      <c r="D313" s="279"/>
      <c r="E313" s="279"/>
      <c r="F313" s="279"/>
      <c r="G313" s="279"/>
      <c r="H313" s="279"/>
      <c r="I313" s="279"/>
    </row>
    <row r="314" spans="1:9" ht="47.25">
      <c r="A314" s="10" t="s">
        <v>1454</v>
      </c>
      <c r="B314" s="3" t="s">
        <v>1090</v>
      </c>
      <c r="C314" s="57" t="s">
        <v>48</v>
      </c>
      <c r="D314" s="118" t="s">
        <v>64</v>
      </c>
      <c r="E314" s="106">
        <v>1167</v>
      </c>
      <c r="F314" s="106">
        <v>2400</v>
      </c>
      <c r="G314" s="106">
        <v>628</v>
      </c>
      <c r="H314" s="391">
        <f>G314/F314*100-100</f>
        <v>-73.83333333333334</v>
      </c>
      <c r="I314" s="189"/>
    </row>
    <row r="315" spans="1:9" ht="15.75">
      <c r="A315" s="279" t="s">
        <v>1091</v>
      </c>
      <c r="B315" s="279"/>
      <c r="C315" s="279"/>
      <c r="D315" s="279"/>
      <c r="E315" s="279"/>
      <c r="F315" s="279"/>
      <c r="G315" s="279"/>
      <c r="H315" s="279"/>
      <c r="I315" s="279"/>
    </row>
    <row r="316" spans="1:9" ht="63">
      <c r="A316" s="10" t="s">
        <v>1455</v>
      </c>
      <c r="B316" s="3" t="s">
        <v>1092</v>
      </c>
      <c r="C316" s="33" t="s">
        <v>48</v>
      </c>
      <c r="D316" s="115" t="s">
        <v>64</v>
      </c>
      <c r="E316" s="115">
        <v>14</v>
      </c>
      <c r="F316" s="115">
        <v>16</v>
      </c>
      <c r="G316" s="115">
        <v>2</v>
      </c>
      <c r="H316" s="391">
        <f>G316/F316*100-100</f>
        <v>-87.5</v>
      </c>
      <c r="I316" s="188" t="s">
        <v>1093</v>
      </c>
    </row>
    <row r="317" spans="1:9" ht="15.75">
      <c r="A317" s="279" t="s">
        <v>1094</v>
      </c>
      <c r="B317" s="279"/>
      <c r="C317" s="279"/>
      <c r="D317" s="279"/>
      <c r="E317" s="279"/>
      <c r="F317" s="279"/>
      <c r="G317" s="279"/>
      <c r="H317" s="279"/>
      <c r="I317" s="279"/>
    </row>
    <row r="318" spans="1:9" ht="47.25">
      <c r="A318" s="10" t="s">
        <v>1456</v>
      </c>
      <c r="B318" s="3" t="s">
        <v>1095</v>
      </c>
      <c r="C318" s="57" t="s">
        <v>48</v>
      </c>
      <c r="D318" s="118" t="s">
        <v>64</v>
      </c>
      <c r="E318" s="106">
        <v>1507</v>
      </c>
      <c r="F318" s="106">
        <v>1650</v>
      </c>
      <c r="G318" s="106">
        <v>1501</v>
      </c>
      <c r="H318" s="391">
        <f>G318/F318*100-100</f>
        <v>-9.030303030303031</v>
      </c>
      <c r="I318" s="47"/>
    </row>
    <row r="319" spans="1:9" ht="15.75">
      <c r="A319" s="314" t="s">
        <v>1096</v>
      </c>
      <c r="B319" s="314"/>
      <c r="C319" s="314"/>
      <c r="D319" s="314"/>
      <c r="E319" s="314"/>
      <c r="F319" s="314"/>
      <c r="G319" s="314"/>
      <c r="H319" s="314"/>
      <c r="I319" s="314"/>
    </row>
    <row r="320" spans="1:9" ht="47.25">
      <c r="A320" s="10" t="s">
        <v>1457</v>
      </c>
      <c r="B320" s="3" t="s">
        <v>1097</v>
      </c>
      <c r="C320" s="57" t="s">
        <v>48</v>
      </c>
      <c r="D320" s="118" t="s">
        <v>64</v>
      </c>
      <c r="E320" s="106">
        <v>2</v>
      </c>
      <c r="F320" s="106">
        <v>2</v>
      </c>
      <c r="G320" s="106">
        <v>2</v>
      </c>
      <c r="H320" s="391">
        <f>G320/F320*100-100</f>
        <v>0</v>
      </c>
      <c r="I320" s="47"/>
    </row>
    <row r="321" spans="1:9" ht="15.75">
      <c r="A321" s="299" t="s">
        <v>1098</v>
      </c>
      <c r="B321" s="299"/>
      <c r="C321" s="299"/>
      <c r="D321" s="299"/>
      <c r="E321" s="299"/>
      <c r="F321" s="299"/>
      <c r="G321" s="299"/>
      <c r="H321" s="299"/>
      <c r="I321" s="299"/>
    </row>
    <row r="322" spans="1:9" ht="63">
      <c r="A322" s="10" t="s">
        <v>1458</v>
      </c>
      <c r="B322" s="3" t="s">
        <v>1099</v>
      </c>
      <c r="C322" s="57" t="s">
        <v>48</v>
      </c>
      <c r="D322" s="118" t="s">
        <v>64</v>
      </c>
      <c r="E322" s="106">
        <v>1</v>
      </c>
      <c r="F322" s="106">
        <v>1</v>
      </c>
      <c r="G322" s="106">
        <v>1</v>
      </c>
      <c r="H322" s="391">
        <f>G322/F322*100-100</f>
        <v>0</v>
      </c>
      <c r="I322" s="47"/>
    </row>
    <row r="323" spans="1:9" ht="15.75">
      <c r="A323" s="279" t="s">
        <v>1100</v>
      </c>
      <c r="B323" s="279"/>
      <c r="C323" s="279"/>
      <c r="D323" s="279"/>
      <c r="E323" s="279"/>
      <c r="F323" s="279"/>
      <c r="G323" s="279"/>
      <c r="H323" s="279"/>
      <c r="I323" s="279"/>
    </row>
    <row r="324" spans="1:9" ht="56.25" customHeight="1">
      <c r="A324" s="10" t="s">
        <v>1459</v>
      </c>
      <c r="B324" s="3" t="s">
        <v>1101</v>
      </c>
      <c r="C324" s="57" t="s">
        <v>48</v>
      </c>
      <c r="D324" s="118" t="s">
        <v>64</v>
      </c>
      <c r="E324" s="106">
        <v>1</v>
      </c>
      <c r="F324" s="106">
        <v>0</v>
      </c>
      <c r="G324" s="106">
        <v>0</v>
      </c>
      <c r="H324" s="404" t="e">
        <f>G324/F324*100-100</f>
        <v>#DIV/0!</v>
      </c>
      <c r="I324" s="47"/>
    </row>
    <row r="325" spans="1:9" ht="24.75" customHeight="1">
      <c r="A325" s="279" t="s">
        <v>1102</v>
      </c>
      <c r="B325" s="279"/>
      <c r="C325" s="279"/>
      <c r="D325" s="279"/>
      <c r="E325" s="279"/>
      <c r="F325" s="279"/>
      <c r="G325" s="279"/>
      <c r="H325" s="279"/>
      <c r="I325" s="279"/>
    </row>
    <row r="326" spans="1:9" ht="52.5" customHeight="1">
      <c r="A326" s="10" t="s">
        <v>1460</v>
      </c>
      <c r="B326" s="3" t="s">
        <v>1103</v>
      </c>
      <c r="C326" s="57" t="s">
        <v>48</v>
      </c>
      <c r="D326" s="118" t="s">
        <v>64</v>
      </c>
      <c r="E326" s="106">
        <v>6074</v>
      </c>
      <c r="F326" s="106">
        <v>6130</v>
      </c>
      <c r="G326" s="106">
        <v>6065</v>
      </c>
      <c r="H326" s="391">
        <f>G326/F326*100-100</f>
        <v>-1.0603588907014654</v>
      </c>
      <c r="I326" s="47"/>
    </row>
    <row r="327" spans="1:9" ht="21" customHeight="1">
      <c r="A327" s="315" t="s">
        <v>1104</v>
      </c>
      <c r="B327" s="315"/>
      <c r="C327" s="315"/>
      <c r="D327" s="315"/>
      <c r="E327" s="315"/>
      <c r="F327" s="315"/>
      <c r="G327" s="315"/>
      <c r="H327" s="315"/>
      <c r="I327" s="315"/>
    </row>
    <row r="328" spans="1:9" ht="51.75" customHeight="1">
      <c r="A328" s="10" t="s">
        <v>1461</v>
      </c>
      <c r="B328" s="3" t="s">
        <v>1105</v>
      </c>
      <c r="C328" s="57" t="s">
        <v>48</v>
      </c>
      <c r="D328" s="118" t="s">
        <v>64</v>
      </c>
      <c r="E328" s="106">
        <v>14</v>
      </c>
      <c r="F328" s="106">
        <v>15</v>
      </c>
      <c r="G328" s="106">
        <v>14</v>
      </c>
      <c r="H328" s="391">
        <f>G328/F328*100-100</f>
        <v>-6.666666666666671</v>
      </c>
      <c r="I328" s="148"/>
    </row>
    <row r="329" spans="1:9" ht="24.75" customHeight="1">
      <c r="A329" s="314" t="s">
        <v>1106</v>
      </c>
      <c r="B329" s="314"/>
      <c r="C329" s="314"/>
      <c r="D329" s="314"/>
      <c r="E329" s="314"/>
      <c r="F329" s="314"/>
      <c r="G329" s="314"/>
      <c r="H329" s="314"/>
      <c r="I329" s="314"/>
    </row>
    <row r="330" spans="1:9" ht="54.75" customHeight="1">
      <c r="A330" s="10" t="s">
        <v>1462</v>
      </c>
      <c r="B330" s="3" t="s">
        <v>1107</v>
      </c>
      <c r="C330" s="57" t="s">
        <v>48</v>
      </c>
      <c r="D330" s="118" t="s">
        <v>64</v>
      </c>
      <c r="E330" s="106">
        <v>59</v>
      </c>
      <c r="F330" s="106">
        <v>63</v>
      </c>
      <c r="G330" s="106">
        <v>60</v>
      </c>
      <c r="H330" s="391">
        <f>G330/F330*100-100</f>
        <v>-4.761904761904773</v>
      </c>
      <c r="I330" s="47"/>
    </row>
    <row r="331" spans="1:9" ht="23.25" customHeight="1">
      <c r="A331" s="279" t="s">
        <v>1108</v>
      </c>
      <c r="B331" s="279"/>
      <c r="C331" s="279"/>
      <c r="D331" s="279"/>
      <c r="E331" s="279"/>
      <c r="F331" s="279"/>
      <c r="G331" s="279"/>
      <c r="H331" s="279"/>
      <c r="I331" s="279"/>
    </row>
    <row r="332" spans="1:9" ht="51.75" customHeight="1">
      <c r="A332" s="10" t="s">
        <v>1463</v>
      </c>
      <c r="B332" s="3" t="s">
        <v>1109</v>
      </c>
      <c r="C332" s="57" t="s">
        <v>48</v>
      </c>
      <c r="D332" s="118" t="s">
        <v>64</v>
      </c>
      <c r="E332" s="106">
        <v>2</v>
      </c>
      <c r="F332" s="106">
        <v>3</v>
      </c>
      <c r="G332" s="106">
        <v>2</v>
      </c>
      <c r="H332" s="391">
        <f>G332/F332*100-100</f>
        <v>-33.33333333333334</v>
      </c>
      <c r="I332" s="148"/>
    </row>
    <row r="333" spans="1:9" ht="15.75">
      <c r="A333" s="279" t="s">
        <v>1110</v>
      </c>
      <c r="B333" s="279"/>
      <c r="C333" s="279"/>
      <c r="D333" s="279"/>
      <c r="E333" s="279"/>
      <c r="F333" s="279"/>
      <c r="G333" s="279"/>
      <c r="H333" s="279"/>
      <c r="I333" s="279"/>
    </row>
    <row r="334" spans="1:9" ht="69" customHeight="1">
      <c r="A334" s="10" t="s">
        <v>1464</v>
      </c>
      <c r="B334" s="3" t="s">
        <v>1111</v>
      </c>
      <c r="C334" s="57" t="s">
        <v>48</v>
      </c>
      <c r="D334" s="118" t="s">
        <v>64</v>
      </c>
      <c r="E334" s="106">
        <v>1923</v>
      </c>
      <c r="F334" s="106">
        <v>1923</v>
      </c>
      <c r="G334" s="106">
        <v>1893</v>
      </c>
      <c r="H334" s="391">
        <f>G334/F334*100-100</f>
        <v>-1.5600624024961007</v>
      </c>
      <c r="I334" s="47"/>
    </row>
    <row r="335" spans="1:9" ht="15.75">
      <c r="A335" s="279" t="s">
        <v>1112</v>
      </c>
      <c r="B335" s="279"/>
      <c r="C335" s="279"/>
      <c r="D335" s="279"/>
      <c r="E335" s="279"/>
      <c r="F335" s="279"/>
      <c r="G335" s="279"/>
      <c r="H335" s="279"/>
      <c r="I335" s="279"/>
    </row>
    <row r="336" spans="1:9" ht="51" customHeight="1">
      <c r="A336" s="10" t="s">
        <v>1465</v>
      </c>
      <c r="B336" s="3" t="s">
        <v>1113</v>
      </c>
      <c r="C336" s="57" t="s">
        <v>48</v>
      </c>
      <c r="D336" s="118" t="s">
        <v>64</v>
      </c>
      <c r="E336" s="106">
        <v>190</v>
      </c>
      <c r="F336" s="106">
        <v>220</v>
      </c>
      <c r="G336" s="106">
        <v>186</v>
      </c>
      <c r="H336" s="391">
        <f>G336/F336*100-100</f>
        <v>-15.454545454545453</v>
      </c>
      <c r="I336" s="47"/>
    </row>
    <row r="337" spans="1:9" ht="15.75">
      <c r="A337" s="316" t="s">
        <v>1114</v>
      </c>
      <c r="B337" s="316"/>
      <c r="C337" s="316"/>
      <c r="D337" s="316"/>
      <c r="E337" s="316"/>
      <c r="F337" s="316"/>
      <c r="G337" s="316"/>
      <c r="H337" s="316"/>
      <c r="I337" s="316"/>
    </row>
    <row r="338" spans="1:9" ht="31.5">
      <c r="A338" s="10" t="s">
        <v>1466</v>
      </c>
      <c r="B338" s="166" t="s">
        <v>1115</v>
      </c>
      <c r="C338" s="57" t="s">
        <v>48</v>
      </c>
      <c r="D338" s="118" t="s">
        <v>64</v>
      </c>
      <c r="E338" s="106">
        <v>69</v>
      </c>
      <c r="F338" s="106">
        <v>100</v>
      </c>
      <c r="G338" s="106">
        <v>72</v>
      </c>
      <c r="H338" s="118">
        <f>G338/F338*100-100</f>
        <v>-28</v>
      </c>
      <c r="I338" s="189"/>
    </row>
    <row r="339" spans="1:9" s="144" customFormat="1" ht="15.75">
      <c r="A339" s="317" t="s">
        <v>1116</v>
      </c>
      <c r="B339" s="317"/>
      <c r="C339" s="317"/>
      <c r="D339" s="317"/>
      <c r="E339" s="317"/>
      <c r="F339" s="317"/>
      <c r="G339" s="317"/>
      <c r="H339" s="317"/>
      <c r="I339" s="317"/>
    </row>
    <row r="340" spans="1:9" s="144" customFormat="1" ht="78.75">
      <c r="A340" s="12" t="s">
        <v>1467</v>
      </c>
      <c r="B340" s="202" t="s">
        <v>1117</v>
      </c>
      <c r="C340" s="57" t="s">
        <v>48</v>
      </c>
      <c r="D340" s="139" t="s">
        <v>64</v>
      </c>
      <c r="E340" s="190">
        <v>1173</v>
      </c>
      <c r="F340" s="190">
        <v>1180</v>
      </c>
      <c r="G340" s="190">
        <v>1165</v>
      </c>
      <c r="H340" s="380">
        <f>G340/F340*100-100</f>
        <v>-1.2711864406779654</v>
      </c>
      <c r="I340" s="189" t="s">
        <v>1118</v>
      </c>
    </row>
    <row r="341" spans="1:9" s="144" customFormat="1" ht="47.25">
      <c r="A341" s="12" t="s">
        <v>1468</v>
      </c>
      <c r="B341" s="33" t="s">
        <v>1119</v>
      </c>
      <c r="C341" s="57" t="s">
        <v>48</v>
      </c>
      <c r="D341" s="139" t="s">
        <v>64</v>
      </c>
      <c r="E341" s="190">
        <v>184</v>
      </c>
      <c r="F341" s="190">
        <v>197</v>
      </c>
      <c r="G341" s="190">
        <v>191</v>
      </c>
      <c r="H341" s="380">
        <f>G341/F341*100-100</f>
        <v>-3.045685279187822</v>
      </c>
      <c r="I341" s="146" t="s">
        <v>1120</v>
      </c>
    </row>
    <row r="342" spans="1:9" s="144" customFormat="1" ht="78.75">
      <c r="A342" s="34" t="s">
        <v>1469</v>
      </c>
      <c r="B342" s="33" t="s">
        <v>1121</v>
      </c>
      <c r="C342" s="57" t="s">
        <v>48</v>
      </c>
      <c r="D342" s="139" t="s">
        <v>64</v>
      </c>
      <c r="E342" s="414">
        <v>143</v>
      </c>
      <c r="F342" s="414">
        <v>150</v>
      </c>
      <c r="G342" s="414">
        <v>0</v>
      </c>
      <c r="H342" s="380">
        <f>G342/F342*100-100</f>
        <v>-100</v>
      </c>
      <c r="I342" s="149" t="s">
        <v>1122</v>
      </c>
    </row>
    <row r="343" spans="1:9" ht="15.75">
      <c r="A343" s="314" t="s">
        <v>1123</v>
      </c>
      <c r="B343" s="314"/>
      <c r="C343" s="314"/>
      <c r="D343" s="314"/>
      <c r="E343" s="314"/>
      <c r="F343" s="314"/>
      <c r="G343" s="314"/>
      <c r="H343" s="314"/>
      <c r="I343" s="314"/>
    </row>
    <row r="344" spans="1:9" ht="94.5">
      <c r="A344" s="10" t="s">
        <v>1470</v>
      </c>
      <c r="B344" s="3" t="s">
        <v>1124</v>
      </c>
      <c r="C344" s="57" t="s">
        <v>48</v>
      </c>
      <c r="D344" s="118" t="s">
        <v>64</v>
      </c>
      <c r="E344" s="106">
        <v>22</v>
      </c>
      <c r="F344" s="106">
        <v>20</v>
      </c>
      <c r="G344" s="106">
        <v>20</v>
      </c>
      <c r="H344" s="118">
        <f>G344/F344*100-100</f>
        <v>0</v>
      </c>
      <c r="I344" s="47"/>
    </row>
    <row r="345" spans="1:9" ht="15.75">
      <c r="A345" s="315" t="s">
        <v>1125</v>
      </c>
      <c r="B345" s="315"/>
      <c r="C345" s="315"/>
      <c r="D345" s="315"/>
      <c r="E345" s="315"/>
      <c r="F345" s="315"/>
      <c r="G345" s="315"/>
      <c r="H345" s="315"/>
      <c r="I345" s="315"/>
    </row>
    <row r="346" spans="1:9" ht="47.25">
      <c r="A346" s="10" t="s">
        <v>1471</v>
      </c>
      <c r="B346" s="166" t="s">
        <v>1126</v>
      </c>
      <c r="C346" s="57" t="s">
        <v>48</v>
      </c>
      <c r="D346" s="118" t="s">
        <v>64</v>
      </c>
      <c r="E346" s="106">
        <v>92</v>
      </c>
      <c r="F346" s="106">
        <v>130</v>
      </c>
      <c r="G346" s="106">
        <v>25</v>
      </c>
      <c r="H346" s="391">
        <f>G346/F346*100-100</f>
        <v>-80.76923076923077</v>
      </c>
      <c r="I346" s="189" t="s">
        <v>1093</v>
      </c>
    </row>
    <row r="347" spans="1:9" ht="15.75">
      <c r="A347" s="279" t="s">
        <v>1127</v>
      </c>
      <c r="B347" s="279"/>
      <c r="C347" s="279"/>
      <c r="D347" s="279"/>
      <c r="E347" s="279"/>
      <c r="F347" s="279"/>
      <c r="G347" s="279"/>
      <c r="H347" s="279"/>
      <c r="I347" s="279"/>
    </row>
    <row r="348" spans="1:9" ht="47.25">
      <c r="A348" s="10" t="s">
        <v>1472</v>
      </c>
      <c r="B348" s="3" t="s">
        <v>1128</v>
      </c>
      <c r="C348" s="57" t="s">
        <v>48</v>
      </c>
      <c r="D348" s="118" t="s">
        <v>64</v>
      </c>
      <c r="E348" s="106">
        <v>341</v>
      </c>
      <c r="F348" s="106">
        <v>360</v>
      </c>
      <c r="G348" s="106">
        <v>50</v>
      </c>
      <c r="H348" s="391">
        <f>G348/F348*100-100</f>
        <v>-86.11111111111111</v>
      </c>
      <c r="I348" s="47"/>
    </row>
    <row r="349" spans="1:9" ht="15.75">
      <c r="A349" s="314" t="s">
        <v>1129</v>
      </c>
      <c r="B349" s="314"/>
      <c r="C349" s="314"/>
      <c r="D349" s="314"/>
      <c r="E349" s="314"/>
      <c r="F349" s="314"/>
      <c r="G349" s="314"/>
      <c r="H349" s="314"/>
      <c r="I349" s="314"/>
    </row>
    <row r="350" spans="1:10" ht="63">
      <c r="A350" s="10" t="s">
        <v>1473</v>
      </c>
      <c r="B350" s="166" t="s">
        <v>1130</v>
      </c>
      <c r="C350" s="57" t="s">
        <v>48</v>
      </c>
      <c r="D350" s="118" t="s">
        <v>64</v>
      </c>
      <c r="E350" s="106">
        <v>131</v>
      </c>
      <c r="F350" s="106">
        <v>248</v>
      </c>
      <c r="G350" s="403">
        <v>26</v>
      </c>
      <c r="H350" s="391">
        <f>G350/F350*100-100</f>
        <v>-89.51612903225806</v>
      </c>
      <c r="I350" s="189"/>
      <c r="J350" s="145"/>
    </row>
    <row r="351" spans="1:9" ht="15.75">
      <c r="A351" s="279" t="s">
        <v>1131</v>
      </c>
      <c r="B351" s="279"/>
      <c r="C351" s="279"/>
      <c r="D351" s="279"/>
      <c r="E351" s="279"/>
      <c r="F351" s="279"/>
      <c r="G351" s="279"/>
      <c r="H351" s="279"/>
      <c r="I351" s="279"/>
    </row>
    <row r="352" spans="1:9" ht="78.75">
      <c r="A352" s="10" t="s">
        <v>1474</v>
      </c>
      <c r="B352" s="3" t="s">
        <v>1132</v>
      </c>
      <c r="C352" s="57" t="s">
        <v>48</v>
      </c>
      <c r="D352" s="118" t="s">
        <v>64</v>
      </c>
      <c r="E352" s="106">
        <v>450</v>
      </c>
      <c r="F352" s="106">
        <v>550</v>
      </c>
      <c r="G352" s="403">
        <v>444</v>
      </c>
      <c r="H352" s="391">
        <f>G352/F352*100-100</f>
        <v>-19.27272727272728</v>
      </c>
      <c r="I352" s="47"/>
    </row>
    <row r="353" spans="1:9" ht="15.75">
      <c r="A353" s="279" t="s">
        <v>1133</v>
      </c>
      <c r="B353" s="279"/>
      <c r="C353" s="279"/>
      <c r="D353" s="279"/>
      <c r="E353" s="279"/>
      <c r="F353" s="279"/>
      <c r="G353" s="279"/>
      <c r="H353" s="279"/>
      <c r="I353" s="279"/>
    </row>
    <row r="354" spans="1:9" ht="63">
      <c r="A354" s="10" t="s">
        <v>1475</v>
      </c>
      <c r="B354" s="3" t="s">
        <v>1134</v>
      </c>
      <c r="C354" s="57" t="s">
        <v>48</v>
      </c>
      <c r="D354" s="118" t="s">
        <v>64</v>
      </c>
      <c r="E354" s="106">
        <v>398</v>
      </c>
      <c r="F354" s="106">
        <v>483</v>
      </c>
      <c r="G354" s="403">
        <v>398</v>
      </c>
      <c r="H354" s="391">
        <f>G354/F354*100-100</f>
        <v>-17.598343685300208</v>
      </c>
      <c r="I354" s="47"/>
    </row>
    <row r="355" spans="1:9" ht="15.75">
      <c r="A355" s="318" t="s">
        <v>1135</v>
      </c>
      <c r="B355" s="318"/>
      <c r="C355" s="318"/>
      <c r="D355" s="318"/>
      <c r="E355" s="318"/>
      <c r="F355" s="318"/>
      <c r="G355" s="318"/>
      <c r="H355" s="318"/>
      <c r="I355" s="318"/>
    </row>
    <row r="356" spans="1:9" ht="47.25">
      <c r="A356" s="10" t="s">
        <v>1476</v>
      </c>
      <c r="B356" s="3" t="s">
        <v>1136</v>
      </c>
      <c r="C356" s="57" t="s">
        <v>48</v>
      </c>
      <c r="D356" s="118" t="s">
        <v>64</v>
      </c>
      <c r="E356" s="106">
        <v>3069</v>
      </c>
      <c r="F356" s="106">
        <v>4094</v>
      </c>
      <c r="G356" s="403">
        <v>3069</v>
      </c>
      <c r="H356" s="391">
        <f>G356/F356*100-100</f>
        <v>-25.036638983878845</v>
      </c>
      <c r="I356" s="47"/>
    </row>
    <row r="357" spans="1:9" ht="35.25" customHeight="1">
      <c r="A357" s="279" t="s">
        <v>1137</v>
      </c>
      <c r="B357" s="279"/>
      <c r="C357" s="279"/>
      <c r="D357" s="279"/>
      <c r="E357" s="279"/>
      <c r="F357" s="279"/>
      <c r="G357" s="279"/>
      <c r="H357" s="279"/>
      <c r="I357" s="279"/>
    </row>
    <row r="358" spans="1:9" ht="47.25">
      <c r="A358" s="10" t="s">
        <v>1477</v>
      </c>
      <c r="B358" s="3" t="s">
        <v>1138</v>
      </c>
      <c r="C358" s="57" t="s">
        <v>48</v>
      </c>
      <c r="D358" s="117" t="s">
        <v>1139</v>
      </c>
      <c r="E358" s="106">
        <v>73231</v>
      </c>
      <c r="F358" s="106">
        <v>72100</v>
      </c>
      <c r="G358" s="106">
        <v>17950</v>
      </c>
      <c r="H358" s="391">
        <f>G358/F358*100-100</f>
        <v>-75.10402219140083</v>
      </c>
      <c r="I358" s="47"/>
    </row>
    <row r="359" spans="1:9" ht="15.75">
      <c r="A359" s="279" t="s">
        <v>1140</v>
      </c>
      <c r="B359" s="279"/>
      <c r="C359" s="279"/>
      <c r="D359" s="279"/>
      <c r="E359" s="279"/>
      <c r="F359" s="279"/>
      <c r="G359" s="279"/>
      <c r="H359" s="279"/>
      <c r="I359" s="279"/>
    </row>
    <row r="360" spans="1:9" ht="47.25">
      <c r="A360" s="10" t="s">
        <v>1478</v>
      </c>
      <c r="B360" s="3" t="s">
        <v>1141</v>
      </c>
      <c r="C360" s="57" t="s">
        <v>48</v>
      </c>
      <c r="D360" s="117" t="s">
        <v>1139</v>
      </c>
      <c r="E360" s="106">
        <f>E362+E364</f>
        <v>73231</v>
      </c>
      <c r="F360" s="106">
        <v>72100</v>
      </c>
      <c r="G360" s="106">
        <f>G362+G364</f>
        <v>17950</v>
      </c>
      <c r="H360" s="391">
        <f>G360/F360*100-100</f>
        <v>-75.10402219140083</v>
      </c>
      <c r="I360" s="47"/>
    </row>
    <row r="361" spans="1:9" ht="15.75">
      <c r="A361" s="279" t="s">
        <v>1142</v>
      </c>
      <c r="B361" s="279"/>
      <c r="C361" s="279"/>
      <c r="D361" s="279"/>
      <c r="E361" s="279"/>
      <c r="F361" s="279"/>
      <c r="G361" s="279"/>
      <c r="H361" s="279"/>
      <c r="I361" s="279"/>
    </row>
    <row r="362" spans="1:9" ht="47.25">
      <c r="A362" s="8" t="s">
        <v>1479</v>
      </c>
      <c r="B362" s="3" t="s">
        <v>1143</v>
      </c>
      <c r="C362" s="57" t="s">
        <v>48</v>
      </c>
      <c r="D362" s="117" t="s">
        <v>1139</v>
      </c>
      <c r="E362" s="106">
        <v>70648</v>
      </c>
      <c r="F362" s="106">
        <v>69500</v>
      </c>
      <c r="G362" s="414">
        <v>17271</v>
      </c>
      <c r="H362" s="391">
        <f>G362/F362*100-100</f>
        <v>-75.14964028776978</v>
      </c>
      <c r="I362" s="115"/>
    </row>
    <row r="363" spans="1:9" ht="31.5">
      <c r="A363" s="8" t="s">
        <v>1480</v>
      </c>
      <c r="B363" s="3" t="s">
        <v>1144</v>
      </c>
      <c r="C363" s="57" t="s">
        <v>48</v>
      </c>
      <c r="D363" s="191" t="s">
        <v>1145</v>
      </c>
      <c r="E363" s="187">
        <v>16</v>
      </c>
      <c r="F363" s="187">
        <v>16</v>
      </c>
      <c r="G363" s="190">
        <v>16</v>
      </c>
      <c r="H363" s="118">
        <f>G363/F363*100-100</f>
        <v>0</v>
      </c>
      <c r="I363" s="115"/>
    </row>
    <row r="364" spans="1:9" ht="47.25">
      <c r="A364" s="8" t="s">
        <v>1481</v>
      </c>
      <c r="B364" s="3" t="s">
        <v>1146</v>
      </c>
      <c r="C364" s="57" t="s">
        <v>48</v>
      </c>
      <c r="D364" s="117" t="s">
        <v>1139</v>
      </c>
      <c r="E364" s="106">
        <v>2583</v>
      </c>
      <c r="F364" s="106">
        <v>2600</v>
      </c>
      <c r="G364" s="106">
        <v>679</v>
      </c>
      <c r="H364" s="391">
        <f>G364/F364*100-100</f>
        <v>-73.88461538461539</v>
      </c>
      <c r="I364" s="47"/>
    </row>
    <row r="365" spans="1:9" ht="23.25" customHeight="1">
      <c r="A365" s="279" t="s">
        <v>1147</v>
      </c>
      <c r="B365" s="279"/>
      <c r="C365" s="279"/>
      <c r="D365" s="279"/>
      <c r="E365" s="279"/>
      <c r="F365" s="279"/>
      <c r="G365" s="279"/>
      <c r="H365" s="279"/>
      <c r="I365" s="279"/>
    </row>
    <row r="366" spans="1:9" ht="31.5">
      <c r="A366" s="10" t="s">
        <v>1488</v>
      </c>
      <c r="B366" s="33" t="s">
        <v>1148</v>
      </c>
      <c r="C366" s="57" t="s">
        <v>48</v>
      </c>
      <c r="D366" s="118" t="s">
        <v>64</v>
      </c>
      <c r="E366" s="414">
        <v>56</v>
      </c>
      <c r="F366" s="414">
        <v>102</v>
      </c>
      <c r="G366" s="414">
        <v>57</v>
      </c>
      <c r="H366" s="391">
        <f>G366/F366*100-100</f>
        <v>-44.11764705882353</v>
      </c>
      <c r="I366" s="189"/>
    </row>
    <row r="367" spans="1:9" ht="15.75">
      <c r="A367" s="279" t="s">
        <v>1149</v>
      </c>
      <c r="B367" s="279"/>
      <c r="C367" s="279"/>
      <c r="D367" s="279"/>
      <c r="E367" s="279"/>
      <c r="F367" s="279"/>
      <c r="G367" s="279"/>
      <c r="H367" s="279"/>
      <c r="I367" s="279"/>
    </row>
    <row r="368" spans="1:9" ht="47.25">
      <c r="A368" s="10" t="s">
        <v>1482</v>
      </c>
      <c r="B368" s="3" t="s">
        <v>1150</v>
      </c>
      <c r="C368" s="57" t="s">
        <v>48</v>
      </c>
      <c r="D368" s="118" t="s">
        <v>64</v>
      </c>
      <c r="E368" s="106">
        <v>113</v>
      </c>
      <c r="F368" s="106">
        <v>128</v>
      </c>
      <c r="G368" s="403">
        <v>118</v>
      </c>
      <c r="H368" s="391">
        <f>G368/F368*100-100</f>
        <v>-7.8125</v>
      </c>
      <c r="I368" s="47"/>
    </row>
    <row r="369" spans="1:9" ht="15.75">
      <c r="A369" s="279" t="s">
        <v>1151</v>
      </c>
      <c r="B369" s="279"/>
      <c r="C369" s="279"/>
      <c r="D369" s="279"/>
      <c r="E369" s="279"/>
      <c r="F369" s="279"/>
      <c r="G369" s="279"/>
      <c r="H369" s="279"/>
      <c r="I369" s="279"/>
    </row>
    <row r="370" spans="1:9" ht="47.25">
      <c r="A370" s="10" t="s">
        <v>1483</v>
      </c>
      <c r="B370" s="3" t="s">
        <v>1152</v>
      </c>
      <c r="C370" s="57" t="s">
        <v>48</v>
      </c>
      <c r="D370" s="118" t="s">
        <v>64</v>
      </c>
      <c r="E370" s="106">
        <v>37</v>
      </c>
      <c r="F370" s="106">
        <v>41</v>
      </c>
      <c r="G370" s="106">
        <v>37</v>
      </c>
      <c r="H370" s="391">
        <f>G370/F370*100-100</f>
        <v>-9.756097560975604</v>
      </c>
      <c r="I370" s="47"/>
    </row>
    <row r="371" spans="1:9" ht="15.75">
      <c r="A371" s="279" t="s">
        <v>1153</v>
      </c>
      <c r="B371" s="279"/>
      <c r="C371" s="279"/>
      <c r="D371" s="279"/>
      <c r="E371" s="279"/>
      <c r="F371" s="279"/>
      <c r="G371" s="279"/>
      <c r="H371" s="279"/>
      <c r="I371" s="279"/>
    </row>
    <row r="372" spans="1:9" ht="78.75">
      <c r="A372" s="10" t="s">
        <v>1484</v>
      </c>
      <c r="B372" s="3" t="s">
        <v>1154</v>
      </c>
      <c r="C372" s="57" t="s">
        <v>48</v>
      </c>
      <c r="D372" s="117" t="s">
        <v>1155</v>
      </c>
      <c r="E372" s="106">
        <v>100</v>
      </c>
      <c r="F372" s="106">
        <v>100</v>
      </c>
      <c r="G372" s="106">
        <v>100</v>
      </c>
      <c r="H372" s="118">
        <f>G372/F372*100-100</f>
        <v>0</v>
      </c>
      <c r="I372" s="47"/>
    </row>
    <row r="373" spans="1:9" ht="15.75">
      <c r="A373" s="279" t="s">
        <v>1156</v>
      </c>
      <c r="B373" s="279"/>
      <c r="C373" s="279"/>
      <c r="D373" s="279"/>
      <c r="E373" s="279"/>
      <c r="F373" s="279"/>
      <c r="G373" s="279"/>
      <c r="H373" s="279"/>
      <c r="I373" s="279"/>
    </row>
    <row r="374" spans="1:9" ht="54.75" customHeight="1">
      <c r="A374" s="10" t="s">
        <v>1485</v>
      </c>
      <c r="B374" s="3" t="s">
        <v>1157</v>
      </c>
      <c r="C374" s="57" t="s">
        <v>48</v>
      </c>
      <c r="D374" s="118" t="s">
        <v>64</v>
      </c>
      <c r="E374" s="106">
        <v>128</v>
      </c>
      <c r="F374" s="106">
        <v>130</v>
      </c>
      <c r="G374" s="106">
        <v>40</v>
      </c>
      <c r="H374" s="391">
        <f>G374/F374*100-100</f>
        <v>-69.23076923076923</v>
      </c>
      <c r="I374" s="47"/>
    </row>
    <row r="375" spans="1:9" ht="15.75">
      <c r="A375" s="279" t="s">
        <v>1158</v>
      </c>
      <c r="B375" s="279"/>
      <c r="C375" s="279"/>
      <c r="D375" s="279"/>
      <c r="E375" s="279"/>
      <c r="F375" s="279"/>
      <c r="G375" s="279"/>
      <c r="H375" s="279"/>
      <c r="I375" s="279"/>
    </row>
    <row r="376" spans="1:9" ht="71.25" customHeight="1">
      <c r="A376" s="10" t="s">
        <v>1486</v>
      </c>
      <c r="B376" s="3" t="s">
        <v>1159</v>
      </c>
      <c r="C376" s="57" t="s">
        <v>48</v>
      </c>
      <c r="D376" s="118" t="s">
        <v>64</v>
      </c>
      <c r="E376" s="106">
        <v>2261</v>
      </c>
      <c r="F376" s="403">
        <v>2000</v>
      </c>
      <c r="G376" s="106">
        <v>0</v>
      </c>
      <c r="H376" s="391">
        <f>G376/F376*100-100</f>
        <v>-100</v>
      </c>
      <c r="I376" s="146" t="s">
        <v>1160</v>
      </c>
    </row>
    <row r="377" spans="1:9" ht="15.75">
      <c r="A377" s="319" t="s">
        <v>1161</v>
      </c>
      <c r="B377" s="319"/>
      <c r="C377" s="319"/>
      <c r="D377" s="319"/>
      <c r="E377" s="319"/>
      <c r="F377" s="319"/>
      <c r="G377" s="319"/>
      <c r="H377" s="319"/>
      <c r="I377" s="319"/>
    </row>
    <row r="378" spans="1:9" ht="52.5" customHeight="1">
      <c r="A378" s="10" t="s">
        <v>1487</v>
      </c>
      <c r="B378" s="3" t="s">
        <v>1162</v>
      </c>
      <c r="C378" s="57" t="s">
        <v>48</v>
      </c>
      <c r="D378" s="118" t="s">
        <v>64</v>
      </c>
      <c r="E378" s="106">
        <v>60</v>
      </c>
      <c r="F378" s="106">
        <v>80</v>
      </c>
      <c r="G378" s="106">
        <v>0</v>
      </c>
      <c r="H378" s="118">
        <f>G378/F378*100-100</f>
        <v>-100</v>
      </c>
      <c r="I378" s="146" t="s">
        <v>1163</v>
      </c>
    </row>
    <row r="379" spans="1:9" ht="15.75">
      <c r="A379" s="279" t="s">
        <v>1164</v>
      </c>
      <c r="B379" s="279"/>
      <c r="C379" s="279"/>
      <c r="D379" s="279"/>
      <c r="E379" s="279"/>
      <c r="F379" s="279"/>
      <c r="G379" s="279"/>
      <c r="H379" s="279"/>
      <c r="I379" s="279"/>
    </row>
    <row r="380" spans="1:9" ht="87.75" customHeight="1">
      <c r="A380" s="10" t="s">
        <v>1489</v>
      </c>
      <c r="B380" s="3" t="s">
        <v>1165</v>
      </c>
      <c r="C380" s="57" t="s">
        <v>48</v>
      </c>
      <c r="D380" s="118" t="s">
        <v>64</v>
      </c>
      <c r="E380" s="106">
        <v>100</v>
      </c>
      <c r="F380" s="106">
        <v>100</v>
      </c>
      <c r="G380" s="106">
        <v>100</v>
      </c>
      <c r="H380" s="118">
        <f>G380/F380*100-100</f>
        <v>0</v>
      </c>
      <c r="I380" s="47"/>
    </row>
    <row r="381" spans="1:9" ht="15.75">
      <c r="A381" s="279" t="s">
        <v>1166</v>
      </c>
      <c r="B381" s="279"/>
      <c r="C381" s="279"/>
      <c r="D381" s="279"/>
      <c r="E381" s="279"/>
      <c r="F381" s="279"/>
      <c r="G381" s="279"/>
      <c r="H381" s="279"/>
      <c r="I381" s="279"/>
    </row>
    <row r="382" spans="1:9" ht="54" customHeight="1">
      <c r="A382" s="10" t="s">
        <v>1490</v>
      </c>
      <c r="B382" s="3" t="s">
        <v>1167</v>
      </c>
      <c r="C382" s="57" t="s">
        <v>48</v>
      </c>
      <c r="D382" s="118" t="s">
        <v>64</v>
      </c>
      <c r="E382" s="403">
        <v>238</v>
      </c>
      <c r="F382" s="106">
        <v>234</v>
      </c>
      <c r="G382" s="403">
        <v>234</v>
      </c>
      <c r="H382" s="391">
        <f>G382/F382*100-100</f>
        <v>0</v>
      </c>
      <c r="I382" s="47"/>
    </row>
    <row r="383" spans="1:9" ht="15.75">
      <c r="A383" s="320" t="s">
        <v>1168</v>
      </c>
      <c r="B383" s="320"/>
      <c r="C383" s="320"/>
      <c r="D383" s="320"/>
      <c r="E383" s="320"/>
      <c r="F383" s="320"/>
      <c r="G383" s="320"/>
      <c r="H383" s="320"/>
      <c r="I383" s="320"/>
    </row>
    <row r="384" spans="1:9" ht="51.75" customHeight="1">
      <c r="A384" s="10" t="s">
        <v>1491</v>
      </c>
      <c r="B384" s="3" t="s">
        <v>1169</v>
      </c>
      <c r="C384" s="57" t="s">
        <v>48</v>
      </c>
      <c r="D384" s="117" t="s">
        <v>1170</v>
      </c>
      <c r="E384" s="403">
        <v>96</v>
      </c>
      <c r="F384" s="106">
        <v>150</v>
      </c>
      <c r="G384" s="414">
        <v>19</v>
      </c>
      <c r="H384" s="391">
        <f>G384/F384*100-100</f>
        <v>-87.33333333333333</v>
      </c>
      <c r="I384" s="189" t="s">
        <v>1171</v>
      </c>
    </row>
    <row r="385" spans="1:9" ht="36.75" customHeight="1">
      <c r="A385" s="310" t="s">
        <v>1172</v>
      </c>
      <c r="B385" s="310"/>
      <c r="C385" s="310"/>
      <c r="D385" s="310"/>
      <c r="E385" s="310"/>
      <c r="F385" s="310"/>
      <c r="G385" s="310"/>
      <c r="H385" s="310"/>
      <c r="I385" s="310"/>
    </row>
    <row r="386" spans="1:9" ht="86.25" customHeight="1">
      <c r="A386" s="10" t="s">
        <v>1492</v>
      </c>
      <c r="B386" s="3" t="s">
        <v>1173</v>
      </c>
      <c r="C386" s="57" t="s">
        <v>48</v>
      </c>
      <c r="D386" s="118" t="s">
        <v>64</v>
      </c>
      <c r="E386" s="106">
        <v>0</v>
      </c>
      <c r="F386" s="106">
        <v>0</v>
      </c>
      <c r="G386" s="106">
        <v>0</v>
      </c>
      <c r="H386" s="404" t="e">
        <f>G386/F386*100-100</f>
        <v>#DIV/0!</v>
      </c>
      <c r="I386" s="47"/>
    </row>
    <row r="387" spans="1:9" ht="15.75">
      <c r="A387" s="279" t="s">
        <v>1174</v>
      </c>
      <c r="B387" s="279"/>
      <c r="C387" s="279"/>
      <c r="D387" s="279"/>
      <c r="E387" s="279"/>
      <c r="F387" s="279"/>
      <c r="G387" s="279"/>
      <c r="H387" s="279"/>
      <c r="I387" s="279"/>
    </row>
    <row r="388" spans="1:9" ht="57" customHeight="1">
      <c r="A388" s="10" t="s">
        <v>1493</v>
      </c>
      <c r="B388" s="3" t="s">
        <v>1175</v>
      </c>
      <c r="C388" s="57" t="s">
        <v>48</v>
      </c>
      <c r="D388" s="118" t="s">
        <v>64</v>
      </c>
      <c r="E388" s="106">
        <v>0</v>
      </c>
      <c r="F388" s="106">
        <v>0</v>
      </c>
      <c r="G388" s="106">
        <v>0</v>
      </c>
      <c r="H388" s="405" t="e">
        <f>G388/F388*100-100</f>
        <v>#DIV/0!</v>
      </c>
      <c r="I388" s="47"/>
    </row>
    <row r="389" spans="1:9" ht="15.75">
      <c r="A389" s="321" t="s">
        <v>1176</v>
      </c>
      <c r="B389" s="321"/>
      <c r="C389" s="321"/>
      <c r="D389" s="321"/>
      <c r="E389" s="321"/>
      <c r="F389" s="321"/>
      <c r="G389" s="321"/>
      <c r="H389" s="321"/>
      <c r="I389" s="321"/>
    </row>
    <row r="390" spans="1:9" ht="57.75" customHeight="1">
      <c r="A390" s="10" t="s">
        <v>1494</v>
      </c>
      <c r="B390" s="3" t="s">
        <v>1177</v>
      </c>
      <c r="C390" s="57" t="s">
        <v>48</v>
      </c>
      <c r="D390" s="118" t="s">
        <v>64</v>
      </c>
      <c r="E390" s="106">
        <v>0</v>
      </c>
      <c r="F390" s="403">
        <v>89</v>
      </c>
      <c r="G390" s="403">
        <v>0</v>
      </c>
      <c r="H390" s="407">
        <f>G390/F390*100-100</f>
        <v>-100</v>
      </c>
      <c r="I390" s="146" t="s">
        <v>1178</v>
      </c>
    </row>
    <row r="391" spans="1:9" ht="15.75">
      <c r="A391" s="240" t="s">
        <v>1179</v>
      </c>
      <c r="B391" s="241"/>
      <c r="C391" s="241"/>
      <c r="D391" s="241"/>
      <c r="E391" s="241"/>
      <c r="F391" s="241"/>
      <c r="G391" s="241"/>
      <c r="H391" s="241"/>
      <c r="I391" s="242"/>
    </row>
    <row r="392" spans="1:9" ht="47.25">
      <c r="A392" s="8" t="s">
        <v>926</v>
      </c>
      <c r="B392" s="3" t="s">
        <v>1495</v>
      </c>
      <c r="C392" s="57" t="s">
        <v>48</v>
      </c>
      <c r="D392" s="117" t="s">
        <v>1180</v>
      </c>
      <c r="E392" s="390">
        <f>E396</f>
        <v>764.19</v>
      </c>
      <c r="F392" s="192">
        <f>F396</f>
        <v>510</v>
      </c>
      <c r="G392" s="403">
        <f>G396</f>
        <v>145.85</v>
      </c>
      <c r="H392" s="391">
        <f>G392/F392*100-100</f>
        <v>-71.40196078431373</v>
      </c>
      <c r="I392" s="146"/>
    </row>
    <row r="393" spans="1:9" ht="47.25">
      <c r="A393" s="10" t="s">
        <v>1497</v>
      </c>
      <c r="B393" s="3" t="s">
        <v>1496</v>
      </c>
      <c r="C393" s="57" t="s">
        <v>48</v>
      </c>
      <c r="D393" s="117" t="s">
        <v>1155</v>
      </c>
      <c r="E393" s="403">
        <f>E398</f>
        <v>68.6</v>
      </c>
      <c r="F393" s="403">
        <f>F398</f>
        <v>79</v>
      </c>
      <c r="G393" s="403">
        <f>G398</f>
        <v>79.1</v>
      </c>
      <c r="H393" s="391">
        <f>G393/F393*100-100</f>
        <v>0.12658227848100978</v>
      </c>
      <c r="I393" s="146"/>
    </row>
    <row r="394" spans="1:9" ht="15.75">
      <c r="A394" s="253" t="s">
        <v>1181</v>
      </c>
      <c r="B394" s="254"/>
      <c r="C394" s="254"/>
      <c r="D394" s="254"/>
      <c r="E394" s="254"/>
      <c r="F394" s="254"/>
      <c r="G394" s="254"/>
      <c r="H394" s="254"/>
      <c r="I394" s="255"/>
    </row>
    <row r="395" spans="1:9" ht="15.75">
      <c r="A395" s="319" t="s">
        <v>1182</v>
      </c>
      <c r="B395" s="319"/>
      <c r="C395" s="319"/>
      <c r="D395" s="319"/>
      <c r="E395" s="319"/>
      <c r="F395" s="319"/>
      <c r="G395" s="319"/>
      <c r="H395" s="319"/>
      <c r="I395" s="319"/>
    </row>
    <row r="396" spans="1:9" ht="31.5">
      <c r="A396" s="8" t="s">
        <v>1498</v>
      </c>
      <c r="B396" s="3" t="s">
        <v>1183</v>
      </c>
      <c r="C396" s="57" t="s">
        <v>48</v>
      </c>
      <c r="D396" s="117" t="s">
        <v>1180</v>
      </c>
      <c r="E396" s="106">
        <v>764.19</v>
      </c>
      <c r="F396" s="192">
        <v>510</v>
      </c>
      <c r="G396" s="403">
        <v>145.85</v>
      </c>
      <c r="H396" s="391">
        <f>G396/F396*100-100</f>
        <v>-71.40196078431373</v>
      </c>
      <c r="I396" s="146"/>
    </row>
    <row r="397" spans="1:9" ht="31.5">
      <c r="A397" s="8" t="s">
        <v>1501</v>
      </c>
      <c r="B397" s="3" t="s">
        <v>1184</v>
      </c>
      <c r="C397" s="57" t="s">
        <v>48</v>
      </c>
      <c r="D397" s="117" t="s">
        <v>1155</v>
      </c>
      <c r="E397" s="187">
        <v>90</v>
      </c>
      <c r="F397" s="106">
        <v>90</v>
      </c>
      <c r="G397" s="190">
        <v>90</v>
      </c>
      <c r="H397" s="391">
        <f>G397/F397*100-100</f>
        <v>0</v>
      </c>
      <c r="I397" s="115"/>
    </row>
    <row r="398" spans="1:9" ht="31.5">
      <c r="A398" s="8" t="s">
        <v>1502</v>
      </c>
      <c r="B398" s="3" t="s">
        <v>1185</v>
      </c>
      <c r="C398" s="57" t="s">
        <v>48</v>
      </c>
      <c r="D398" s="117" t="s">
        <v>1155</v>
      </c>
      <c r="E398" s="403">
        <v>68.6</v>
      </c>
      <c r="F398" s="403">
        <v>79</v>
      </c>
      <c r="G398" s="403">
        <v>79.1</v>
      </c>
      <c r="H398" s="391">
        <f>G398/F398*100-100</f>
        <v>0.12658227848100978</v>
      </c>
      <c r="I398" s="146"/>
    </row>
    <row r="399" spans="1:9" ht="15.75">
      <c r="A399" s="240" t="s">
        <v>1186</v>
      </c>
      <c r="B399" s="241"/>
      <c r="C399" s="241"/>
      <c r="D399" s="241"/>
      <c r="E399" s="241"/>
      <c r="F399" s="241"/>
      <c r="G399" s="241"/>
      <c r="H399" s="241"/>
      <c r="I399" s="242"/>
    </row>
    <row r="400" spans="1:9" ht="15.75">
      <c r="A400" s="8" t="s">
        <v>927</v>
      </c>
      <c r="B400" s="186" t="s">
        <v>1504</v>
      </c>
      <c r="C400" s="146" t="s">
        <v>182</v>
      </c>
      <c r="D400" s="118" t="s">
        <v>1073</v>
      </c>
      <c r="E400" s="187">
        <f aca="true" t="shared" si="8" ref="E400:G401">E405</f>
        <v>0.78</v>
      </c>
      <c r="F400" s="187">
        <f t="shared" si="8"/>
        <v>0.87</v>
      </c>
      <c r="G400" s="187">
        <f t="shared" si="8"/>
        <v>0.82</v>
      </c>
      <c r="H400" s="391">
        <f>G400/F400*100-100</f>
        <v>-5.747126436781613</v>
      </c>
      <c r="I400" s="131"/>
    </row>
    <row r="401" spans="1:9" ht="31.5">
      <c r="A401" s="8" t="s">
        <v>928</v>
      </c>
      <c r="B401" s="3" t="s">
        <v>1505</v>
      </c>
      <c r="C401" s="57" t="s">
        <v>48</v>
      </c>
      <c r="D401" s="118" t="s">
        <v>1073</v>
      </c>
      <c r="E401" s="106">
        <f t="shared" si="8"/>
        <v>81.7</v>
      </c>
      <c r="F401" s="106">
        <f t="shared" si="8"/>
        <v>82</v>
      </c>
      <c r="G401" s="106">
        <f t="shared" si="8"/>
        <v>81</v>
      </c>
      <c r="H401" s="391">
        <f>G401/F401*100-100</f>
        <v>-1.2195121951219505</v>
      </c>
      <c r="I401" s="131"/>
    </row>
    <row r="402" spans="1:9" ht="47.25">
      <c r="A402" s="8" t="s">
        <v>929</v>
      </c>
      <c r="B402" s="3" t="s">
        <v>1506</v>
      </c>
      <c r="C402" s="57" t="s">
        <v>48</v>
      </c>
      <c r="D402" s="118" t="s">
        <v>1073</v>
      </c>
      <c r="E402" s="403">
        <f>E420</f>
        <v>52</v>
      </c>
      <c r="F402" s="403">
        <f>F420</f>
        <v>54</v>
      </c>
      <c r="G402" s="403">
        <f>G420</f>
        <v>34</v>
      </c>
      <c r="H402" s="391">
        <f>G402/F402*100-100</f>
        <v>-37.03703703703704</v>
      </c>
      <c r="I402" s="188" t="s">
        <v>1187</v>
      </c>
    </row>
    <row r="403" spans="1:9" ht="21.75" customHeight="1">
      <c r="A403" s="253" t="s">
        <v>1188</v>
      </c>
      <c r="B403" s="254"/>
      <c r="C403" s="254"/>
      <c r="D403" s="254"/>
      <c r="E403" s="254"/>
      <c r="F403" s="254"/>
      <c r="G403" s="254"/>
      <c r="H403" s="254"/>
      <c r="I403" s="255"/>
    </row>
    <row r="404" spans="1:9" ht="15.75">
      <c r="A404" s="279" t="s">
        <v>1189</v>
      </c>
      <c r="B404" s="279"/>
      <c r="C404" s="279"/>
      <c r="D404" s="279"/>
      <c r="E404" s="279"/>
      <c r="F404" s="279"/>
      <c r="G404" s="279"/>
      <c r="H404" s="279"/>
      <c r="I404" s="279"/>
    </row>
    <row r="405" spans="1:9" ht="70.5" customHeight="1">
      <c r="A405" s="8" t="s">
        <v>1503</v>
      </c>
      <c r="B405" s="3" t="s">
        <v>1190</v>
      </c>
      <c r="C405" s="57" t="s">
        <v>48</v>
      </c>
      <c r="D405" s="118" t="s">
        <v>1073</v>
      </c>
      <c r="E405" s="187">
        <v>0.78</v>
      </c>
      <c r="F405" s="187">
        <v>0.87</v>
      </c>
      <c r="G405" s="192">
        <v>0.82</v>
      </c>
      <c r="H405" s="391">
        <f>G405/F405*100-100</f>
        <v>-5.747126436781613</v>
      </c>
      <c r="I405" s="148"/>
    </row>
    <row r="406" spans="1:9" ht="75.75" customHeight="1">
      <c r="A406" s="10" t="s">
        <v>1507</v>
      </c>
      <c r="B406" s="3" t="s">
        <v>1191</v>
      </c>
      <c r="C406" s="57" t="s">
        <v>48</v>
      </c>
      <c r="D406" s="118" t="s">
        <v>1073</v>
      </c>
      <c r="E406" s="106">
        <v>81.7</v>
      </c>
      <c r="F406" s="106">
        <v>82</v>
      </c>
      <c r="G406" s="403">
        <v>81</v>
      </c>
      <c r="H406" s="391">
        <f>G406/F406*100-100</f>
        <v>-1.2195121951219505</v>
      </c>
      <c r="I406" s="193" t="s">
        <v>1192</v>
      </c>
    </row>
    <row r="407" spans="1:9" ht="15.75">
      <c r="A407" s="279" t="s">
        <v>1193</v>
      </c>
      <c r="B407" s="279"/>
      <c r="C407" s="279"/>
      <c r="D407" s="279"/>
      <c r="E407" s="279"/>
      <c r="F407" s="279"/>
      <c r="G407" s="279"/>
      <c r="H407" s="279"/>
      <c r="I407" s="279"/>
    </row>
    <row r="408" spans="1:9" ht="73.5" customHeight="1">
      <c r="A408" s="10" t="s">
        <v>1508</v>
      </c>
      <c r="B408" s="3" t="s">
        <v>1194</v>
      </c>
      <c r="C408" s="57" t="s">
        <v>48</v>
      </c>
      <c r="D408" s="117" t="s">
        <v>1195</v>
      </c>
      <c r="E408" s="106">
        <v>10</v>
      </c>
      <c r="F408" s="106">
        <v>25</v>
      </c>
      <c r="G408" s="403">
        <v>2</v>
      </c>
      <c r="H408" s="118">
        <f>G408/F408*100-100</f>
        <v>-92</v>
      </c>
      <c r="I408" s="146" t="s">
        <v>1196</v>
      </c>
    </row>
    <row r="409" spans="1:9" ht="15.75">
      <c r="A409" s="315" t="s">
        <v>1197</v>
      </c>
      <c r="B409" s="315"/>
      <c r="C409" s="315"/>
      <c r="D409" s="315"/>
      <c r="E409" s="315"/>
      <c r="F409" s="315"/>
      <c r="G409" s="315"/>
      <c r="H409" s="315"/>
      <c r="I409" s="315"/>
    </row>
    <row r="410" spans="1:9" ht="47.25">
      <c r="A410" s="10" t="s">
        <v>1509</v>
      </c>
      <c r="B410" s="3" t="s">
        <v>1198</v>
      </c>
      <c r="C410" s="57" t="s">
        <v>48</v>
      </c>
      <c r="D410" s="117" t="s">
        <v>1195</v>
      </c>
      <c r="E410" s="106">
        <v>43</v>
      </c>
      <c r="F410" s="106">
        <v>47</v>
      </c>
      <c r="G410" s="403">
        <v>42</v>
      </c>
      <c r="H410" s="391">
        <f>G410/F410*100-100</f>
        <v>-10.63829787234043</v>
      </c>
      <c r="I410" s="47"/>
    </row>
    <row r="411" spans="1:9" ht="15.75">
      <c r="A411" s="279" t="s">
        <v>1199</v>
      </c>
      <c r="B411" s="279"/>
      <c r="C411" s="279"/>
      <c r="D411" s="279"/>
      <c r="E411" s="279"/>
      <c r="F411" s="279"/>
      <c r="G411" s="279"/>
      <c r="H411" s="279"/>
      <c r="I411" s="279"/>
    </row>
    <row r="412" spans="1:9" ht="72" customHeight="1">
      <c r="A412" s="10" t="s">
        <v>1510</v>
      </c>
      <c r="B412" s="3" t="s">
        <v>1200</v>
      </c>
      <c r="C412" s="57" t="s">
        <v>48</v>
      </c>
      <c r="D412" s="117" t="s">
        <v>1195</v>
      </c>
      <c r="E412" s="106">
        <v>99</v>
      </c>
      <c r="F412" s="106">
        <v>143</v>
      </c>
      <c r="G412" s="403">
        <v>105</v>
      </c>
      <c r="H412" s="391">
        <f>G412/F412*100-100</f>
        <v>-26.573426573426573</v>
      </c>
      <c r="I412" s="146"/>
    </row>
    <row r="413" spans="1:9" ht="15.75">
      <c r="A413" s="243" t="s">
        <v>1201</v>
      </c>
      <c r="B413" s="244"/>
      <c r="C413" s="244"/>
      <c r="D413" s="244"/>
      <c r="E413" s="244"/>
      <c r="F413" s="244"/>
      <c r="G413" s="244"/>
      <c r="H413" s="244"/>
      <c r="I413" s="245"/>
    </row>
    <row r="414" spans="1:9" ht="117.75" customHeight="1">
      <c r="A414" s="10" t="s">
        <v>1511</v>
      </c>
      <c r="B414" s="3" t="s">
        <v>1202</v>
      </c>
      <c r="C414" s="57" t="s">
        <v>48</v>
      </c>
      <c r="D414" s="117" t="s">
        <v>1195</v>
      </c>
      <c r="E414" s="106">
        <v>34</v>
      </c>
      <c r="F414" s="106">
        <v>45</v>
      </c>
      <c r="G414" s="403">
        <v>27</v>
      </c>
      <c r="H414" s="118">
        <f>G414/F414*100-100</f>
        <v>-40</v>
      </c>
      <c r="I414" s="146" t="s">
        <v>1203</v>
      </c>
    </row>
    <row r="415" spans="1:9" ht="15.75">
      <c r="A415" s="256" t="s">
        <v>1204</v>
      </c>
      <c r="B415" s="257"/>
      <c r="C415" s="257"/>
      <c r="D415" s="257"/>
      <c r="E415" s="257"/>
      <c r="F415" s="257"/>
      <c r="G415" s="257"/>
      <c r="H415" s="257"/>
      <c r="I415" s="258"/>
    </row>
    <row r="416" spans="1:9" s="144" customFormat="1" ht="15.75">
      <c r="A416" s="259" t="s">
        <v>1205</v>
      </c>
      <c r="B416" s="260"/>
      <c r="C416" s="260"/>
      <c r="D416" s="260"/>
      <c r="E416" s="260"/>
      <c r="F416" s="260"/>
      <c r="G416" s="260"/>
      <c r="H416" s="260"/>
      <c r="I416" s="261"/>
    </row>
    <row r="417" spans="1:9" s="144" customFormat="1" ht="110.25" customHeight="1">
      <c r="A417" s="34" t="s">
        <v>1512</v>
      </c>
      <c r="B417" s="33" t="s">
        <v>1206</v>
      </c>
      <c r="C417" s="57" t="s">
        <v>48</v>
      </c>
      <c r="D417" s="151" t="s">
        <v>1195</v>
      </c>
      <c r="E417" s="414">
        <v>4908</v>
      </c>
      <c r="F417" s="403">
        <v>5166</v>
      </c>
      <c r="G417" s="403">
        <v>4900</v>
      </c>
      <c r="H417" s="391">
        <f>G417/F417*100-100</f>
        <v>-5.149051490514893</v>
      </c>
      <c r="I417" s="149"/>
    </row>
    <row r="418" spans="1:9" ht="15.75">
      <c r="A418" s="240" t="s">
        <v>1207</v>
      </c>
      <c r="B418" s="241"/>
      <c r="C418" s="241"/>
      <c r="D418" s="241"/>
      <c r="E418" s="241"/>
      <c r="F418" s="241"/>
      <c r="G418" s="241"/>
      <c r="H418" s="241"/>
      <c r="I418" s="242"/>
    </row>
    <row r="419" spans="1:9" ht="15.75">
      <c r="A419" s="243" t="s">
        <v>1208</v>
      </c>
      <c r="B419" s="244"/>
      <c r="C419" s="244"/>
      <c r="D419" s="244"/>
      <c r="E419" s="244"/>
      <c r="F419" s="244"/>
      <c r="G419" s="244"/>
      <c r="H419" s="244"/>
      <c r="I419" s="245"/>
    </row>
    <row r="420" spans="1:9" ht="57.75" customHeight="1">
      <c r="A420" s="10" t="s">
        <v>1513</v>
      </c>
      <c r="B420" s="3" t="s">
        <v>1209</v>
      </c>
      <c r="C420" s="57" t="s">
        <v>48</v>
      </c>
      <c r="D420" s="118" t="s">
        <v>1073</v>
      </c>
      <c r="E420" s="106">
        <v>52</v>
      </c>
      <c r="F420" s="106">
        <v>54</v>
      </c>
      <c r="G420" s="414">
        <v>34</v>
      </c>
      <c r="H420" s="391">
        <f>G420/F420*100-100</f>
        <v>-37.03703703703704</v>
      </c>
      <c r="I420" s="148"/>
    </row>
    <row r="421" spans="1:9" ht="15.75">
      <c r="A421" s="243" t="s">
        <v>1210</v>
      </c>
      <c r="B421" s="244"/>
      <c r="C421" s="244"/>
      <c r="D421" s="244"/>
      <c r="E421" s="244"/>
      <c r="F421" s="244"/>
      <c r="G421" s="244"/>
      <c r="H421" s="244"/>
      <c r="I421" s="245"/>
    </row>
    <row r="422" spans="1:9" ht="51.75" customHeight="1">
      <c r="A422" s="10" t="s">
        <v>1514</v>
      </c>
      <c r="B422" s="3" t="s">
        <v>1211</v>
      </c>
      <c r="C422" s="57" t="s">
        <v>48</v>
      </c>
      <c r="D422" s="194" t="s">
        <v>1212</v>
      </c>
      <c r="E422" s="195" t="s">
        <v>1213</v>
      </c>
      <c r="F422" s="195" t="s">
        <v>1214</v>
      </c>
      <c r="G422" s="195" t="s">
        <v>1214</v>
      </c>
      <c r="H422" s="391">
        <f>G422/F422*100-100</f>
        <v>0</v>
      </c>
      <c r="I422" s="196"/>
    </row>
    <row r="423" spans="1:9" ht="30" customHeight="1">
      <c r="A423" s="250" t="s">
        <v>1515</v>
      </c>
      <c r="B423" s="251"/>
      <c r="C423" s="251"/>
      <c r="D423" s="251"/>
      <c r="E423" s="251"/>
      <c r="F423" s="251"/>
      <c r="G423" s="251"/>
      <c r="H423" s="251"/>
      <c r="I423" s="252"/>
    </row>
    <row r="424" spans="1:9" ht="55.5" customHeight="1">
      <c r="A424" s="10" t="s">
        <v>1516</v>
      </c>
      <c r="B424" s="3" t="s">
        <v>1215</v>
      </c>
      <c r="C424" s="57" t="s">
        <v>48</v>
      </c>
      <c r="D424" s="117" t="s">
        <v>1195</v>
      </c>
      <c r="E424" s="106">
        <v>6</v>
      </c>
      <c r="F424" s="106">
        <v>7</v>
      </c>
      <c r="G424" s="106">
        <v>0</v>
      </c>
      <c r="H424" s="391">
        <f>G424/F424*100-100</f>
        <v>-100</v>
      </c>
      <c r="I424" s="146" t="s">
        <v>1216</v>
      </c>
    </row>
    <row r="425" spans="1:9" ht="15.75">
      <c r="A425" s="243" t="s">
        <v>1217</v>
      </c>
      <c r="B425" s="244"/>
      <c r="C425" s="244"/>
      <c r="D425" s="244"/>
      <c r="E425" s="244"/>
      <c r="F425" s="244"/>
      <c r="G425" s="244"/>
      <c r="H425" s="244"/>
      <c r="I425" s="245"/>
    </row>
    <row r="426" spans="1:9" ht="51.75" customHeight="1">
      <c r="A426" s="10" t="s">
        <v>1517</v>
      </c>
      <c r="B426" s="3" t="s">
        <v>1218</v>
      </c>
      <c r="C426" s="57" t="s">
        <v>48</v>
      </c>
      <c r="D426" s="117" t="s">
        <v>1195</v>
      </c>
      <c r="E426" s="106">
        <v>330</v>
      </c>
      <c r="F426" s="106">
        <v>350</v>
      </c>
      <c r="G426" s="403">
        <v>0</v>
      </c>
      <c r="H426" s="391">
        <f>G426/F426*100-100</f>
        <v>-100</v>
      </c>
      <c r="I426" s="146" t="s">
        <v>1219</v>
      </c>
    </row>
    <row r="427" spans="1:9" ht="15.75">
      <c r="A427" s="243" t="s">
        <v>1220</v>
      </c>
      <c r="B427" s="244"/>
      <c r="C427" s="244"/>
      <c r="D427" s="244"/>
      <c r="E427" s="244"/>
      <c r="F427" s="244"/>
      <c r="G427" s="244"/>
      <c r="H427" s="244"/>
      <c r="I427" s="245"/>
    </row>
    <row r="428" spans="1:9" ht="51.75" customHeight="1">
      <c r="A428" s="10" t="s">
        <v>1518</v>
      </c>
      <c r="B428" s="3" t="s">
        <v>1221</v>
      </c>
      <c r="C428" s="57" t="s">
        <v>48</v>
      </c>
      <c r="D428" s="117" t="s">
        <v>1195</v>
      </c>
      <c r="E428" s="106">
        <v>60</v>
      </c>
      <c r="F428" s="106">
        <v>70</v>
      </c>
      <c r="G428" s="106">
        <v>0</v>
      </c>
      <c r="H428" s="391">
        <f>G428/F428*100-100</f>
        <v>-100</v>
      </c>
      <c r="I428" s="146" t="s">
        <v>1222</v>
      </c>
    </row>
    <row r="429" spans="1:9" ht="15.75">
      <c r="A429" s="243" t="s">
        <v>1223</v>
      </c>
      <c r="B429" s="244"/>
      <c r="C429" s="244"/>
      <c r="D429" s="244"/>
      <c r="E429" s="244"/>
      <c r="F429" s="244"/>
      <c r="G429" s="244"/>
      <c r="H429" s="244"/>
      <c r="I429" s="245"/>
    </row>
    <row r="430" spans="1:9" ht="55.5" customHeight="1">
      <c r="A430" s="10" t="s">
        <v>1519</v>
      </c>
      <c r="B430" s="166" t="s">
        <v>1224</v>
      </c>
      <c r="C430" s="57" t="s">
        <v>48</v>
      </c>
      <c r="D430" s="138" t="s">
        <v>572</v>
      </c>
      <c r="E430" s="403">
        <v>119</v>
      </c>
      <c r="F430" s="403">
        <v>124</v>
      </c>
      <c r="G430" s="403">
        <v>123</v>
      </c>
      <c r="H430" s="406">
        <f>G430/F430*100-100</f>
        <v>-0.8064516129032313</v>
      </c>
      <c r="I430" s="188"/>
    </row>
    <row r="431" spans="1:9" ht="15.75">
      <c r="A431" s="240" t="s">
        <v>1225</v>
      </c>
      <c r="B431" s="241"/>
      <c r="C431" s="241"/>
      <c r="D431" s="241"/>
      <c r="E431" s="241"/>
      <c r="F431" s="241"/>
      <c r="G431" s="241"/>
      <c r="H431" s="241"/>
      <c r="I431" s="242"/>
    </row>
    <row r="432" spans="1:9" ht="47.25">
      <c r="A432" s="129" t="s">
        <v>930</v>
      </c>
      <c r="B432" s="166" t="s">
        <v>1520</v>
      </c>
      <c r="C432" s="57" t="s">
        <v>48</v>
      </c>
      <c r="D432" s="140" t="s">
        <v>1068</v>
      </c>
      <c r="E432" s="192">
        <v>2</v>
      </c>
      <c r="F432" s="192">
        <v>6</v>
      </c>
      <c r="G432" s="192">
        <f>G436+G438+G446</f>
        <v>0</v>
      </c>
      <c r="H432" s="406">
        <f>G432/F432*100-100</f>
        <v>-100</v>
      </c>
      <c r="I432" s="188" t="s">
        <v>1069</v>
      </c>
    </row>
    <row r="433" spans="1:9" ht="58.5" customHeight="1">
      <c r="A433" s="48" t="s">
        <v>931</v>
      </c>
      <c r="B433" s="166" t="s">
        <v>1226</v>
      </c>
      <c r="C433" s="57" t="s">
        <v>48</v>
      </c>
      <c r="D433" s="140" t="s">
        <v>1073</v>
      </c>
      <c r="E433" s="403">
        <v>55</v>
      </c>
      <c r="F433" s="403">
        <v>59</v>
      </c>
      <c r="G433" s="403">
        <f>G449</f>
        <v>30</v>
      </c>
      <c r="H433" s="406">
        <f>G433/F433*100-100</f>
        <v>-49.152542372881356</v>
      </c>
      <c r="I433" s="133"/>
    </row>
    <row r="434" spans="1:9" ht="38.25" customHeight="1">
      <c r="A434" s="322" t="s">
        <v>1227</v>
      </c>
      <c r="B434" s="322"/>
      <c r="C434" s="322"/>
      <c r="D434" s="322"/>
      <c r="E434" s="322"/>
      <c r="F434" s="322"/>
      <c r="G434" s="322"/>
      <c r="H434" s="322"/>
      <c r="I434" s="322"/>
    </row>
    <row r="435" spans="1:9" ht="15.75">
      <c r="A435" s="321" t="s">
        <v>1228</v>
      </c>
      <c r="B435" s="321"/>
      <c r="C435" s="321"/>
      <c r="D435" s="321"/>
      <c r="E435" s="321"/>
      <c r="F435" s="321"/>
      <c r="G435" s="321"/>
      <c r="H435" s="321"/>
      <c r="I435" s="321"/>
    </row>
    <row r="436" spans="1:9" ht="47.25">
      <c r="A436" s="48" t="s">
        <v>1521</v>
      </c>
      <c r="B436" s="166" t="s">
        <v>1229</v>
      </c>
      <c r="C436" s="57" t="s">
        <v>48</v>
      </c>
      <c r="D436" s="140" t="s">
        <v>1068</v>
      </c>
      <c r="E436" s="403">
        <v>2</v>
      </c>
      <c r="F436" s="403">
        <v>4</v>
      </c>
      <c r="G436" s="403">
        <v>0</v>
      </c>
      <c r="H436" s="406">
        <f>G436/F436*100-100</f>
        <v>-100</v>
      </c>
      <c r="I436" s="188" t="s">
        <v>1069</v>
      </c>
    </row>
    <row r="437" spans="1:9" ht="15.75">
      <c r="A437" s="247" t="s">
        <v>1230</v>
      </c>
      <c r="B437" s="248"/>
      <c r="C437" s="248"/>
      <c r="D437" s="248"/>
      <c r="E437" s="248"/>
      <c r="F437" s="248"/>
      <c r="G437" s="248"/>
      <c r="H437" s="248"/>
      <c r="I437" s="249"/>
    </row>
    <row r="438" spans="1:9" ht="48.75" customHeight="1">
      <c r="A438" s="48" t="s">
        <v>1522</v>
      </c>
      <c r="B438" s="166" t="s">
        <v>1231</v>
      </c>
      <c r="C438" s="57" t="s">
        <v>48</v>
      </c>
      <c r="D438" s="140" t="s">
        <v>1068</v>
      </c>
      <c r="E438" s="403">
        <v>0</v>
      </c>
      <c r="F438" s="403">
        <v>1</v>
      </c>
      <c r="G438" s="403">
        <v>0</v>
      </c>
      <c r="H438" s="406">
        <f>G438/F438*100-100</f>
        <v>-100</v>
      </c>
      <c r="I438" s="188" t="s">
        <v>1232</v>
      </c>
    </row>
    <row r="439" spans="1:9" ht="22.5" customHeight="1">
      <c r="A439" s="279" t="s">
        <v>1233</v>
      </c>
      <c r="B439" s="279"/>
      <c r="C439" s="279"/>
      <c r="D439" s="279"/>
      <c r="E439" s="279"/>
      <c r="F439" s="279"/>
      <c r="G439" s="279"/>
      <c r="H439" s="279"/>
      <c r="I439" s="279"/>
    </row>
    <row r="440" spans="1:9" ht="55.5" customHeight="1">
      <c r="A440" s="10" t="s">
        <v>1523</v>
      </c>
      <c r="B440" s="3" t="s">
        <v>1234</v>
      </c>
      <c r="C440" s="57" t="s">
        <v>48</v>
      </c>
      <c r="D440" s="118" t="s">
        <v>1068</v>
      </c>
      <c r="E440" s="106">
        <v>0</v>
      </c>
      <c r="F440" s="106">
        <v>0</v>
      </c>
      <c r="G440" s="106">
        <v>0</v>
      </c>
      <c r="H440" s="405" t="e">
        <f>G440/F440*100-100</f>
        <v>#DIV/0!</v>
      </c>
      <c r="I440" s="47"/>
    </row>
    <row r="441" spans="1:9" ht="24" customHeight="1">
      <c r="A441" s="279" t="s">
        <v>1235</v>
      </c>
      <c r="B441" s="279"/>
      <c r="C441" s="279"/>
      <c r="D441" s="279"/>
      <c r="E441" s="279"/>
      <c r="F441" s="279"/>
      <c r="G441" s="279"/>
      <c r="H441" s="279"/>
      <c r="I441" s="279"/>
    </row>
    <row r="442" spans="1:9" ht="39" customHeight="1">
      <c r="A442" s="10" t="s">
        <v>1524</v>
      </c>
      <c r="B442" s="3" t="s">
        <v>1236</v>
      </c>
      <c r="C442" s="57" t="s">
        <v>48</v>
      </c>
      <c r="D442" s="118" t="s">
        <v>1068</v>
      </c>
      <c r="E442" s="106">
        <v>0</v>
      </c>
      <c r="F442" s="106">
        <v>0</v>
      </c>
      <c r="G442" s="106">
        <v>0</v>
      </c>
      <c r="H442" s="405" t="e">
        <f>G442/F442*100-100</f>
        <v>#DIV/0!</v>
      </c>
      <c r="I442" s="47"/>
    </row>
    <row r="443" spans="1:9" ht="35.25" customHeight="1">
      <c r="A443" s="279" t="s">
        <v>1237</v>
      </c>
      <c r="B443" s="279"/>
      <c r="C443" s="279"/>
      <c r="D443" s="279"/>
      <c r="E443" s="279"/>
      <c r="F443" s="279"/>
      <c r="G443" s="279"/>
      <c r="H443" s="279"/>
      <c r="I443" s="279"/>
    </row>
    <row r="444" spans="1:9" ht="40.5" customHeight="1">
      <c r="A444" s="10" t="s">
        <v>1525</v>
      </c>
      <c r="B444" s="3" t="s">
        <v>1238</v>
      </c>
      <c r="C444" s="57" t="s">
        <v>48</v>
      </c>
      <c r="D444" s="118" t="s">
        <v>1068</v>
      </c>
      <c r="E444" s="106">
        <v>0</v>
      </c>
      <c r="F444" s="106">
        <v>0</v>
      </c>
      <c r="G444" s="106">
        <v>0</v>
      </c>
      <c r="H444" s="405" t="e">
        <f>G444/F444*100-100</f>
        <v>#DIV/0!</v>
      </c>
      <c r="I444" s="47"/>
    </row>
    <row r="445" spans="1:9" ht="15.75">
      <c r="A445" s="243" t="s">
        <v>1239</v>
      </c>
      <c r="B445" s="244"/>
      <c r="C445" s="244"/>
      <c r="D445" s="244"/>
      <c r="E445" s="244"/>
      <c r="F445" s="244"/>
      <c r="G445" s="244"/>
      <c r="H445" s="244"/>
      <c r="I445" s="245"/>
    </row>
    <row r="446" spans="1:9" ht="52.5" customHeight="1">
      <c r="A446" s="10" t="s">
        <v>1526</v>
      </c>
      <c r="B446" s="3" t="s">
        <v>1240</v>
      </c>
      <c r="C446" s="57" t="s">
        <v>48</v>
      </c>
      <c r="D446" s="118" t="s">
        <v>1068</v>
      </c>
      <c r="E446" s="414">
        <v>0</v>
      </c>
      <c r="F446" s="414">
        <v>1</v>
      </c>
      <c r="G446" s="403">
        <v>0</v>
      </c>
      <c r="H446" s="139">
        <f>G446/F446*100-100</f>
        <v>-100</v>
      </c>
      <c r="I446" s="47"/>
    </row>
    <row r="447" spans="1:9" ht="29.25" customHeight="1">
      <c r="A447" s="240" t="s">
        <v>1241</v>
      </c>
      <c r="B447" s="241"/>
      <c r="C447" s="241"/>
      <c r="D447" s="241"/>
      <c r="E447" s="241"/>
      <c r="F447" s="241"/>
      <c r="G447" s="241"/>
      <c r="H447" s="241"/>
      <c r="I447" s="242"/>
    </row>
    <row r="448" spans="1:9" ht="27" customHeight="1">
      <c r="A448" s="279" t="s">
        <v>1242</v>
      </c>
      <c r="B448" s="279"/>
      <c r="C448" s="279"/>
      <c r="D448" s="279"/>
      <c r="E448" s="279"/>
      <c r="F448" s="279"/>
      <c r="G448" s="279"/>
      <c r="H448" s="279"/>
      <c r="I448" s="279"/>
    </row>
    <row r="449" spans="1:9" ht="58.5" customHeight="1">
      <c r="A449" s="10" t="s">
        <v>1527</v>
      </c>
      <c r="B449" s="3" t="s">
        <v>1243</v>
      </c>
      <c r="C449" s="57" t="s">
        <v>48</v>
      </c>
      <c r="D449" s="118" t="s">
        <v>1073</v>
      </c>
      <c r="E449" s="106">
        <v>55</v>
      </c>
      <c r="F449" s="106">
        <v>59</v>
      </c>
      <c r="G449" s="414">
        <v>30</v>
      </c>
      <c r="H449" s="391">
        <f>G449/F449*100-100</f>
        <v>-49.152542372881356</v>
      </c>
      <c r="I449" s="47"/>
    </row>
    <row r="450" spans="1:9" ht="42" customHeight="1">
      <c r="A450" s="310" t="s">
        <v>1244</v>
      </c>
      <c r="B450" s="310"/>
      <c r="C450" s="310"/>
      <c r="D450" s="310"/>
      <c r="E450" s="310"/>
      <c r="F450" s="310"/>
      <c r="G450" s="310"/>
      <c r="H450" s="310"/>
      <c r="I450" s="310"/>
    </row>
    <row r="451" spans="1:9" ht="39" customHeight="1">
      <c r="A451" s="10" t="s">
        <v>1528</v>
      </c>
      <c r="B451" s="3" t="s">
        <v>1245</v>
      </c>
      <c r="C451" s="57" t="s">
        <v>48</v>
      </c>
      <c r="D451" s="117" t="s">
        <v>1195</v>
      </c>
      <c r="E451" s="106">
        <v>67</v>
      </c>
      <c r="F451" s="106">
        <v>70</v>
      </c>
      <c r="G451" s="414">
        <v>35</v>
      </c>
      <c r="H451" s="391">
        <f>G451/F451*100-100</f>
        <v>-50</v>
      </c>
      <c r="I451" s="47"/>
    </row>
    <row r="452" spans="1:9" ht="39.75" customHeight="1">
      <c r="A452" s="279" t="s">
        <v>1246</v>
      </c>
      <c r="B452" s="279"/>
      <c r="C452" s="279"/>
      <c r="D452" s="279"/>
      <c r="E452" s="279"/>
      <c r="F452" s="279"/>
      <c r="G452" s="279"/>
      <c r="H452" s="279"/>
      <c r="I452" s="279"/>
    </row>
    <row r="453" spans="1:9" ht="36.75" customHeight="1">
      <c r="A453" s="10" t="s">
        <v>1529</v>
      </c>
      <c r="B453" s="3" t="s">
        <v>1247</v>
      </c>
      <c r="C453" s="57" t="s">
        <v>48</v>
      </c>
      <c r="D453" s="118" t="s">
        <v>1073</v>
      </c>
      <c r="E453" s="106">
        <v>95</v>
      </c>
      <c r="F453" s="403">
        <v>100</v>
      </c>
      <c r="G453" s="403">
        <v>100</v>
      </c>
      <c r="H453" s="118">
        <f>G453/F453*100-100</f>
        <v>0</v>
      </c>
      <c r="I453" s="47"/>
    </row>
    <row r="454" spans="1:9" s="144" customFormat="1" ht="15.75">
      <c r="A454" s="310" t="s">
        <v>1248</v>
      </c>
      <c r="B454" s="310"/>
      <c r="C454" s="310"/>
      <c r="D454" s="310"/>
      <c r="E454" s="310"/>
      <c r="F454" s="310"/>
      <c r="G454" s="310"/>
      <c r="H454" s="310"/>
      <c r="I454" s="310"/>
    </row>
    <row r="455" spans="1:9" s="144" customFormat="1" ht="54" customHeight="1">
      <c r="A455" s="34" t="s">
        <v>1530</v>
      </c>
      <c r="B455" s="33" t="s">
        <v>1249</v>
      </c>
      <c r="C455" s="57" t="s">
        <v>48</v>
      </c>
      <c r="D455" s="139" t="s">
        <v>1073</v>
      </c>
      <c r="E455" s="414">
        <v>100</v>
      </c>
      <c r="F455" s="414">
        <v>100</v>
      </c>
      <c r="G455" s="403">
        <v>100</v>
      </c>
      <c r="H455" s="118">
        <f>G455/F455*100-100</f>
        <v>0</v>
      </c>
      <c r="I455" s="197"/>
    </row>
    <row r="456" spans="1:9" ht="15.75">
      <c r="A456" s="279" t="s">
        <v>1250</v>
      </c>
      <c r="B456" s="279"/>
      <c r="C456" s="279"/>
      <c r="D456" s="279"/>
      <c r="E456" s="279"/>
      <c r="F456" s="279"/>
      <c r="G456" s="279"/>
      <c r="H456" s="279"/>
      <c r="I456" s="279"/>
    </row>
    <row r="457" spans="1:9" ht="56.25" customHeight="1">
      <c r="A457" s="10" t="s">
        <v>1531</v>
      </c>
      <c r="B457" s="3" t="s">
        <v>1251</v>
      </c>
      <c r="C457" s="57" t="s">
        <v>48</v>
      </c>
      <c r="D457" s="117" t="s">
        <v>1195</v>
      </c>
      <c r="E457" s="106">
        <v>70</v>
      </c>
      <c r="F457" s="106">
        <v>100</v>
      </c>
      <c r="G457" s="403">
        <v>0</v>
      </c>
      <c r="H457" s="118">
        <f>G457/F457*100-100</f>
        <v>-100</v>
      </c>
      <c r="I457" s="189" t="s">
        <v>1252</v>
      </c>
    </row>
    <row r="458" spans="1:9" ht="15.75">
      <c r="A458" s="279" t="s">
        <v>1253</v>
      </c>
      <c r="B458" s="279"/>
      <c r="C458" s="279"/>
      <c r="D458" s="279"/>
      <c r="E458" s="279"/>
      <c r="F458" s="279"/>
      <c r="G458" s="279"/>
      <c r="H458" s="279"/>
      <c r="I458" s="279"/>
    </row>
    <row r="459" spans="1:9" ht="47.25">
      <c r="A459" s="10" t="s">
        <v>1532</v>
      </c>
      <c r="B459" s="3" t="s">
        <v>1254</v>
      </c>
      <c r="C459" s="57" t="s">
        <v>48</v>
      </c>
      <c r="D459" s="117" t="s">
        <v>1195</v>
      </c>
      <c r="E459" s="414">
        <v>290</v>
      </c>
      <c r="F459" s="414">
        <v>260</v>
      </c>
      <c r="G459" s="403">
        <v>260</v>
      </c>
      <c r="H459" s="118">
        <f>G459/F459*100-100</f>
        <v>0</v>
      </c>
      <c r="I459" s="47"/>
    </row>
    <row r="460" spans="1:9" ht="15.75">
      <c r="A460" s="279" t="s">
        <v>1255</v>
      </c>
      <c r="B460" s="279"/>
      <c r="C460" s="279"/>
      <c r="D460" s="279"/>
      <c r="E460" s="279"/>
      <c r="F460" s="279"/>
      <c r="G460" s="279"/>
      <c r="H460" s="279"/>
      <c r="I460" s="279"/>
    </row>
    <row r="461" spans="1:9" ht="47.25">
      <c r="A461" s="10" t="s">
        <v>1533</v>
      </c>
      <c r="B461" s="3" t="s">
        <v>1256</v>
      </c>
      <c r="C461" s="57" t="s">
        <v>48</v>
      </c>
      <c r="D461" s="117" t="s">
        <v>1195</v>
      </c>
      <c r="E461" s="106">
        <v>160</v>
      </c>
      <c r="F461" s="106">
        <v>180</v>
      </c>
      <c r="G461" s="403">
        <v>180</v>
      </c>
      <c r="H461" s="118">
        <f>G461/F461*100-100</f>
        <v>0</v>
      </c>
      <c r="I461" s="47"/>
    </row>
    <row r="462" spans="1:9" ht="36.75" customHeight="1">
      <c r="A462" s="314" t="s">
        <v>1257</v>
      </c>
      <c r="B462" s="314"/>
      <c r="C462" s="314"/>
      <c r="D462" s="314"/>
      <c r="E462" s="314"/>
      <c r="F462" s="314"/>
      <c r="G462" s="314"/>
      <c r="H462" s="314"/>
      <c r="I462" s="314"/>
    </row>
    <row r="463" spans="1:9" ht="41.25" customHeight="1">
      <c r="A463" s="10" t="s">
        <v>1534</v>
      </c>
      <c r="B463" s="3" t="s">
        <v>1258</v>
      </c>
      <c r="C463" s="57" t="s">
        <v>48</v>
      </c>
      <c r="D463" s="117" t="s">
        <v>1195</v>
      </c>
      <c r="E463" s="414">
        <v>430</v>
      </c>
      <c r="F463" s="414">
        <v>500</v>
      </c>
      <c r="G463" s="403">
        <v>0</v>
      </c>
      <c r="H463" s="118">
        <f>G463/F463*100-100</f>
        <v>-100</v>
      </c>
      <c r="I463" s="148" t="s">
        <v>1232</v>
      </c>
    </row>
    <row r="464" spans="1:9" ht="15.75">
      <c r="A464" s="279" t="s">
        <v>1259</v>
      </c>
      <c r="B464" s="279"/>
      <c r="C464" s="279"/>
      <c r="D464" s="279"/>
      <c r="E464" s="279"/>
      <c r="F464" s="279"/>
      <c r="G464" s="279"/>
      <c r="H464" s="279"/>
      <c r="I464" s="279"/>
    </row>
    <row r="465" spans="1:9" ht="44.25" customHeight="1">
      <c r="A465" s="10" t="s">
        <v>1535</v>
      </c>
      <c r="B465" s="3" t="s">
        <v>1260</v>
      </c>
      <c r="C465" s="57" t="s">
        <v>48</v>
      </c>
      <c r="D465" s="117" t="s">
        <v>1261</v>
      </c>
      <c r="E465" s="414">
        <v>5</v>
      </c>
      <c r="F465" s="414">
        <v>4</v>
      </c>
      <c r="G465" s="403">
        <v>0</v>
      </c>
      <c r="H465" s="118">
        <f>G465/F465*100-100</f>
        <v>-100</v>
      </c>
      <c r="I465" s="148" t="s">
        <v>1232</v>
      </c>
    </row>
    <row r="466" spans="1:9" ht="15.75">
      <c r="A466" s="324" t="s">
        <v>1262</v>
      </c>
      <c r="B466" s="324"/>
      <c r="C466" s="324"/>
      <c r="D466" s="324"/>
      <c r="E466" s="324"/>
      <c r="F466" s="324"/>
      <c r="G466" s="324"/>
      <c r="H466" s="324"/>
      <c r="I466" s="324"/>
    </row>
    <row r="467" spans="1:9" ht="15.75">
      <c r="A467" s="279" t="s">
        <v>1263</v>
      </c>
      <c r="B467" s="279"/>
      <c r="C467" s="279"/>
      <c r="D467" s="279"/>
      <c r="E467" s="279"/>
      <c r="F467" s="279"/>
      <c r="G467" s="279"/>
      <c r="H467" s="279"/>
      <c r="I467" s="279"/>
    </row>
    <row r="468" spans="1:9" ht="64.5" customHeight="1">
      <c r="A468" s="10" t="s">
        <v>1536</v>
      </c>
      <c r="B468" s="191" t="s">
        <v>1264</v>
      </c>
      <c r="C468" s="57" t="s">
        <v>48</v>
      </c>
      <c r="D468" s="117" t="s">
        <v>1068</v>
      </c>
      <c r="E468" s="106">
        <v>11</v>
      </c>
      <c r="F468" s="106">
        <v>11</v>
      </c>
      <c r="G468" s="403">
        <v>11</v>
      </c>
      <c r="H468" s="118">
        <f>G468/F468*100-100</f>
        <v>0</v>
      </c>
      <c r="I468" s="47"/>
    </row>
    <row r="469" spans="1:9" ht="15.75">
      <c r="A469" s="240" t="s">
        <v>1265</v>
      </c>
      <c r="B469" s="241"/>
      <c r="C469" s="241"/>
      <c r="D469" s="241"/>
      <c r="E469" s="241"/>
      <c r="F469" s="241"/>
      <c r="G469" s="241"/>
      <c r="H469" s="241"/>
      <c r="I469" s="242"/>
    </row>
    <row r="470" spans="1:9" ht="31.5">
      <c r="A470" s="10" t="s">
        <v>934</v>
      </c>
      <c r="B470" s="3" t="s">
        <v>1449</v>
      </c>
      <c r="C470" s="57" t="s">
        <v>48</v>
      </c>
      <c r="D470" s="117" t="s">
        <v>1068</v>
      </c>
      <c r="E470" s="106">
        <f>E473+E475+E477</f>
        <v>35</v>
      </c>
      <c r="F470" s="106">
        <f>F473+F475+F477</f>
        <v>8</v>
      </c>
      <c r="G470" s="403">
        <f>G473+G475+G477</f>
        <v>0</v>
      </c>
      <c r="H470" s="118">
        <f>G470/F470*100-100</f>
        <v>-100</v>
      </c>
      <c r="I470" s="148" t="s">
        <v>1232</v>
      </c>
    </row>
    <row r="471" spans="1:9" ht="15.75">
      <c r="A471" s="240" t="s">
        <v>1266</v>
      </c>
      <c r="B471" s="241"/>
      <c r="C471" s="241"/>
      <c r="D471" s="241"/>
      <c r="E471" s="241"/>
      <c r="F471" s="241"/>
      <c r="G471" s="241"/>
      <c r="H471" s="241"/>
      <c r="I471" s="242"/>
    </row>
    <row r="472" spans="1:9" ht="15.75">
      <c r="A472" s="279" t="s">
        <v>1267</v>
      </c>
      <c r="B472" s="279"/>
      <c r="C472" s="279"/>
      <c r="D472" s="279"/>
      <c r="E472" s="279"/>
      <c r="F472" s="279"/>
      <c r="G472" s="279"/>
      <c r="H472" s="279"/>
      <c r="I472" s="279"/>
    </row>
    <row r="473" spans="1:9" ht="137.25" customHeight="1">
      <c r="A473" s="10" t="s">
        <v>1537</v>
      </c>
      <c r="B473" s="3" t="s">
        <v>1268</v>
      </c>
      <c r="C473" s="57" t="s">
        <v>48</v>
      </c>
      <c r="D473" s="117" t="s">
        <v>1068</v>
      </c>
      <c r="E473" s="106">
        <v>31</v>
      </c>
      <c r="F473" s="106">
        <v>8</v>
      </c>
      <c r="G473" s="403">
        <v>0</v>
      </c>
      <c r="H473" s="118">
        <f>G473/F473*100-100</f>
        <v>-100</v>
      </c>
      <c r="I473" s="188" t="s">
        <v>1070</v>
      </c>
    </row>
    <row r="474" spans="1:9" ht="36" customHeight="1">
      <c r="A474" s="323" t="s">
        <v>1269</v>
      </c>
      <c r="B474" s="323"/>
      <c r="C474" s="323"/>
      <c r="D474" s="323"/>
      <c r="E474" s="323"/>
      <c r="F474" s="323"/>
      <c r="G474" s="323"/>
      <c r="H474" s="323"/>
      <c r="I474" s="323"/>
    </row>
    <row r="475" spans="1:9" ht="108" customHeight="1">
      <c r="A475" s="10" t="s">
        <v>1538</v>
      </c>
      <c r="B475" s="33" t="s">
        <v>1270</v>
      </c>
      <c r="C475" s="57" t="s">
        <v>48</v>
      </c>
      <c r="D475" s="117" t="s">
        <v>1271</v>
      </c>
      <c r="E475" s="106">
        <v>3</v>
      </c>
      <c r="F475" s="106">
        <v>0</v>
      </c>
      <c r="G475" s="403">
        <v>0</v>
      </c>
      <c r="H475" s="405" t="e">
        <f>G475/F475*100-100</f>
        <v>#DIV/0!</v>
      </c>
      <c r="I475" s="198"/>
    </row>
    <row r="476" spans="1:9" ht="39.75" customHeight="1">
      <c r="A476" s="323" t="s">
        <v>1272</v>
      </c>
      <c r="B476" s="323"/>
      <c r="C476" s="323"/>
      <c r="D476" s="323"/>
      <c r="E476" s="323"/>
      <c r="F476" s="323"/>
      <c r="G476" s="323"/>
      <c r="H476" s="323"/>
      <c r="I476" s="323"/>
    </row>
    <row r="477" spans="1:9" ht="94.5" customHeight="1">
      <c r="A477" s="10" t="s">
        <v>1539</v>
      </c>
      <c r="B477" s="33" t="s">
        <v>1273</v>
      </c>
      <c r="C477" s="57" t="s">
        <v>48</v>
      </c>
      <c r="D477" s="117" t="s">
        <v>1274</v>
      </c>
      <c r="E477" s="106">
        <v>1</v>
      </c>
      <c r="F477" s="106">
        <v>0</v>
      </c>
      <c r="G477" s="403">
        <v>0</v>
      </c>
      <c r="H477" s="405" t="e">
        <f>G477/F477*100</f>
        <v>#DIV/0!</v>
      </c>
      <c r="I477" s="47"/>
    </row>
    <row r="478" spans="1:9" ht="15.75">
      <c r="A478" s="322" t="s">
        <v>1275</v>
      </c>
      <c r="B478" s="322"/>
      <c r="C478" s="322"/>
      <c r="D478" s="322"/>
      <c r="E478" s="322"/>
      <c r="F478" s="322"/>
      <c r="G478" s="322"/>
      <c r="H478" s="322"/>
      <c r="I478" s="322"/>
    </row>
    <row r="479" spans="1:9" ht="36.75" customHeight="1">
      <c r="A479" s="10" t="s">
        <v>937</v>
      </c>
      <c r="B479" s="3" t="s">
        <v>1540</v>
      </c>
      <c r="C479" s="57" t="s">
        <v>48</v>
      </c>
      <c r="D479" s="118" t="s">
        <v>1073</v>
      </c>
      <c r="E479" s="106">
        <v>110</v>
      </c>
      <c r="F479" s="106">
        <v>95</v>
      </c>
      <c r="G479" s="414">
        <v>52.38</v>
      </c>
      <c r="H479" s="391">
        <f>G479/F479*100-100</f>
        <v>-44.86315789473684</v>
      </c>
      <c r="I479" s="47"/>
    </row>
    <row r="480" spans="1:9" ht="23.25" customHeight="1">
      <c r="A480" s="324" t="s">
        <v>1276</v>
      </c>
      <c r="B480" s="324"/>
      <c r="C480" s="324"/>
      <c r="D480" s="324"/>
      <c r="E480" s="324"/>
      <c r="F480" s="324"/>
      <c r="G480" s="324"/>
      <c r="H480" s="324"/>
      <c r="I480" s="324"/>
    </row>
    <row r="481" spans="1:9" ht="24" customHeight="1">
      <c r="A481" s="279" t="s">
        <v>1277</v>
      </c>
      <c r="B481" s="279"/>
      <c r="C481" s="279"/>
      <c r="D481" s="279"/>
      <c r="E481" s="279"/>
      <c r="F481" s="279"/>
      <c r="G481" s="279"/>
      <c r="H481" s="279"/>
      <c r="I481" s="279"/>
    </row>
    <row r="482" spans="1:9" ht="42" customHeight="1">
      <c r="A482" s="10" t="s">
        <v>1541</v>
      </c>
      <c r="B482" s="3" t="s">
        <v>1278</v>
      </c>
      <c r="C482" s="57" t="s">
        <v>48</v>
      </c>
      <c r="D482" s="118" t="s">
        <v>1073</v>
      </c>
      <c r="E482" s="106">
        <v>110</v>
      </c>
      <c r="F482" s="106">
        <v>95</v>
      </c>
      <c r="G482" s="414">
        <v>52.38</v>
      </c>
      <c r="H482" s="391">
        <f>G482/F482*100-100</f>
        <v>-44.86315789473684</v>
      </c>
      <c r="I482" s="47"/>
    </row>
    <row r="483" spans="1:9" ht="15.75">
      <c r="A483" s="279" t="s">
        <v>1279</v>
      </c>
      <c r="B483" s="279"/>
      <c r="C483" s="279"/>
      <c r="D483" s="279"/>
      <c r="E483" s="279"/>
      <c r="F483" s="279"/>
      <c r="G483" s="279"/>
      <c r="H483" s="279"/>
      <c r="I483" s="279"/>
    </row>
    <row r="484" spans="1:9" ht="34.5" customHeight="1">
      <c r="A484" s="10" t="s">
        <v>1542</v>
      </c>
      <c r="B484" s="3" t="s">
        <v>1280</v>
      </c>
      <c r="C484" s="57" t="s">
        <v>48</v>
      </c>
      <c r="D484" s="199" t="s">
        <v>1281</v>
      </c>
      <c r="E484" s="106">
        <v>100</v>
      </c>
      <c r="F484" s="106">
        <v>95</v>
      </c>
      <c r="G484" s="403">
        <v>84.62</v>
      </c>
      <c r="H484" s="391">
        <f>G484/F484*100-100</f>
        <v>-10.92631578947369</v>
      </c>
      <c r="I484" s="47"/>
    </row>
    <row r="485" spans="1:9" ht="23.25" customHeight="1">
      <c r="A485" s="279" t="s">
        <v>1282</v>
      </c>
      <c r="B485" s="279"/>
      <c r="C485" s="279"/>
      <c r="D485" s="279"/>
      <c r="E485" s="279"/>
      <c r="F485" s="279"/>
      <c r="G485" s="279"/>
      <c r="H485" s="279"/>
      <c r="I485" s="279"/>
    </row>
    <row r="486" spans="1:9" ht="36.75" customHeight="1">
      <c r="A486" s="10" t="s">
        <v>1543</v>
      </c>
      <c r="B486" s="3" t="s">
        <v>1283</v>
      </c>
      <c r="C486" s="57" t="s">
        <v>48</v>
      </c>
      <c r="D486" s="118" t="s">
        <v>1073</v>
      </c>
      <c r="E486" s="106">
        <v>100</v>
      </c>
      <c r="F486" s="106">
        <v>100</v>
      </c>
      <c r="G486" s="403">
        <v>100</v>
      </c>
      <c r="H486" s="118">
        <f>G486/F486*100-100</f>
        <v>0</v>
      </c>
      <c r="I486" s="47"/>
    </row>
    <row r="487" spans="1:9" ht="23.25" customHeight="1">
      <c r="A487" s="279" t="s">
        <v>1284</v>
      </c>
      <c r="B487" s="279"/>
      <c r="C487" s="279"/>
      <c r="D487" s="279"/>
      <c r="E487" s="279"/>
      <c r="F487" s="279"/>
      <c r="G487" s="279"/>
      <c r="H487" s="279"/>
      <c r="I487" s="279"/>
    </row>
    <row r="488" spans="1:9" ht="87.75" customHeight="1">
      <c r="A488" s="10" t="s">
        <v>1544</v>
      </c>
      <c r="B488" s="3" t="s">
        <v>1285</v>
      </c>
      <c r="C488" s="57" t="s">
        <v>48</v>
      </c>
      <c r="D488" s="118" t="s">
        <v>1073</v>
      </c>
      <c r="E488" s="106">
        <v>100</v>
      </c>
      <c r="F488" s="106">
        <v>100</v>
      </c>
      <c r="G488" s="403">
        <v>100</v>
      </c>
      <c r="H488" s="118">
        <f>G488/F488*100-100</f>
        <v>0</v>
      </c>
      <c r="I488" s="47"/>
    </row>
    <row r="489" spans="1:9" ht="26.25" customHeight="1">
      <c r="A489" s="243" t="s">
        <v>1286</v>
      </c>
      <c r="B489" s="244"/>
      <c r="C489" s="244"/>
      <c r="D489" s="244"/>
      <c r="E489" s="244"/>
      <c r="F489" s="244"/>
      <c r="G489" s="244"/>
      <c r="H489" s="244"/>
      <c r="I489" s="245"/>
    </row>
    <row r="490" spans="1:9" ht="60" customHeight="1">
      <c r="A490" s="10" t="s">
        <v>1545</v>
      </c>
      <c r="B490" s="3" t="s">
        <v>1287</v>
      </c>
      <c r="C490" s="57" t="s">
        <v>48</v>
      </c>
      <c r="D490" s="117" t="s">
        <v>1274</v>
      </c>
      <c r="E490" s="106">
        <v>92</v>
      </c>
      <c r="F490" s="106">
        <v>130</v>
      </c>
      <c r="G490" s="403">
        <f>G346</f>
        <v>25</v>
      </c>
      <c r="H490" s="391">
        <f>G490/F490*100-100</f>
        <v>-80.76923076923077</v>
      </c>
      <c r="I490" s="189" t="s">
        <v>1093</v>
      </c>
    </row>
    <row r="491" spans="1:9" ht="15.75">
      <c r="A491" s="8"/>
      <c r="B491" s="3"/>
      <c r="C491" s="5"/>
      <c r="D491" s="8"/>
      <c r="E491" s="118"/>
      <c r="F491" s="118"/>
      <c r="G491" s="139"/>
      <c r="H491" s="391"/>
      <c r="I491" s="9"/>
    </row>
    <row r="492" spans="1:9" s="102" customFormat="1" ht="33" customHeight="1">
      <c r="A492" s="419" t="s">
        <v>28</v>
      </c>
      <c r="B492" s="420" t="s">
        <v>399</v>
      </c>
      <c r="C492" s="420"/>
      <c r="D492" s="420"/>
      <c r="E492" s="420"/>
      <c r="F492" s="420"/>
      <c r="G492" s="420"/>
      <c r="H492" s="420"/>
      <c r="I492" s="420"/>
    </row>
    <row r="493" spans="1:9" ht="21.75" customHeight="1">
      <c r="A493" s="274" t="s">
        <v>40</v>
      </c>
      <c r="B493" s="274"/>
      <c r="C493" s="274"/>
      <c r="D493" s="274"/>
      <c r="E493" s="274"/>
      <c r="F493" s="274"/>
      <c r="G493" s="274"/>
      <c r="H493" s="274"/>
      <c r="I493" s="274"/>
    </row>
    <row r="494" spans="1:9" ht="15.75" hidden="1">
      <c r="A494" s="8"/>
      <c r="B494" s="3" t="s">
        <v>47</v>
      </c>
      <c r="C494" s="8"/>
      <c r="D494" s="8"/>
      <c r="E494" s="118"/>
      <c r="F494" s="118"/>
      <c r="G494" s="118"/>
      <c r="H494" s="118"/>
      <c r="I494" s="9"/>
    </row>
    <row r="495" spans="1:9" ht="15.75">
      <c r="A495" s="8" t="s">
        <v>187</v>
      </c>
      <c r="B495" s="3" t="s">
        <v>81</v>
      </c>
      <c r="C495" s="5" t="s">
        <v>48</v>
      </c>
      <c r="D495" s="8" t="s">
        <v>49</v>
      </c>
      <c r="E495" s="118">
        <v>31</v>
      </c>
      <c r="F495" s="118">
        <v>35.5</v>
      </c>
      <c r="G495" s="118">
        <v>34.4</v>
      </c>
      <c r="H495" s="392">
        <f>G495/F495*100-100</f>
        <v>-3.098591549295776</v>
      </c>
      <c r="I495" s="9"/>
    </row>
    <row r="496" spans="1:9" ht="15.75" customHeight="1">
      <c r="A496" s="8" t="s">
        <v>188</v>
      </c>
      <c r="B496" s="3" t="s">
        <v>50</v>
      </c>
      <c r="C496" s="5" t="s">
        <v>48</v>
      </c>
      <c r="D496" s="8" t="s">
        <v>49</v>
      </c>
      <c r="E496" s="118">
        <v>46</v>
      </c>
      <c r="F496" s="118">
        <v>48</v>
      </c>
      <c r="G496" s="118">
        <v>46.5</v>
      </c>
      <c r="H496" s="392">
        <f>G496/F496*100-100</f>
        <v>-3.125</v>
      </c>
      <c r="I496" s="9"/>
    </row>
    <row r="497" spans="1:9" ht="15.75">
      <c r="A497" s="8" t="s">
        <v>189</v>
      </c>
      <c r="B497" s="3" t="s">
        <v>66</v>
      </c>
      <c r="C497" s="5" t="s">
        <v>48</v>
      </c>
      <c r="D497" s="8" t="s">
        <v>49</v>
      </c>
      <c r="E497" s="118">
        <v>5.1</v>
      </c>
      <c r="F497" s="118">
        <v>5.9</v>
      </c>
      <c r="G497" s="118">
        <v>5.8</v>
      </c>
      <c r="H497" s="392">
        <f>G497/F497*100-100</f>
        <v>-1.6949152542373014</v>
      </c>
      <c r="I497" s="9"/>
    </row>
    <row r="498" spans="1:9" ht="15.75">
      <c r="A498" s="8" t="s">
        <v>190</v>
      </c>
      <c r="B498" s="3" t="s">
        <v>52</v>
      </c>
      <c r="C498" s="5" t="s">
        <v>48</v>
      </c>
      <c r="D498" s="8" t="s">
        <v>53</v>
      </c>
      <c r="E498" s="118">
        <v>71.5</v>
      </c>
      <c r="F498" s="118">
        <v>70.9</v>
      </c>
      <c r="G498" s="118">
        <v>70.8</v>
      </c>
      <c r="H498" s="392">
        <f>G498/F498*100-100</f>
        <v>-0.1410437235543185</v>
      </c>
      <c r="I498" s="9"/>
    </row>
    <row r="499" spans="1:9" ht="15.75" customHeight="1">
      <c r="A499" s="275" t="s">
        <v>55</v>
      </c>
      <c r="B499" s="275"/>
      <c r="C499" s="275"/>
      <c r="D499" s="275"/>
      <c r="E499" s="275"/>
      <c r="F499" s="275"/>
      <c r="G499" s="275"/>
      <c r="H499" s="275"/>
      <c r="I499" s="275"/>
    </row>
    <row r="500" spans="1:9" ht="15.75" hidden="1">
      <c r="A500" s="8"/>
      <c r="B500" s="3" t="s">
        <v>47</v>
      </c>
      <c r="C500" s="8"/>
      <c r="D500" s="8"/>
      <c r="E500" s="118"/>
      <c r="F500" s="118"/>
      <c r="G500" s="118"/>
      <c r="H500" s="118"/>
      <c r="I500" s="9"/>
    </row>
    <row r="501" spans="1:9" ht="33" customHeight="1">
      <c r="A501" s="8" t="s">
        <v>942</v>
      </c>
      <c r="B501" s="3" t="s">
        <v>82</v>
      </c>
      <c r="C501" s="5" t="s">
        <v>48</v>
      </c>
      <c r="D501" s="8" t="s">
        <v>64</v>
      </c>
      <c r="E501" s="118">
        <v>40740</v>
      </c>
      <c r="F501" s="118">
        <v>42197</v>
      </c>
      <c r="G501" s="118">
        <v>40895</v>
      </c>
      <c r="H501" s="392">
        <f>G501/F501*100-100</f>
        <v>-3.085527407161649</v>
      </c>
      <c r="I501" s="9"/>
    </row>
    <row r="502" spans="1:9" ht="15.75">
      <c r="A502" s="265" t="s">
        <v>56</v>
      </c>
      <c r="B502" s="265"/>
      <c r="C502" s="265"/>
      <c r="D502" s="265"/>
      <c r="E502" s="265"/>
      <c r="F502" s="265"/>
      <c r="G502" s="265"/>
      <c r="H502" s="265"/>
      <c r="I502" s="265"/>
    </row>
    <row r="503" spans="1:9" ht="15.75" hidden="1">
      <c r="A503" s="8"/>
      <c r="B503" s="3" t="s">
        <v>57</v>
      </c>
      <c r="C503" s="8"/>
      <c r="D503" s="8"/>
      <c r="E503" s="118"/>
      <c r="F503" s="118"/>
      <c r="G503" s="118"/>
      <c r="H503" s="118"/>
      <c r="I503" s="9"/>
    </row>
    <row r="504" spans="1:9" ht="15.75">
      <c r="A504" s="8" t="s">
        <v>283</v>
      </c>
      <c r="B504" s="3" t="s">
        <v>58</v>
      </c>
      <c r="C504" s="5" t="s">
        <v>59</v>
      </c>
      <c r="D504" s="8" t="s">
        <v>49</v>
      </c>
      <c r="E504" s="118">
        <v>95</v>
      </c>
      <c r="F504" s="118">
        <v>95</v>
      </c>
      <c r="G504" s="118">
        <v>95</v>
      </c>
      <c r="H504" s="393">
        <f>(G504/F504*100)-100</f>
        <v>0</v>
      </c>
      <c r="I504" s="9"/>
    </row>
    <row r="505" spans="1:9" ht="35.25" customHeight="1">
      <c r="A505" s="299" t="s">
        <v>60</v>
      </c>
      <c r="B505" s="299"/>
      <c r="C505" s="299"/>
      <c r="D505" s="299"/>
      <c r="E505" s="299"/>
      <c r="F505" s="299"/>
      <c r="G505" s="299"/>
      <c r="H505" s="299"/>
      <c r="I505" s="299"/>
    </row>
    <row r="506" spans="1:9" ht="21" customHeight="1" hidden="1">
      <c r="A506" s="8"/>
      <c r="B506" s="3" t="s">
        <v>57</v>
      </c>
      <c r="C506" s="8"/>
      <c r="D506" s="8"/>
      <c r="E506" s="118"/>
      <c r="F506" s="118"/>
      <c r="G506" s="118"/>
      <c r="H506" s="118"/>
      <c r="I506" s="9"/>
    </row>
    <row r="507" spans="1:9" ht="47.25">
      <c r="A507" s="8" t="s">
        <v>285</v>
      </c>
      <c r="B507" s="3" t="s">
        <v>61</v>
      </c>
      <c r="C507" s="5" t="s">
        <v>48</v>
      </c>
      <c r="D507" s="8" t="s">
        <v>49</v>
      </c>
      <c r="E507" s="118">
        <v>0</v>
      </c>
      <c r="F507" s="118">
        <v>90</v>
      </c>
      <c r="G507" s="118">
        <v>90</v>
      </c>
      <c r="H507" s="392">
        <f>(G507/F507*100)-100</f>
        <v>0</v>
      </c>
      <c r="I507" s="9"/>
    </row>
    <row r="508" spans="1:9" ht="15.75">
      <c r="A508" s="265" t="s">
        <v>62</v>
      </c>
      <c r="B508" s="265"/>
      <c r="C508" s="265"/>
      <c r="D508" s="265"/>
      <c r="E508" s="265"/>
      <c r="F508" s="265"/>
      <c r="G508" s="265"/>
      <c r="H508" s="265"/>
      <c r="I508" s="265"/>
    </row>
    <row r="509" spans="1:9" ht="15.75" hidden="1">
      <c r="A509" s="8"/>
      <c r="B509" s="3" t="s">
        <v>57</v>
      </c>
      <c r="C509" s="8"/>
      <c r="D509" s="8"/>
      <c r="E509" s="118"/>
      <c r="F509" s="118"/>
      <c r="G509" s="118"/>
      <c r="H509" s="394"/>
      <c r="I509" s="9"/>
    </row>
    <row r="510" spans="1:9" ht="23.25" customHeight="1">
      <c r="A510" s="8" t="s">
        <v>1547</v>
      </c>
      <c r="B510" s="3" t="s">
        <v>51</v>
      </c>
      <c r="C510" s="5" t="s">
        <v>48</v>
      </c>
      <c r="D510" s="8" t="s">
        <v>49</v>
      </c>
      <c r="E510" s="118">
        <v>1.1</v>
      </c>
      <c r="F510" s="118">
        <v>1.15</v>
      </c>
      <c r="G510" s="118">
        <v>0.5</v>
      </c>
      <c r="H510" s="392">
        <f>G510/F510*100-100</f>
        <v>-56.52173913043478</v>
      </c>
      <c r="I510" s="9"/>
    </row>
    <row r="511" spans="1:9" ht="15.75">
      <c r="A511" s="265" t="s">
        <v>63</v>
      </c>
      <c r="B511" s="265"/>
      <c r="C511" s="265"/>
      <c r="D511" s="265"/>
      <c r="E511" s="265"/>
      <c r="F511" s="265"/>
      <c r="G511" s="265"/>
      <c r="H511" s="265"/>
      <c r="I511" s="265"/>
    </row>
    <row r="512" spans="1:9" ht="15.75" hidden="1">
      <c r="A512" s="8"/>
      <c r="B512" s="3" t="s">
        <v>57</v>
      </c>
      <c r="C512" s="8"/>
      <c r="D512" s="8"/>
      <c r="E512" s="118"/>
      <c r="F512" s="118"/>
      <c r="G512" s="118"/>
      <c r="H512" s="118"/>
      <c r="I512" s="9"/>
    </row>
    <row r="513" spans="1:9" ht="31.5">
      <c r="A513" s="8" t="s">
        <v>1548</v>
      </c>
      <c r="B513" s="3" t="s">
        <v>83</v>
      </c>
      <c r="C513" s="5" t="s">
        <v>48</v>
      </c>
      <c r="D513" s="8" t="s">
        <v>64</v>
      </c>
      <c r="E513" s="118">
        <v>0</v>
      </c>
      <c r="F513" s="118">
        <v>20</v>
      </c>
      <c r="G513" s="118">
        <v>3</v>
      </c>
      <c r="H513" s="392">
        <f>G513/F513*100-100</f>
        <v>-85</v>
      </c>
      <c r="I513" s="9"/>
    </row>
    <row r="514" spans="1:9" ht="15.75">
      <c r="A514" s="274" t="s">
        <v>65</v>
      </c>
      <c r="B514" s="274"/>
      <c r="C514" s="274"/>
      <c r="D514" s="274"/>
      <c r="E514" s="274"/>
      <c r="F514" s="274"/>
      <c r="G514" s="274"/>
      <c r="H514" s="274"/>
      <c r="I514" s="274"/>
    </row>
    <row r="515" spans="1:9" ht="15.75" hidden="1">
      <c r="A515" s="8"/>
      <c r="B515" s="3" t="s">
        <v>47</v>
      </c>
      <c r="C515" s="5"/>
      <c r="D515" s="8"/>
      <c r="E515" s="118"/>
      <c r="F515" s="118"/>
      <c r="G515" s="118"/>
      <c r="H515" s="118"/>
      <c r="I515" s="9"/>
    </row>
    <row r="516" spans="1:9" ht="34.5" customHeight="1">
      <c r="A516" s="8" t="s">
        <v>949</v>
      </c>
      <c r="B516" s="3" t="s">
        <v>84</v>
      </c>
      <c r="C516" s="5" t="s">
        <v>48</v>
      </c>
      <c r="D516" s="8" t="s">
        <v>64</v>
      </c>
      <c r="E516" s="118">
        <v>6930</v>
      </c>
      <c r="F516" s="118">
        <v>7013</v>
      </c>
      <c r="G516" s="118">
        <v>6950</v>
      </c>
      <c r="H516" s="392">
        <f>G516/F516*100-100</f>
        <v>-0.8983316697561747</v>
      </c>
      <c r="I516" s="9"/>
    </row>
    <row r="517" spans="1:9" ht="15.75">
      <c r="A517" s="265" t="s">
        <v>67</v>
      </c>
      <c r="B517" s="265"/>
      <c r="C517" s="265"/>
      <c r="D517" s="265"/>
      <c r="E517" s="265"/>
      <c r="F517" s="265"/>
      <c r="G517" s="265"/>
      <c r="H517" s="265"/>
      <c r="I517" s="265"/>
    </row>
    <row r="518" spans="1:9" ht="15.75" hidden="1">
      <c r="A518" s="10"/>
      <c r="B518" s="3" t="s">
        <v>57</v>
      </c>
      <c r="C518" s="8"/>
      <c r="D518" s="8"/>
      <c r="E518" s="118"/>
      <c r="F518" s="118"/>
      <c r="G518" s="118"/>
      <c r="H518" s="394"/>
      <c r="I518" s="9"/>
    </row>
    <row r="519" spans="1:9" ht="15.75">
      <c r="A519" s="10" t="s">
        <v>1549</v>
      </c>
      <c r="B519" s="3" t="s">
        <v>58</v>
      </c>
      <c r="C519" s="5" t="s">
        <v>59</v>
      </c>
      <c r="D519" s="8" t="s">
        <v>49</v>
      </c>
      <c r="E519" s="118">
        <v>95</v>
      </c>
      <c r="F519" s="118">
        <v>95</v>
      </c>
      <c r="G519" s="118">
        <v>95</v>
      </c>
      <c r="H519" s="392">
        <f>(G519/F519*100)-100</f>
        <v>0</v>
      </c>
      <c r="I519" s="9"/>
    </row>
    <row r="520" spans="1:9" ht="15.75">
      <c r="A520" s="298" t="s">
        <v>68</v>
      </c>
      <c r="B520" s="298"/>
      <c r="C520" s="298"/>
      <c r="D520" s="298"/>
      <c r="E520" s="298"/>
      <c r="F520" s="298"/>
      <c r="G520" s="298"/>
      <c r="H520" s="298"/>
      <c r="I520" s="298"/>
    </row>
    <row r="521" spans="1:9" ht="15.75" hidden="1">
      <c r="A521" s="10"/>
      <c r="B521" s="3" t="s">
        <v>57</v>
      </c>
      <c r="C521" s="8"/>
      <c r="D521" s="8"/>
      <c r="E521" s="118"/>
      <c r="F521" s="118"/>
      <c r="G521" s="118"/>
      <c r="H521" s="394"/>
      <c r="I521" s="9"/>
    </row>
    <row r="522" spans="1:9" ht="19.5" customHeight="1">
      <c r="A522" s="10" t="s">
        <v>1550</v>
      </c>
      <c r="B522" s="3" t="s">
        <v>69</v>
      </c>
      <c r="C522" s="5" t="s">
        <v>48</v>
      </c>
      <c r="D522" s="8" t="s">
        <v>70</v>
      </c>
      <c r="E522" s="118">
        <v>27</v>
      </c>
      <c r="F522" s="118">
        <v>28</v>
      </c>
      <c r="G522" s="118">
        <v>6</v>
      </c>
      <c r="H522" s="392">
        <f>G522/F522*100-100</f>
        <v>-78.57142857142857</v>
      </c>
      <c r="I522" s="9"/>
    </row>
    <row r="523" spans="1:9" ht="15.75">
      <c r="A523" s="297" t="s">
        <v>71</v>
      </c>
      <c r="B523" s="297"/>
      <c r="C523" s="297"/>
      <c r="D523" s="297"/>
      <c r="E523" s="297"/>
      <c r="F523" s="297"/>
      <c r="G523" s="297"/>
      <c r="H523" s="297"/>
      <c r="I523" s="297"/>
    </row>
    <row r="524" spans="1:9" ht="15.75" hidden="1">
      <c r="A524" s="10"/>
      <c r="B524" s="3" t="s">
        <v>47</v>
      </c>
      <c r="C524" s="8"/>
      <c r="D524" s="8"/>
      <c r="E524" s="118"/>
      <c r="F524" s="118"/>
      <c r="G524" s="118"/>
      <c r="H524" s="394"/>
      <c r="I524" s="9"/>
    </row>
    <row r="525" spans="1:9" ht="15.75">
      <c r="A525" s="10" t="s">
        <v>952</v>
      </c>
      <c r="B525" s="3" t="s">
        <v>52</v>
      </c>
      <c r="C525" s="5" t="s">
        <v>48</v>
      </c>
      <c r="D525" s="8" t="s">
        <v>49</v>
      </c>
      <c r="E525" s="118">
        <v>71.5</v>
      </c>
      <c r="F525" s="118">
        <v>70.9</v>
      </c>
      <c r="G525" s="118">
        <v>70.8</v>
      </c>
      <c r="H525" s="392">
        <f>G525/F525*100-100</f>
        <v>-0.1410437235543185</v>
      </c>
      <c r="I525" s="9"/>
    </row>
    <row r="526" spans="1:9" ht="15.75">
      <c r="A526" s="298" t="s">
        <v>72</v>
      </c>
      <c r="B526" s="298"/>
      <c r="C526" s="298"/>
      <c r="D526" s="298"/>
      <c r="E526" s="298"/>
      <c r="F526" s="298"/>
      <c r="G526" s="298"/>
      <c r="H526" s="298"/>
      <c r="I526" s="298"/>
    </row>
    <row r="527" spans="1:9" ht="15.75" hidden="1">
      <c r="A527" s="10" t="s">
        <v>1551</v>
      </c>
      <c r="B527" s="3" t="s">
        <v>57</v>
      </c>
      <c r="C527" s="8"/>
      <c r="D527" s="8"/>
      <c r="E527" s="118"/>
      <c r="F527" s="118"/>
      <c r="G527" s="118"/>
      <c r="H527" s="394"/>
      <c r="I527" s="9"/>
    </row>
    <row r="528" spans="1:9" ht="15.75">
      <c r="A528" s="15" t="s">
        <v>1551</v>
      </c>
      <c r="B528" s="3" t="s">
        <v>54</v>
      </c>
      <c r="C528" s="5" t="s">
        <v>48</v>
      </c>
      <c r="D528" s="8" t="s">
        <v>49</v>
      </c>
      <c r="E528" s="118">
        <v>33.6</v>
      </c>
      <c r="F528" s="118">
        <v>34.6</v>
      </c>
      <c r="G528" s="118">
        <v>33.9</v>
      </c>
      <c r="H528" s="392">
        <f>G528/F528*100-100</f>
        <v>-2.02312138728324</v>
      </c>
      <c r="I528" s="9"/>
    </row>
    <row r="529" spans="1:9" ht="15.75">
      <c r="A529" s="274" t="s">
        <v>73</v>
      </c>
      <c r="B529" s="274"/>
      <c r="C529" s="274"/>
      <c r="D529" s="274"/>
      <c r="E529" s="274"/>
      <c r="F529" s="274"/>
      <c r="G529" s="274"/>
      <c r="H529" s="274"/>
      <c r="I529" s="274"/>
    </row>
    <row r="530" spans="1:9" ht="15.75" hidden="1">
      <c r="A530" s="8"/>
      <c r="B530" s="3" t="s">
        <v>47</v>
      </c>
      <c r="C530" s="5"/>
      <c r="D530" s="8"/>
      <c r="E530" s="118"/>
      <c r="F530" s="118"/>
      <c r="G530" s="118"/>
      <c r="H530" s="118"/>
      <c r="I530" s="9"/>
    </row>
    <row r="531" spans="1:9" ht="15.75">
      <c r="A531" s="8" t="s">
        <v>953</v>
      </c>
      <c r="B531" s="3" t="s">
        <v>74</v>
      </c>
      <c r="C531" s="5" t="s">
        <v>59</v>
      </c>
      <c r="D531" s="8" t="s">
        <v>49</v>
      </c>
      <c r="E531" s="118">
        <v>95</v>
      </c>
      <c r="F531" s="118">
        <v>95</v>
      </c>
      <c r="G531" s="118">
        <v>95</v>
      </c>
      <c r="H531" s="118">
        <v>0</v>
      </c>
      <c r="I531" s="9"/>
    </row>
    <row r="532" spans="1:9" ht="15.75">
      <c r="A532" s="265" t="s">
        <v>75</v>
      </c>
      <c r="B532" s="265"/>
      <c r="C532" s="265"/>
      <c r="D532" s="265"/>
      <c r="E532" s="265"/>
      <c r="F532" s="265"/>
      <c r="G532" s="265"/>
      <c r="H532" s="265"/>
      <c r="I532" s="265"/>
    </row>
    <row r="533" spans="1:9" ht="15.75" hidden="1">
      <c r="A533" s="8"/>
      <c r="B533" s="3" t="s">
        <v>57</v>
      </c>
      <c r="C533" s="5"/>
      <c r="D533" s="8"/>
      <c r="E533" s="118"/>
      <c r="F533" s="118"/>
      <c r="G533" s="118"/>
      <c r="H533" s="118"/>
      <c r="I533" s="9"/>
    </row>
    <row r="534" spans="1:9" ht="15.75">
      <c r="A534" s="8" t="s">
        <v>1552</v>
      </c>
      <c r="B534" s="3" t="s">
        <v>74</v>
      </c>
      <c r="C534" s="5" t="s">
        <v>59</v>
      </c>
      <c r="D534" s="8" t="s">
        <v>49</v>
      </c>
      <c r="E534" s="118">
        <v>95</v>
      </c>
      <c r="F534" s="118">
        <v>95</v>
      </c>
      <c r="G534" s="118">
        <v>95</v>
      </c>
      <c r="H534" s="118">
        <v>0</v>
      </c>
      <c r="I534" s="9"/>
    </row>
    <row r="535" spans="1:9" ht="36.75" customHeight="1">
      <c r="A535" s="264" t="s">
        <v>76</v>
      </c>
      <c r="B535" s="264"/>
      <c r="C535" s="264"/>
      <c r="D535" s="264"/>
      <c r="E535" s="264"/>
      <c r="F535" s="264"/>
      <c r="G535" s="264"/>
      <c r="H535" s="264"/>
      <c r="I535" s="264"/>
    </row>
    <row r="536" spans="1:9" ht="15.75" hidden="1">
      <c r="A536" s="8" t="s">
        <v>1553</v>
      </c>
      <c r="B536" s="3" t="s">
        <v>57</v>
      </c>
      <c r="C536" s="5"/>
      <c r="D536" s="8"/>
      <c r="E536" s="118"/>
      <c r="F536" s="118"/>
      <c r="G536" s="118"/>
      <c r="H536" s="118"/>
      <c r="I536" s="9"/>
    </row>
    <row r="537" spans="1:9" ht="15.75">
      <c r="A537" s="8" t="s">
        <v>1553</v>
      </c>
      <c r="B537" s="3" t="s">
        <v>77</v>
      </c>
      <c r="C537" s="5" t="s">
        <v>59</v>
      </c>
      <c r="D537" s="8" t="s">
        <v>49</v>
      </c>
      <c r="E537" s="118">
        <v>100</v>
      </c>
      <c r="F537" s="118">
        <v>100</v>
      </c>
      <c r="G537" s="118">
        <v>100</v>
      </c>
      <c r="H537" s="118">
        <v>0</v>
      </c>
      <c r="I537" s="9"/>
    </row>
    <row r="538" spans="1:9" s="102" customFormat="1" ht="44.25" customHeight="1">
      <c r="A538" s="419" t="s">
        <v>29</v>
      </c>
      <c r="B538" s="420" t="s">
        <v>331</v>
      </c>
      <c r="C538" s="420"/>
      <c r="D538" s="420"/>
      <c r="E538" s="420"/>
      <c r="F538" s="420"/>
      <c r="G538" s="420"/>
      <c r="H538" s="420"/>
      <c r="I538" s="420"/>
    </row>
    <row r="539" spans="1:9" ht="31.5">
      <c r="A539" s="8" t="s">
        <v>191</v>
      </c>
      <c r="B539" s="3" t="s">
        <v>1554</v>
      </c>
      <c r="C539" s="5" t="s">
        <v>48</v>
      </c>
      <c r="D539" s="8" t="s">
        <v>49</v>
      </c>
      <c r="E539" s="118">
        <v>20.7</v>
      </c>
      <c r="F539" s="118">
        <v>21</v>
      </c>
      <c r="G539" s="118">
        <v>5.28</v>
      </c>
      <c r="H539" s="392">
        <f>G539/F539*100-100</f>
        <v>-74.85714285714286</v>
      </c>
      <c r="I539" s="56"/>
    </row>
    <row r="540" spans="1:9" ht="63">
      <c r="A540" s="8" t="s">
        <v>192</v>
      </c>
      <c r="B540" s="3" t="s">
        <v>1555</v>
      </c>
      <c r="C540" s="5" t="s">
        <v>48</v>
      </c>
      <c r="D540" s="8" t="s">
        <v>49</v>
      </c>
      <c r="E540" s="118">
        <v>100</v>
      </c>
      <c r="F540" s="118">
        <v>100</v>
      </c>
      <c r="G540" s="118">
        <v>100</v>
      </c>
      <c r="H540" s="392">
        <f>G540/F540*100-100</f>
        <v>0</v>
      </c>
      <c r="I540" s="9"/>
    </row>
    <row r="541" spans="1:9" ht="31.5">
      <c r="A541" s="8" t="s">
        <v>196</v>
      </c>
      <c r="B541" s="3" t="s">
        <v>1556</v>
      </c>
      <c r="C541" s="5" t="s">
        <v>48</v>
      </c>
      <c r="D541" s="8" t="s">
        <v>49</v>
      </c>
      <c r="E541" s="118">
        <v>77.8</v>
      </c>
      <c r="F541" s="118">
        <v>80</v>
      </c>
      <c r="G541" s="118">
        <v>77.8</v>
      </c>
      <c r="H541" s="392">
        <f>G541/F541*100-100</f>
        <v>-2.750000000000014</v>
      </c>
      <c r="I541" s="9"/>
    </row>
    <row r="542" spans="1:9" ht="31.5">
      <c r="A542" s="12" t="s">
        <v>1558</v>
      </c>
      <c r="B542" s="33" t="s">
        <v>1557</v>
      </c>
      <c r="C542" s="7" t="s">
        <v>48</v>
      </c>
      <c r="D542" s="7" t="s">
        <v>49</v>
      </c>
      <c r="E542" s="139">
        <v>42.4</v>
      </c>
      <c r="F542" s="139">
        <v>44</v>
      </c>
      <c r="G542" s="395">
        <v>0</v>
      </c>
      <c r="H542" s="395">
        <f>G542/F542*100-100</f>
        <v>-100</v>
      </c>
      <c r="I542" s="57" t="s">
        <v>115</v>
      </c>
    </row>
    <row r="543" spans="1:9" s="153" customFormat="1" ht="15.75" customHeight="1">
      <c r="A543" s="275" t="s">
        <v>116</v>
      </c>
      <c r="B543" s="275"/>
      <c r="C543" s="275"/>
      <c r="D543" s="275"/>
      <c r="E543" s="275"/>
      <c r="F543" s="275"/>
      <c r="G543" s="275"/>
      <c r="H543" s="275"/>
      <c r="I543" s="275"/>
    </row>
    <row r="544" spans="1:9" ht="31.5">
      <c r="A544" s="8" t="s">
        <v>957</v>
      </c>
      <c r="B544" s="3" t="s">
        <v>117</v>
      </c>
      <c r="C544" s="5" t="s">
        <v>48</v>
      </c>
      <c r="D544" s="8" t="s">
        <v>49</v>
      </c>
      <c r="E544" s="118">
        <v>77.8</v>
      </c>
      <c r="F544" s="118">
        <v>80</v>
      </c>
      <c r="G544" s="118">
        <v>77.8</v>
      </c>
      <c r="H544" s="392">
        <f>G544/F544*100-100</f>
        <v>-2.750000000000014</v>
      </c>
      <c r="I544" s="57" t="s">
        <v>115</v>
      </c>
    </row>
    <row r="545" spans="1:9" ht="15.75" customHeight="1">
      <c r="A545" s="264" t="s">
        <v>118</v>
      </c>
      <c r="B545" s="264"/>
      <c r="C545" s="264"/>
      <c r="D545" s="264"/>
      <c r="E545" s="264"/>
      <c r="F545" s="264"/>
      <c r="G545" s="264"/>
      <c r="H545" s="264"/>
      <c r="I545" s="264"/>
    </row>
    <row r="546" spans="1:9" ht="31.5">
      <c r="A546" s="48" t="s">
        <v>1559</v>
      </c>
      <c r="B546" s="152" t="s">
        <v>119</v>
      </c>
      <c r="C546" s="129"/>
      <c r="D546" s="129" t="s">
        <v>70</v>
      </c>
      <c r="E546" s="415">
        <v>4</v>
      </c>
      <c r="F546" s="415">
        <v>4</v>
      </c>
      <c r="G546" s="415">
        <v>0</v>
      </c>
      <c r="H546" s="396">
        <f>G546/F546*100-100</f>
        <v>-100</v>
      </c>
      <c r="I546" s="57" t="s">
        <v>115</v>
      </c>
    </row>
    <row r="547" spans="1:9" ht="37.5" customHeight="1">
      <c r="A547" s="275" t="s">
        <v>120</v>
      </c>
      <c r="B547" s="275"/>
      <c r="C547" s="275"/>
      <c r="D547" s="275"/>
      <c r="E547" s="275"/>
      <c r="F547" s="275"/>
      <c r="G547" s="275"/>
      <c r="H547" s="275"/>
      <c r="I547" s="275"/>
    </row>
    <row r="548" spans="1:9" ht="31.5">
      <c r="A548" s="10" t="s">
        <v>958</v>
      </c>
      <c r="B548" s="3" t="s">
        <v>122</v>
      </c>
      <c r="C548" s="5" t="s">
        <v>48</v>
      </c>
      <c r="D548" s="8" t="s">
        <v>49</v>
      </c>
      <c r="E548" s="118">
        <v>20.7</v>
      </c>
      <c r="F548" s="118">
        <v>21</v>
      </c>
      <c r="G548" s="118">
        <v>5.28</v>
      </c>
      <c r="H548" s="392">
        <f>G548/F548*100-100</f>
        <v>-74.85714285714286</v>
      </c>
      <c r="I548" s="57" t="s">
        <v>115</v>
      </c>
    </row>
    <row r="549" spans="1:9" ht="78.75">
      <c r="A549" s="10" t="s">
        <v>959</v>
      </c>
      <c r="B549" s="3" t="s">
        <v>124</v>
      </c>
      <c r="C549" s="8"/>
      <c r="D549" s="8" t="s">
        <v>49</v>
      </c>
      <c r="E549" s="118">
        <v>100</v>
      </c>
      <c r="F549" s="118">
        <v>100</v>
      </c>
      <c r="G549" s="118">
        <v>100</v>
      </c>
      <c r="H549" s="392">
        <f>G549/F549*100-100</f>
        <v>0</v>
      </c>
      <c r="I549" s="58"/>
    </row>
    <row r="550" spans="1:9" ht="24.75" customHeight="1">
      <c r="A550" s="264" t="s">
        <v>125</v>
      </c>
      <c r="B550" s="264"/>
      <c r="C550" s="264"/>
      <c r="D550" s="264"/>
      <c r="E550" s="264"/>
      <c r="F550" s="264"/>
      <c r="G550" s="264"/>
      <c r="H550" s="264"/>
      <c r="I550" s="264"/>
    </row>
    <row r="551" spans="1:9" ht="15.75">
      <c r="A551" s="5" t="s">
        <v>1500</v>
      </c>
      <c r="B551" s="3" t="s">
        <v>127</v>
      </c>
      <c r="C551" s="5"/>
      <c r="D551" s="5" t="s">
        <v>128</v>
      </c>
      <c r="E551" s="117"/>
      <c r="F551" s="117">
        <v>1872</v>
      </c>
      <c r="G551" s="117">
        <v>349</v>
      </c>
      <c r="H551" s="392">
        <f>G551/F551*100-100</f>
        <v>-81.35683760683762</v>
      </c>
      <c r="I551" s="57" t="s">
        <v>115</v>
      </c>
    </row>
    <row r="552" spans="1:9" ht="15.75">
      <c r="A552" s="5" t="s">
        <v>1560</v>
      </c>
      <c r="B552" s="3" t="s">
        <v>130</v>
      </c>
      <c r="C552" s="5"/>
      <c r="D552" s="5" t="s">
        <v>131</v>
      </c>
      <c r="E552" s="117"/>
      <c r="F552" s="117">
        <v>6200</v>
      </c>
      <c r="G552" s="117">
        <v>1855</v>
      </c>
      <c r="H552" s="392">
        <f>G552/F552*100-100</f>
        <v>-70.08064516129032</v>
      </c>
      <c r="I552" s="57" t="s">
        <v>115</v>
      </c>
    </row>
    <row r="553" spans="1:9" ht="15.75">
      <c r="A553" s="264" t="s">
        <v>132</v>
      </c>
      <c r="B553" s="264"/>
      <c r="C553" s="264"/>
      <c r="D553" s="264"/>
      <c r="E553" s="264"/>
      <c r="F553" s="264"/>
      <c r="G553" s="264"/>
      <c r="H553" s="264"/>
      <c r="I553" s="264"/>
    </row>
    <row r="554" spans="1:9" ht="63">
      <c r="A554" s="5" t="s">
        <v>1561</v>
      </c>
      <c r="B554" s="3" t="s">
        <v>134</v>
      </c>
      <c r="C554" s="5" t="s">
        <v>48</v>
      </c>
      <c r="D554" s="5" t="s">
        <v>131</v>
      </c>
      <c r="E554" s="117">
        <v>2.5</v>
      </c>
      <c r="F554" s="117">
        <v>39</v>
      </c>
      <c r="G554" s="117">
        <v>0</v>
      </c>
      <c r="H554" s="392">
        <f>G554/F554*100-100</f>
        <v>-100</v>
      </c>
      <c r="I554" s="9" t="s">
        <v>135</v>
      </c>
    </row>
    <row r="555" spans="1:9" ht="63">
      <c r="A555" s="5" t="s">
        <v>1562</v>
      </c>
      <c r="B555" s="3" t="s">
        <v>137</v>
      </c>
      <c r="C555" s="5" t="s">
        <v>48</v>
      </c>
      <c r="D555" s="5" t="s">
        <v>128</v>
      </c>
      <c r="E555" s="117">
        <v>87</v>
      </c>
      <c r="F555" s="117">
        <v>90</v>
      </c>
      <c r="G555" s="117">
        <v>23</v>
      </c>
      <c r="H555" s="392">
        <f>G555/F555*100-100</f>
        <v>-74.44444444444444</v>
      </c>
      <c r="I555" s="57" t="s">
        <v>115</v>
      </c>
    </row>
    <row r="556" spans="1:9" ht="15.75" customHeight="1">
      <c r="A556" s="5" t="s">
        <v>1563</v>
      </c>
      <c r="B556" s="3" t="s">
        <v>139</v>
      </c>
      <c r="C556" s="5" t="s">
        <v>48</v>
      </c>
      <c r="D556" s="5" t="s">
        <v>128</v>
      </c>
      <c r="E556" s="117">
        <v>84</v>
      </c>
      <c r="F556" s="117">
        <v>87</v>
      </c>
      <c r="G556" s="117">
        <v>22</v>
      </c>
      <c r="H556" s="397">
        <f>G556/F556*100-100</f>
        <v>-74.71264367816092</v>
      </c>
      <c r="I556" s="57" t="s">
        <v>115</v>
      </c>
    </row>
    <row r="557" spans="1:9" ht="15.75">
      <c r="A557" s="275" t="s">
        <v>140</v>
      </c>
      <c r="B557" s="275"/>
      <c r="C557" s="275"/>
      <c r="D557" s="275"/>
      <c r="E557" s="275"/>
      <c r="F557" s="275"/>
      <c r="G557" s="275"/>
      <c r="H557" s="275"/>
      <c r="I557" s="275"/>
    </row>
    <row r="558" spans="1:9" ht="31.5">
      <c r="A558" s="7" t="s">
        <v>960</v>
      </c>
      <c r="B558" s="33" t="s">
        <v>142</v>
      </c>
      <c r="C558" s="7" t="s">
        <v>48</v>
      </c>
      <c r="D558" s="7" t="s">
        <v>49</v>
      </c>
      <c r="E558" s="139">
        <v>44.4</v>
      </c>
      <c r="F558" s="139">
        <v>42</v>
      </c>
      <c r="G558" s="139">
        <v>0</v>
      </c>
      <c r="H558" s="398">
        <f>G558/F558*100-100</f>
        <v>-100</v>
      </c>
      <c r="I558" s="57" t="s">
        <v>115</v>
      </c>
    </row>
    <row r="559" spans="1:9" ht="15.75">
      <c r="A559" s="264" t="s">
        <v>143</v>
      </c>
      <c r="B559" s="264"/>
      <c r="C559" s="264"/>
      <c r="D559" s="264"/>
      <c r="E559" s="264"/>
      <c r="F559" s="264"/>
      <c r="G559" s="264"/>
      <c r="H559" s="264"/>
      <c r="I559" s="264"/>
    </row>
    <row r="560" spans="1:9" ht="31.5">
      <c r="A560" s="8" t="s">
        <v>1564</v>
      </c>
      <c r="B560" s="3" t="s">
        <v>145</v>
      </c>
      <c r="C560" s="8"/>
      <c r="D560" s="8" t="s">
        <v>70</v>
      </c>
      <c r="E560" s="118">
        <v>1</v>
      </c>
      <c r="F560" s="118">
        <v>1</v>
      </c>
      <c r="G560" s="118">
        <v>0</v>
      </c>
      <c r="H560" s="397">
        <f>G560/F560*100-100</f>
        <v>-100</v>
      </c>
      <c r="I560" s="57" t="s">
        <v>146</v>
      </c>
    </row>
    <row r="561" spans="1:9" s="102" customFormat="1" ht="29.25" customHeight="1">
      <c r="A561" s="421" t="s">
        <v>30</v>
      </c>
      <c r="B561" s="420" t="s">
        <v>31</v>
      </c>
      <c r="C561" s="420"/>
      <c r="D561" s="420"/>
      <c r="E561" s="420"/>
      <c r="F561" s="420"/>
      <c r="G561" s="420"/>
      <c r="H561" s="420"/>
      <c r="I561" s="420"/>
    </row>
    <row r="562" spans="1:9" ht="15.75" hidden="1">
      <c r="A562" s="8"/>
      <c r="B562" s="3" t="s">
        <v>47</v>
      </c>
      <c r="C562" s="47"/>
      <c r="D562" s="47"/>
      <c r="E562" s="106"/>
      <c r="F562" s="106"/>
      <c r="G562" s="106"/>
      <c r="H562" s="118"/>
      <c r="I562" s="47"/>
    </row>
    <row r="563" spans="1:9" ht="15.75">
      <c r="A563" s="10" t="s">
        <v>752</v>
      </c>
      <c r="B563" s="3" t="s">
        <v>687</v>
      </c>
      <c r="C563" s="5" t="s">
        <v>48</v>
      </c>
      <c r="D563" s="8" t="s">
        <v>70</v>
      </c>
      <c r="E563" s="118">
        <f>E570</f>
        <v>9981</v>
      </c>
      <c r="F563" s="118">
        <f>F570</f>
        <v>9850</v>
      </c>
      <c r="G563" s="118">
        <f>G570</f>
        <v>10011</v>
      </c>
      <c r="H563" s="392">
        <f>G563/F563*100-100</f>
        <v>1.6345177664974528</v>
      </c>
      <c r="I563" s="118"/>
    </row>
    <row r="564" spans="1:9" ht="15.75">
      <c r="A564" s="10" t="s">
        <v>755</v>
      </c>
      <c r="B564" s="3" t="s">
        <v>688</v>
      </c>
      <c r="C564" s="5" t="s">
        <v>48</v>
      </c>
      <c r="D564" s="8" t="s">
        <v>215</v>
      </c>
      <c r="E564" s="118">
        <f>E585</f>
        <v>638</v>
      </c>
      <c r="F564" s="118">
        <f>F585</f>
        <v>630</v>
      </c>
      <c r="G564" s="118">
        <f>G585</f>
        <v>641</v>
      </c>
      <c r="H564" s="392">
        <f>G564/F564*100-100</f>
        <v>1.746031746031747</v>
      </c>
      <c r="I564" s="118"/>
    </row>
    <row r="565" spans="1:9" ht="15.75">
      <c r="A565" s="10" t="s">
        <v>758</v>
      </c>
      <c r="B565" s="3" t="s">
        <v>689</v>
      </c>
      <c r="C565" s="130" t="s">
        <v>48</v>
      </c>
      <c r="D565" s="8" t="s">
        <v>49</v>
      </c>
      <c r="E565" s="118">
        <f>E597</f>
        <v>22.1</v>
      </c>
      <c r="F565" s="118">
        <f>F597</f>
        <v>22.5</v>
      </c>
      <c r="G565" s="118">
        <f>G597</f>
        <v>22.6</v>
      </c>
      <c r="H565" s="392">
        <f>G565/F565*100-100</f>
        <v>0.44444444444444287</v>
      </c>
      <c r="I565" s="118"/>
    </row>
    <row r="566" spans="1:9" ht="15.75">
      <c r="A566" s="240" t="s">
        <v>690</v>
      </c>
      <c r="B566" s="241"/>
      <c r="C566" s="241"/>
      <c r="D566" s="241"/>
      <c r="E566" s="241"/>
      <c r="F566" s="241"/>
      <c r="G566" s="241"/>
      <c r="H566" s="241"/>
      <c r="I566" s="242"/>
    </row>
    <row r="567" spans="1:9" ht="24" customHeight="1" hidden="1">
      <c r="A567" s="10"/>
      <c r="B567" s="3" t="s">
        <v>47</v>
      </c>
      <c r="C567" s="118"/>
      <c r="D567" s="118"/>
      <c r="E567" s="118"/>
      <c r="F567" s="118"/>
      <c r="G567" s="118"/>
      <c r="H567" s="118"/>
      <c r="I567" s="118"/>
    </row>
    <row r="568" spans="1:9" ht="15.75">
      <c r="A568" s="10" t="s">
        <v>753</v>
      </c>
      <c r="B568" s="3" t="s">
        <v>691</v>
      </c>
      <c r="C568" s="5" t="s">
        <v>48</v>
      </c>
      <c r="D568" s="8" t="s">
        <v>692</v>
      </c>
      <c r="E568" s="118">
        <v>431.8</v>
      </c>
      <c r="F568" s="118">
        <v>553</v>
      </c>
      <c r="G568" s="118">
        <v>115.7</v>
      </c>
      <c r="H568" s="392">
        <f>G568/F568*100-100</f>
        <v>-79.07775768535262</v>
      </c>
      <c r="I568" s="5" t="s">
        <v>693</v>
      </c>
    </row>
    <row r="569" spans="1:9" ht="31.5">
      <c r="A569" s="10" t="s">
        <v>754</v>
      </c>
      <c r="B569" s="3" t="s">
        <v>694</v>
      </c>
      <c r="C569" s="5" t="s">
        <v>48</v>
      </c>
      <c r="D569" s="8" t="s">
        <v>695</v>
      </c>
      <c r="E569" s="118">
        <v>3.6</v>
      </c>
      <c r="F569" s="118">
        <v>4.6</v>
      </c>
      <c r="G569" s="118">
        <v>1</v>
      </c>
      <c r="H569" s="392">
        <f>G569/F569*100-100</f>
        <v>-78.26086956521739</v>
      </c>
      <c r="I569" s="5" t="s">
        <v>696</v>
      </c>
    </row>
    <row r="570" spans="1:9" ht="15.75">
      <c r="A570" s="10" t="s">
        <v>1565</v>
      </c>
      <c r="B570" s="3" t="s">
        <v>687</v>
      </c>
      <c r="C570" s="5" t="s">
        <v>48</v>
      </c>
      <c r="D570" s="8" t="s">
        <v>70</v>
      </c>
      <c r="E570" s="118">
        <v>9981</v>
      </c>
      <c r="F570" s="118">
        <v>9850</v>
      </c>
      <c r="G570" s="118">
        <v>10011</v>
      </c>
      <c r="H570" s="392">
        <f>G570/F570*100-100</f>
        <v>1.6345177664974528</v>
      </c>
      <c r="I570" s="130" t="s">
        <v>697</v>
      </c>
    </row>
    <row r="571" spans="1:9" ht="31.5">
      <c r="A571" s="10" t="s">
        <v>1566</v>
      </c>
      <c r="B571" s="3" t="s">
        <v>698</v>
      </c>
      <c r="C571" s="5" t="s">
        <v>48</v>
      </c>
      <c r="D571" s="8" t="s">
        <v>70</v>
      </c>
      <c r="E571" s="118">
        <v>83</v>
      </c>
      <c r="F571" s="118">
        <v>82.5</v>
      </c>
      <c r="G571" s="118">
        <v>83</v>
      </c>
      <c r="H571" s="392">
        <f>G571/F571*100-100</f>
        <v>0.6060606060606091</v>
      </c>
      <c r="I571" s="8"/>
    </row>
    <row r="572" spans="1:9" ht="15.75">
      <c r="A572" s="276" t="s">
        <v>699</v>
      </c>
      <c r="B572" s="276"/>
      <c r="C572" s="276"/>
      <c r="D572" s="276"/>
      <c r="E572" s="276"/>
      <c r="F572" s="276"/>
      <c r="G572" s="276"/>
      <c r="H572" s="276"/>
      <c r="I572" s="276"/>
    </row>
    <row r="573" spans="1:9" ht="15.75" hidden="1">
      <c r="A573" s="10"/>
      <c r="B573" s="3" t="s">
        <v>57</v>
      </c>
      <c r="C573" s="118"/>
      <c r="D573" s="118"/>
      <c r="E573" s="118"/>
      <c r="F573" s="118"/>
      <c r="G573" s="118"/>
      <c r="H573" s="118"/>
      <c r="I573" s="118"/>
    </row>
    <row r="574" spans="1:9" ht="15.75">
      <c r="A574" s="10" t="s">
        <v>1567</v>
      </c>
      <c r="B574" s="186" t="s">
        <v>700</v>
      </c>
      <c r="C574" s="5" t="s">
        <v>48</v>
      </c>
      <c r="D574" s="8" t="s">
        <v>64</v>
      </c>
      <c r="E574" s="118">
        <v>37</v>
      </c>
      <c r="F574" s="118">
        <v>40</v>
      </c>
      <c r="G574" s="118">
        <v>0</v>
      </c>
      <c r="H574" s="392">
        <f>G574/F574*100-100</f>
        <v>-100</v>
      </c>
      <c r="I574" s="5" t="s">
        <v>701</v>
      </c>
    </row>
    <row r="575" spans="1:9" ht="31.5">
      <c r="A575" s="10" t="s">
        <v>1568</v>
      </c>
      <c r="B575" s="3" t="s">
        <v>702</v>
      </c>
      <c r="C575" s="5" t="s">
        <v>48</v>
      </c>
      <c r="D575" s="8" t="s">
        <v>70</v>
      </c>
      <c r="E575" s="118">
        <v>7</v>
      </c>
      <c r="F575" s="118">
        <v>9</v>
      </c>
      <c r="G575" s="118">
        <v>8</v>
      </c>
      <c r="H575" s="392">
        <f>G575/F575*100-100</f>
        <v>-11.111111111111114</v>
      </c>
      <c r="I575" s="5" t="s">
        <v>703</v>
      </c>
    </row>
    <row r="576" spans="1:9" ht="15.75">
      <c r="A576" s="276" t="s">
        <v>704</v>
      </c>
      <c r="B576" s="276"/>
      <c r="C576" s="276"/>
      <c r="D576" s="276"/>
      <c r="E576" s="276"/>
      <c r="F576" s="276"/>
      <c r="G576" s="276"/>
      <c r="H576" s="276"/>
      <c r="I576" s="276"/>
    </row>
    <row r="577" spans="1:9" ht="15.75" hidden="1">
      <c r="A577" s="10"/>
      <c r="B577" s="3" t="s">
        <v>57</v>
      </c>
      <c r="C577" s="118"/>
      <c r="D577" s="118"/>
      <c r="E577" s="118"/>
      <c r="F577" s="118"/>
      <c r="G577" s="118"/>
      <c r="H577" s="118"/>
      <c r="I577" s="118"/>
    </row>
    <row r="578" spans="1:9" ht="15.75">
      <c r="A578" s="10" t="s">
        <v>1569</v>
      </c>
      <c r="B578" s="186" t="s">
        <v>705</v>
      </c>
      <c r="C578" s="5" t="s">
        <v>48</v>
      </c>
      <c r="D578" s="8" t="s">
        <v>64</v>
      </c>
      <c r="E578" s="118">
        <v>108</v>
      </c>
      <c r="F578" s="118">
        <v>120</v>
      </c>
      <c r="G578" s="118">
        <v>0</v>
      </c>
      <c r="H578" s="392">
        <f>G578/F578*100-100</f>
        <v>-100</v>
      </c>
      <c r="I578" s="5" t="s">
        <v>701</v>
      </c>
    </row>
    <row r="579" spans="1:9" ht="31.5">
      <c r="A579" s="10" t="s">
        <v>1570</v>
      </c>
      <c r="B579" s="3" t="s">
        <v>706</v>
      </c>
      <c r="C579" s="5" t="s">
        <v>48</v>
      </c>
      <c r="D579" s="8" t="s">
        <v>70</v>
      </c>
      <c r="E579" s="118">
        <v>10</v>
      </c>
      <c r="F579" s="118">
        <v>12</v>
      </c>
      <c r="G579" s="118">
        <v>10</v>
      </c>
      <c r="H579" s="392">
        <f>G579/F579*100-100</f>
        <v>-16.666666666666657</v>
      </c>
      <c r="I579" s="5" t="s">
        <v>707</v>
      </c>
    </row>
    <row r="580" spans="1:9" ht="15.75">
      <c r="A580" s="240" t="s">
        <v>708</v>
      </c>
      <c r="B580" s="241"/>
      <c r="C580" s="241"/>
      <c r="D580" s="241"/>
      <c r="E580" s="241"/>
      <c r="F580" s="241"/>
      <c r="G580" s="241"/>
      <c r="H580" s="241"/>
      <c r="I580" s="242"/>
    </row>
    <row r="581" spans="1:9" ht="15.75" hidden="1">
      <c r="A581" s="10"/>
      <c r="B581" s="3" t="s">
        <v>47</v>
      </c>
      <c r="C581" s="118"/>
      <c r="D581" s="118"/>
      <c r="E581" s="118"/>
      <c r="F581" s="118"/>
      <c r="G581" s="118"/>
      <c r="H581" s="118"/>
      <c r="I581" s="118"/>
    </row>
    <row r="582" spans="1:9" ht="31.5">
      <c r="A582" s="10" t="s">
        <v>756</v>
      </c>
      <c r="B582" s="3" t="s">
        <v>709</v>
      </c>
      <c r="C582" s="5" t="s">
        <v>48</v>
      </c>
      <c r="D582" s="8" t="s">
        <v>710</v>
      </c>
      <c r="E582" s="118">
        <v>18.1</v>
      </c>
      <c r="F582" s="118">
        <v>22.6</v>
      </c>
      <c r="G582" s="118">
        <v>4.9</v>
      </c>
      <c r="H582" s="392">
        <f>G582/F582*100-100</f>
        <v>-78.31858407079646</v>
      </c>
      <c r="I582" s="117" t="s">
        <v>711</v>
      </c>
    </row>
    <row r="583" spans="1:9" ht="51" customHeight="1">
      <c r="A583" s="10" t="s">
        <v>757</v>
      </c>
      <c r="B583" s="3" t="s">
        <v>712</v>
      </c>
      <c r="C583" s="5" t="s">
        <v>48</v>
      </c>
      <c r="D583" s="8" t="s">
        <v>695</v>
      </c>
      <c r="E583" s="118">
        <v>151.1</v>
      </c>
      <c r="F583" s="118">
        <v>186.6</v>
      </c>
      <c r="G583" s="118">
        <v>151.1</v>
      </c>
      <c r="H583" s="392">
        <f>G583/F583*100-100</f>
        <v>-19.024651661307615</v>
      </c>
      <c r="I583" s="5" t="s">
        <v>713</v>
      </c>
    </row>
    <row r="584" spans="1:9" ht="15.75">
      <c r="A584" s="10" t="s">
        <v>1571</v>
      </c>
      <c r="B584" s="3" t="s">
        <v>714</v>
      </c>
      <c r="C584" s="5" t="s">
        <v>48</v>
      </c>
      <c r="D584" s="8" t="s">
        <v>228</v>
      </c>
      <c r="E584" s="118">
        <v>76.4</v>
      </c>
      <c r="F584" s="118">
        <v>77</v>
      </c>
      <c r="G584" s="118">
        <v>76.4</v>
      </c>
      <c r="H584" s="392">
        <f>G584/F584*100-100</f>
        <v>-0.7792207792207648</v>
      </c>
      <c r="I584" s="5" t="s">
        <v>715</v>
      </c>
    </row>
    <row r="585" spans="1:9" ht="15.75">
      <c r="A585" s="10" t="s">
        <v>1572</v>
      </c>
      <c r="B585" s="3" t="s">
        <v>716</v>
      </c>
      <c r="C585" s="5" t="s">
        <v>48</v>
      </c>
      <c r="D585" s="8" t="s">
        <v>215</v>
      </c>
      <c r="E585" s="118">
        <v>638</v>
      </c>
      <c r="F585" s="118">
        <v>630</v>
      </c>
      <c r="G585" s="118">
        <v>641</v>
      </c>
      <c r="H585" s="392">
        <f>G585/F585*100-100</f>
        <v>1.746031746031747</v>
      </c>
      <c r="I585" s="8"/>
    </row>
    <row r="586" spans="1:9" ht="15.75">
      <c r="A586" s="276" t="s">
        <v>717</v>
      </c>
      <c r="B586" s="276"/>
      <c r="C586" s="276"/>
      <c r="D586" s="276"/>
      <c r="E586" s="276"/>
      <c r="F586" s="276"/>
      <c r="G586" s="276"/>
      <c r="H586" s="276"/>
      <c r="I586" s="276"/>
    </row>
    <row r="587" spans="1:9" ht="15.75" hidden="1">
      <c r="A587" s="10"/>
      <c r="B587" s="3" t="s">
        <v>57</v>
      </c>
      <c r="C587" s="8"/>
      <c r="D587" s="8"/>
      <c r="E587" s="118"/>
      <c r="F587" s="118"/>
      <c r="G587" s="118"/>
      <c r="H587" s="118"/>
      <c r="I587" s="8"/>
    </row>
    <row r="588" spans="1:9" ht="63" customHeight="1">
      <c r="A588" s="10" t="s">
        <v>1573</v>
      </c>
      <c r="B588" s="3" t="s">
        <v>718</v>
      </c>
      <c r="C588" s="5" t="s">
        <v>48</v>
      </c>
      <c r="D588" s="8" t="s">
        <v>64</v>
      </c>
      <c r="E588" s="118">
        <v>67</v>
      </c>
      <c r="F588" s="118">
        <v>70</v>
      </c>
      <c r="G588" s="118">
        <v>0</v>
      </c>
      <c r="H588" s="392">
        <f>G588/F588*100-100</f>
        <v>-100</v>
      </c>
      <c r="I588" s="5" t="s">
        <v>719</v>
      </c>
    </row>
    <row r="589" spans="1:9" ht="15.75">
      <c r="A589" s="10" t="s">
        <v>1574</v>
      </c>
      <c r="B589" s="3" t="s">
        <v>720</v>
      </c>
      <c r="C589" s="5" t="s">
        <v>48</v>
      </c>
      <c r="D589" s="8" t="s">
        <v>70</v>
      </c>
      <c r="E589" s="118">
        <v>22</v>
      </c>
      <c r="F589" s="118">
        <v>25</v>
      </c>
      <c r="G589" s="118">
        <v>22</v>
      </c>
      <c r="H589" s="392">
        <f>G589/F589*100-100</f>
        <v>-12</v>
      </c>
      <c r="I589" s="5"/>
    </row>
    <row r="590" spans="1:9" ht="15.75">
      <c r="A590" s="276" t="s">
        <v>721</v>
      </c>
      <c r="B590" s="276"/>
      <c r="C590" s="276"/>
      <c r="D590" s="276"/>
      <c r="E590" s="276"/>
      <c r="F590" s="276"/>
      <c r="G590" s="276"/>
      <c r="H590" s="276"/>
      <c r="I590" s="276"/>
    </row>
    <row r="591" spans="1:9" ht="15.75" hidden="1">
      <c r="A591" s="10" t="s">
        <v>1575</v>
      </c>
      <c r="B591" s="3" t="s">
        <v>57</v>
      </c>
      <c r="C591" s="8"/>
      <c r="D591" s="8"/>
      <c r="E591" s="118"/>
      <c r="F591" s="118"/>
      <c r="G591" s="118"/>
      <c r="H591" s="118"/>
      <c r="I591" s="8"/>
    </row>
    <row r="592" spans="1:9" ht="15.75">
      <c r="A592" s="10" t="s">
        <v>1575</v>
      </c>
      <c r="B592" s="3" t="s">
        <v>722</v>
      </c>
      <c r="C592" s="5" t="s">
        <v>48</v>
      </c>
      <c r="D592" s="8" t="s">
        <v>70</v>
      </c>
      <c r="E592" s="118">
        <v>11</v>
      </c>
      <c r="F592" s="118">
        <v>13</v>
      </c>
      <c r="G592" s="118">
        <v>0</v>
      </c>
      <c r="H592" s="392">
        <f>G592/F592*100-100</f>
        <v>-100</v>
      </c>
      <c r="I592" s="5" t="s">
        <v>719</v>
      </c>
    </row>
    <row r="593" spans="1:9" ht="63">
      <c r="A593" s="10" t="s">
        <v>1576</v>
      </c>
      <c r="B593" s="3" t="s">
        <v>723</v>
      </c>
      <c r="C593" s="5" t="s">
        <v>48</v>
      </c>
      <c r="D593" s="8" t="s">
        <v>70</v>
      </c>
      <c r="E593" s="118">
        <v>12</v>
      </c>
      <c r="F593" s="118">
        <v>15</v>
      </c>
      <c r="G593" s="118">
        <v>12</v>
      </c>
      <c r="H593" s="392">
        <f>G593/F593*100-100</f>
        <v>-20</v>
      </c>
      <c r="I593" s="5"/>
    </row>
    <row r="594" spans="1:9" s="120" customFormat="1" ht="33" customHeight="1">
      <c r="A594" s="277" t="s">
        <v>724</v>
      </c>
      <c r="B594" s="278"/>
      <c r="C594" s="278"/>
      <c r="D594" s="278"/>
      <c r="E594" s="278"/>
      <c r="F594" s="278"/>
      <c r="G594" s="278"/>
      <c r="H594" s="278"/>
      <c r="I594" s="278"/>
    </row>
    <row r="595" spans="1:9" ht="15.75" hidden="1">
      <c r="A595" s="10"/>
      <c r="B595" s="3" t="s">
        <v>47</v>
      </c>
      <c r="C595" s="8"/>
      <c r="D595" s="8"/>
      <c r="E595" s="118"/>
      <c r="F595" s="118"/>
      <c r="G595" s="118"/>
      <c r="H595" s="118"/>
      <c r="I595" s="8"/>
    </row>
    <row r="596" spans="1:9" ht="15.75">
      <c r="A596" s="10" t="s">
        <v>759</v>
      </c>
      <c r="B596" s="3" t="s">
        <v>725</v>
      </c>
      <c r="C596" s="5" t="s">
        <v>48</v>
      </c>
      <c r="D596" s="8" t="s">
        <v>710</v>
      </c>
      <c r="E596" s="391">
        <v>12.83</v>
      </c>
      <c r="F596" s="118">
        <v>13.53</v>
      </c>
      <c r="G596" s="391">
        <v>3.3825</v>
      </c>
      <c r="H596" s="392">
        <f>G596/F596*100-100</f>
        <v>-75</v>
      </c>
      <c r="I596" s="8"/>
    </row>
    <row r="597" spans="1:9" ht="15.75">
      <c r="A597" s="10" t="s">
        <v>760</v>
      </c>
      <c r="B597" s="3" t="s">
        <v>689</v>
      </c>
      <c r="C597" s="5" t="s">
        <v>48</v>
      </c>
      <c r="D597" s="8" t="s">
        <v>49</v>
      </c>
      <c r="E597" s="118">
        <v>22.1</v>
      </c>
      <c r="F597" s="118">
        <v>22.5</v>
      </c>
      <c r="G597" s="118">
        <v>22.6</v>
      </c>
      <c r="H597" s="392">
        <f>G597/F597*100-100</f>
        <v>0.44444444444444287</v>
      </c>
      <c r="I597" s="5"/>
    </row>
    <row r="598" spans="1:9" ht="15.75">
      <c r="A598" s="246" t="s">
        <v>726</v>
      </c>
      <c r="B598" s="246"/>
      <c r="C598" s="246"/>
      <c r="D598" s="246"/>
      <c r="E598" s="246"/>
      <c r="F598" s="246"/>
      <c r="G598" s="246"/>
      <c r="H598" s="246"/>
      <c r="I598" s="246"/>
    </row>
    <row r="599" spans="1:9" ht="15.75" hidden="1">
      <c r="A599" s="10"/>
      <c r="B599" s="3" t="s">
        <v>57</v>
      </c>
      <c r="C599" s="8"/>
      <c r="D599" s="8"/>
      <c r="E599" s="118"/>
      <c r="F599" s="118"/>
      <c r="G599" s="118"/>
      <c r="H599" s="118"/>
      <c r="I599" s="8"/>
    </row>
    <row r="600" spans="1:9" ht="31.5">
      <c r="A600" s="10" t="s">
        <v>1577</v>
      </c>
      <c r="B600" s="3" t="s">
        <v>727</v>
      </c>
      <c r="C600" s="5" t="s">
        <v>48</v>
      </c>
      <c r="D600" s="8" t="s">
        <v>70</v>
      </c>
      <c r="E600" s="118">
        <v>3408</v>
      </c>
      <c r="F600" s="118">
        <v>3460</v>
      </c>
      <c r="G600" s="118">
        <v>3423</v>
      </c>
      <c r="H600" s="392">
        <f>G600/F600*100-100</f>
        <v>-1.0693641618497054</v>
      </c>
      <c r="I600" s="5" t="s">
        <v>728</v>
      </c>
    </row>
    <row r="601" spans="1:9" ht="47.25" customHeight="1">
      <c r="A601" s="246" t="s">
        <v>729</v>
      </c>
      <c r="B601" s="246"/>
      <c r="C601" s="246"/>
      <c r="D601" s="246"/>
      <c r="E601" s="246"/>
      <c r="F601" s="246"/>
      <c r="G601" s="246"/>
      <c r="H601" s="246"/>
      <c r="I601" s="246"/>
    </row>
    <row r="602" spans="1:9" ht="15.75" hidden="1">
      <c r="A602" s="10"/>
      <c r="B602" s="3" t="s">
        <v>57</v>
      </c>
      <c r="C602" s="8"/>
      <c r="D602" s="8"/>
      <c r="E602" s="118"/>
      <c r="F602" s="118"/>
      <c r="G602" s="118"/>
      <c r="H602" s="118"/>
      <c r="I602" s="8"/>
    </row>
    <row r="603" spans="1:9" ht="118.5" customHeight="1">
      <c r="A603" s="10" t="s">
        <v>1578</v>
      </c>
      <c r="B603" s="3" t="s">
        <v>730</v>
      </c>
      <c r="C603" s="5" t="s">
        <v>48</v>
      </c>
      <c r="D603" s="8" t="s">
        <v>70</v>
      </c>
      <c r="E603" s="118">
        <v>3</v>
      </c>
      <c r="F603" s="118">
        <v>3</v>
      </c>
      <c r="G603" s="118">
        <v>0</v>
      </c>
      <c r="H603" s="392">
        <f>G603/F603*100-100</f>
        <v>-100</v>
      </c>
      <c r="I603" s="5" t="s">
        <v>731</v>
      </c>
    </row>
    <row r="604" spans="1:9" ht="15.75">
      <c r="A604" s="246" t="s">
        <v>732</v>
      </c>
      <c r="B604" s="246"/>
      <c r="C604" s="246"/>
      <c r="D604" s="246"/>
      <c r="E604" s="246"/>
      <c r="F604" s="246"/>
      <c r="G604" s="246"/>
      <c r="H604" s="246"/>
      <c r="I604" s="246"/>
    </row>
    <row r="605" spans="1:9" ht="15.75" hidden="1">
      <c r="A605" s="10"/>
      <c r="B605" s="3" t="s">
        <v>57</v>
      </c>
      <c r="C605" s="8"/>
      <c r="D605" s="8"/>
      <c r="E605" s="118"/>
      <c r="F605" s="118"/>
      <c r="G605" s="118"/>
      <c r="H605" s="118"/>
      <c r="I605" s="8"/>
    </row>
    <row r="606" spans="1:9" ht="31.5">
      <c r="A606" s="10" t="s">
        <v>1579</v>
      </c>
      <c r="B606" s="3" t="s">
        <v>733</v>
      </c>
      <c r="C606" s="5" t="s">
        <v>48</v>
      </c>
      <c r="D606" s="8" t="s">
        <v>70</v>
      </c>
      <c r="E606" s="118">
        <v>1</v>
      </c>
      <c r="F606" s="118">
        <v>1</v>
      </c>
      <c r="G606" s="118">
        <v>0</v>
      </c>
      <c r="H606" s="392">
        <f>G606/F606*100-100</f>
        <v>-100</v>
      </c>
      <c r="I606" s="5" t="s">
        <v>731</v>
      </c>
    </row>
    <row r="607" spans="1:9" ht="36" customHeight="1">
      <c r="A607" s="246" t="s">
        <v>734</v>
      </c>
      <c r="B607" s="246"/>
      <c r="C607" s="246"/>
      <c r="D607" s="246"/>
      <c r="E607" s="246"/>
      <c r="F607" s="246"/>
      <c r="G607" s="246"/>
      <c r="H607" s="246"/>
      <c r="I607" s="246"/>
    </row>
    <row r="608" spans="1:9" ht="15.75" hidden="1">
      <c r="A608" s="10"/>
      <c r="B608" s="3" t="s">
        <v>57</v>
      </c>
      <c r="C608" s="8"/>
      <c r="D608" s="8"/>
      <c r="E608" s="118"/>
      <c r="F608" s="118"/>
      <c r="G608" s="118"/>
      <c r="H608" s="118"/>
      <c r="I608" s="8"/>
    </row>
    <row r="609" spans="1:9" ht="15.75">
      <c r="A609" s="8" t="s">
        <v>1580</v>
      </c>
      <c r="B609" s="3" t="s">
        <v>735</v>
      </c>
      <c r="C609" s="5" t="s">
        <v>48</v>
      </c>
      <c r="D609" s="8" t="s">
        <v>64</v>
      </c>
      <c r="E609" s="118">
        <v>15</v>
      </c>
      <c r="F609" s="118">
        <v>15</v>
      </c>
      <c r="G609" s="118">
        <v>0</v>
      </c>
      <c r="H609" s="118">
        <f>G609/F609*100-100</f>
        <v>-100</v>
      </c>
      <c r="I609" s="5"/>
    </row>
    <row r="610" spans="1:9" ht="15.75">
      <c r="A610" s="246" t="s">
        <v>736</v>
      </c>
      <c r="B610" s="246"/>
      <c r="C610" s="246"/>
      <c r="D610" s="246"/>
      <c r="E610" s="246"/>
      <c r="F610" s="246"/>
      <c r="G610" s="246"/>
      <c r="H610" s="246"/>
      <c r="I610" s="246"/>
    </row>
    <row r="611" spans="1:9" ht="15.75" hidden="1">
      <c r="A611" s="10"/>
      <c r="B611" s="3" t="s">
        <v>57</v>
      </c>
      <c r="C611" s="8"/>
      <c r="D611" s="8"/>
      <c r="E611" s="118"/>
      <c r="F611" s="118"/>
      <c r="G611" s="118"/>
      <c r="H611" s="118"/>
      <c r="I611" s="8"/>
    </row>
    <row r="612" spans="1:9" ht="31.5">
      <c r="A612" s="10" t="s">
        <v>1581</v>
      </c>
      <c r="B612" s="3" t="s">
        <v>737</v>
      </c>
      <c r="C612" s="5" t="s">
        <v>48</v>
      </c>
      <c r="D612" s="8" t="s">
        <v>70</v>
      </c>
      <c r="E612" s="118">
        <v>4</v>
      </c>
      <c r="F612" s="118">
        <v>3</v>
      </c>
      <c r="G612" s="118">
        <v>0</v>
      </c>
      <c r="H612" s="392">
        <f>G612/F612*100-100</f>
        <v>-100</v>
      </c>
      <c r="I612" s="5" t="s">
        <v>738</v>
      </c>
    </row>
    <row r="613" spans="1:9" ht="15.75">
      <c r="A613" s="246" t="s">
        <v>739</v>
      </c>
      <c r="B613" s="246"/>
      <c r="C613" s="246"/>
      <c r="D613" s="246"/>
      <c r="E613" s="246"/>
      <c r="F613" s="246"/>
      <c r="G613" s="246"/>
      <c r="H613" s="246"/>
      <c r="I613" s="246"/>
    </row>
    <row r="614" spans="1:9" ht="15.75" hidden="1">
      <c r="A614" s="10"/>
      <c r="B614" s="3" t="s">
        <v>57</v>
      </c>
      <c r="C614" s="8"/>
      <c r="D614" s="8"/>
      <c r="E614" s="118"/>
      <c r="F614" s="118"/>
      <c r="G614" s="118"/>
      <c r="H614" s="118"/>
      <c r="I614" s="8"/>
    </row>
    <row r="615" spans="1:9" ht="31.5">
      <c r="A615" s="10" t="s">
        <v>1582</v>
      </c>
      <c r="B615" s="3" t="s">
        <v>740</v>
      </c>
      <c r="C615" s="5" t="s">
        <v>48</v>
      </c>
      <c r="D615" s="8" t="s">
        <v>70</v>
      </c>
      <c r="E615" s="118">
        <v>111</v>
      </c>
      <c r="F615" s="118">
        <v>115</v>
      </c>
      <c r="G615" s="118">
        <v>0</v>
      </c>
      <c r="H615" s="392">
        <f>G615/F615*100-100</f>
        <v>-100</v>
      </c>
      <c r="I615" s="5" t="s">
        <v>741</v>
      </c>
    </row>
    <row r="616" spans="1:9" ht="27" customHeight="1">
      <c r="A616" s="246" t="s">
        <v>742</v>
      </c>
      <c r="B616" s="246"/>
      <c r="C616" s="246"/>
      <c r="D616" s="246"/>
      <c r="E616" s="246"/>
      <c r="F616" s="246"/>
      <c r="G616" s="246"/>
      <c r="H616" s="246"/>
      <c r="I616" s="246"/>
    </row>
    <row r="617" spans="1:9" ht="15.75" hidden="1">
      <c r="A617" s="10"/>
      <c r="B617" s="3" t="s">
        <v>57</v>
      </c>
      <c r="C617" s="8"/>
      <c r="D617" s="8"/>
      <c r="E617" s="118"/>
      <c r="F617" s="118"/>
      <c r="G617" s="118"/>
      <c r="H617" s="118"/>
      <c r="I617" s="8"/>
    </row>
    <row r="618" spans="1:9" ht="31.5">
      <c r="A618" s="10" t="s">
        <v>1583</v>
      </c>
      <c r="B618" s="3" t="s">
        <v>743</v>
      </c>
      <c r="C618" s="5" t="s">
        <v>48</v>
      </c>
      <c r="D618" s="8" t="s">
        <v>49</v>
      </c>
      <c r="E618" s="118">
        <v>10.6</v>
      </c>
      <c r="F618" s="118">
        <v>10.5</v>
      </c>
      <c r="G618" s="118">
        <v>11.4</v>
      </c>
      <c r="H618" s="392">
        <f>G618/F618*100-100</f>
        <v>8.571428571428584</v>
      </c>
      <c r="I618" s="5"/>
    </row>
    <row r="619" spans="1:9" ht="30.75" customHeight="1">
      <c r="A619" s="246" t="s">
        <v>744</v>
      </c>
      <c r="B619" s="246"/>
      <c r="C619" s="246"/>
      <c r="D619" s="246"/>
      <c r="E619" s="246"/>
      <c r="F619" s="246"/>
      <c r="G619" s="246"/>
      <c r="H619" s="246"/>
      <c r="I619" s="246"/>
    </row>
    <row r="620" spans="1:9" ht="15.75" hidden="1">
      <c r="A620" s="10"/>
      <c r="B620" s="3" t="s">
        <v>57</v>
      </c>
      <c r="C620" s="8"/>
      <c r="D620" s="8"/>
      <c r="E620" s="118"/>
      <c r="F620" s="118"/>
      <c r="G620" s="118"/>
      <c r="H620" s="118"/>
      <c r="I620" s="8"/>
    </row>
    <row r="621" spans="1:9" ht="47.25">
      <c r="A621" s="10" t="s">
        <v>1584</v>
      </c>
      <c r="B621" s="3" t="s">
        <v>745</v>
      </c>
      <c r="C621" s="5" t="s">
        <v>48</v>
      </c>
      <c r="D621" s="8" t="s">
        <v>70</v>
      </c>
      <c r="E621" s="118">
        <v>0</v>
      </c>
      <c r="F621" s="118">
        <v>0</v>
      </c>
      <c r="G621" s="118">
        <v>0</v>
      </c>
      <c r="H621" s="392">
        <v>0</v>
      </c>
      <c r="I621" s="8"/>
    </row>
    <row r="622" spans="1:9" ht="45.75" customHeight="1">
      <c r="A622" s="246" t="s">
        <v>746</v>
      </c>
      <c r="B622" s="246"/>
      <c r="C622" s="246"/>
      <c r="D622" s="246"/>
      <c r="E622" s="246"/>
      <c r="F622" s="246"/>
      <c r="G622" s="246"/>
      <c r="H622" s="246"/>
      <c r="I622" s="246"/>
    </row>
    <row r="623" spans="1:9" ht="15.75" hidden="1">
      <c r="A623" s="10" t="s">
        <v>1585</v>
      </c>
      <c r="B623" s="3" t="s">
        <v>57</v>
      </c>
      <c r="C623" s="8"/>
      <c r="D623" s="8"/>
      <c r="E623" s="118"/>
      <c r="F623" s="118"/>
      <c r="G623" s="118"/>
      <c r="H623" s="118"/>
      <c r="I623" s="8"/>
    </row>
    <row r="624" spans="1:9" ht="47.25">
      <c r="A624" s="10" t="s">
        <v>1585</v>
      </c>
      <c r="B624" s="3" t="s">
        <v>747</v>
      </c>
      <c r="C624" s="5" t="s">
        <v>48</v>
      </c>
      <c r="D624" s="8" t="s">
        <v>70</v>
      </c>
      <c r="E624" s="118">
        <v>0</v>
      </c>
      <c r="F624" s="118">
        <v>0</v>
      </c>
      <c r="G624" s="118">
        <v>0</v>
      </c>
      <c r="H624" s="392">
        <v>0</v>
      </c>
      <c r="I624" s="8"/>
    </row>
    <row r="625" spans="1:9" ht="35.25" customHeight="1">
      <c r="A625" s="246" t="s">
        <v>748</v>
      </c>
      <c r="B625" s="246"/>
      <c r="C625" s="246"/>
      <c r="D625" s="246"/>
      <c r="E625" s="246"/>
      <c r="F625" s="246"/>
      <c r="G625" s="246"/>
      <c r="H625" s="246"/>
      <c r="I625" s="246"/>
    </row>
    <row r="626" spans="1:9" ht="15.75" hidden="1">
      <c r="A626" s="10" t="s">
        <v>1586</v>
      </c>
      <c r="B626" s="3" t="s">
        <v>57</v>
      </c>
      <c r="C626" s="8"/>
      <c r="D626" s="8"/>
      <c r="E626" s="118"/>
      <c r="F626" s="118"/>
      <c r="G626" s="118"/>
      <c r="H626" s="118"/>
      <c r="I626" s="8"/>
    </row>
    <row r="627" spans="1:9" ht="47.25">
      <c r="A627" s="10" t="s">
        <v>1586</v>
      </c>
      <c r="B627" s="3" t="s">
        <v>749</v>
      </c>
      <c r="C627" s="5" t="s">
        <v>48</v>
      </c>
      <c r="D627" s="8" t="s">
        <v>695</v>
      </c>
      <c r="E627" s="118">
        <v>0</v>
      </c>
      <c r="F627" s="118">
        <v>0</v>
      </c>
      <c r="G627" s="118">
        <v>0</v>
      </c>
      <c r="H627" s="392">
        <v>0</v>
      </c>
      <c r="I627" s="8"/>
    </row>
    <row r="628" spans="1:9" ht="29.25" customHeight="1">
      <c r="A628" s="246" t="s">
        <v>750</v>
      </c>
      <c r="B628" s="246"/>
      <c r="C628" s="246"/>
      <c r="D628" s="246"/>
      <c r="E628" s="246"/>
      <c r="F628" s="246"/>
      <c r="G628" s="246"/>
      <c r="H628" s="246"/>
      <c r="I628" s="246"/>
    </row>
    <row r="629" spans="1:9" ht="15.75" hidden="1">
      <c r="A629" s="10"/>
      <c r="B629" s="3" t="s">
        <v>57</v>
      </c>
      <c r="C629" s="8"/>
      <c r="D629" s="8"/>
      <c r="E629" s="118"/>
      <c r="F629" s="118"/>
      <c r="G629" s="118"/>
      <c r="H629" s="118"/>
      <c r="I629" s="8"/>
    </row>
    <row r="630" spans="1:9" ht="31.5">
      <c r="A630" s="10" t="s">
        <v>1587</v>
      </c>
      <c r="B630" s="3" t="s">
        <v>740</v>
      </c>
      <c r="C630" s="5" t="s">
        <v>48</v>
      </c>
      <c r="D630" s="8" t="s">
        <v>70</v>
      </c>
      <c r="E630" s="118">
        <v>111</v>
      </c>
      <c r="F630" s="118">
        <v>115</v>
      </c>
      <c r="G630" s="118">
        <v>0</v>
      </c>
      <c r="H630" s="392">
        <f>G630/F630*100-100</f>
        <v>-100</v>
      </c>
      <c r="I630" s="5" t="s">
        <v>751</v>
      </c>
    </row>
    <row r="631" spans="1:10" s="102" customFormat="1" ht="24" customHeight="1">
      <c r="A631" s="419" t="s">
        <v>44</v>
      </c>
      <c r="B631" s="420" t="s">
        <v>33</v>
      </c>
      <c r="C631" s="420"/>
      <c r="D631" s="420"/>
      <c r="E631" s="420"/>
      <c r="F631" s="420"/>
      <c r="G631" s="420"/>
      <c r="H631" s="420"/>
      <c r="I631" s="420"/>
      <c r="J631" s="422"/>
    </row>
    <row r="632" spans="1:9" ht="63">
      <c r="A632" s="23" t="s">
        <v>155</v>
      </c>
      <c r="B632" s="3" t="s">
        <v>175</v>
      </c>
      <c r="C632" s="5" t="s">
        <v>176</v>
      </c>
      <c r="D632" s="8" t="s">
        <v>49</v>
      </c>
      <c r="E632" s="117">
        <v>11.44</v>
      </c>
      <c r="F632" s="118">
        <v>16.32</v>
      </c>
      <c r="G632" s="117">
        <v>0</v>
      </c>
      <c r="H632" s="117">
        <v>-100</v>
      </c>
      <c r="I632" s="9" t="s">
        <v>177</v>
      </c>
    </row>
    <row r="633" spans="1:9" ht="47.25">
      <c r="A633" s="8" t="s">
        <v>156</v>
      </c>
      <c r="B633" s="3" t="s">
        <v>178</v>
      </c>
      <c r="C633" s="5"/>
      <c r="D633" s="8" t="s">
        <v>49</v>
      </c>
      <c r="E633" s="117">
        <v>72.3</v>
      </c>
      <c r="F633" s="118">
        <v>0</v>
      </c>
      <c r="G633" s="117">
        <v>0</v>
      </c>
      <c r="H633" s="117" t="s">
        <v>87</v>
      </c>
      <c r="I633" s="9" t="s">
        <v>87</v>
      </c>
    </row>
    <row r="634" spans="1:9" ht="15.75">
      <c r="A634" s="8" t="s">
        <v>157</v>
      </c>
      <c r="B634" s="3" t="s">
        <v>179</v>
      </c>
      <c r="C634" s="5" t="s">
        <v>182</v>
      </c>
      <c r="D634" s="8" t="s">
        <v>180</v>
      </c>
      <c r="E634" s="117">
        <v>9.28</v>
      </c>
      <c r="F634" s="118">
        <v>8.01</v>
      </c>
      <c r="G634" s="117">
        <v>0</v>
      </c>
      <c r="H634" s="117">
        <v>-100</v>
      </c>
      <c r="I634" s="9" t="s">
        <v>181</v>
      </c>
    </row>
    <row r="635" spans="1:9" ht="15.75">
      <c r="A635" s="8" t="s">
        <v>163</v>
      </c>
      <c r="B635" s="3" t="s">
        <v>183</v>
      </c>
      <c r="C635" s="5" t="s">
        <v>176</v>
      </c>
      <c r="D635" s="8" t="s">
        <v>49</v>
      </c>
      <c r="E635" s="117">
        <v>83.5</v>
      </c>
      <c r="F635" s="118">
        <v>85.1</v>
      </c>
      <c r="G635" s="117">
        <v>85.1</v>
      </c>
      <c r="H635" s="117">
        <v>0</v>
      </c>
      <c r="I635" s="9" t="s">
        <v>87</v>
      </c>
    </row>
    <row r="636" spans="1:9" ht="15.75">
      <c r="A636" s="8" t="s">
        <v>166</v>
      </c>
      <c r="B636" s="3" t="s">
        <v>198</v>
      </c>
      <c r="C636" s="5" t="s">
        <v>176</v>
      </c>
      <c r="D636" s="8" t="s">
        <v>49</v>
      </c>
      <c r="E636" s="117">
        <v>49</v>
      </c>
      <c r="F636" s="118">
        <v>54</v>
      </c>
      <c r="G636" s="117">
        <v>0</v>
      </c>
      <c r="H636" s="117">
        <v>-100</v>
      </c>
      <c r="I636" s="9" t="s">
        <v>184</v>
      </c>
    </row>
    <row r="637" spans="1:9" ht="31.5">
      <c r="A637" s="8" t="s">
        <v>172</v>
      </c>
      <c r="B637" s="3" t="s">
        <v>199</v>
      </c>
      <c r="C637" s="5" t="s">
        <v>176</v>
      </c>
      <c r="D637" s="8" t="s">
        <v>185</v>
      </c>
      <c r="E637" s="117">
        <v>7.184</v>
      </c>
      <c r="F637" s="118">
        <v>2</v>
      </c>
      <c r="G637" s="117">
        <v>0</v>
      </c>
      <c r="H637" s="117">
        <v>-100</v>
      </c>
      <c r="I637" s="9" t="s">
        <v>186</v>
      </c>
    </row>
    <row r="638" spans="1:9" ht="15.75">
      <c r="A638" s="274" t="s">
        <v>200</v>
      </c>
      <c r="B638" s="274"/>
      <c r="C638" s="274"/>
      <c r="D638" s="274"/>
      <c r="E638" s="274"/>
      <c r="F638" s="274"/>
      <c r="G638" s="274"/>
      <c r="H638" s="274"/>
      <c r="I638" s="274"/>
    </row>
    <row r="639" spans="1:9" ht="31.5">
      <c r="A639" s="8" t="s">
        <v>961</v>
      </c>
      <c r="B639" s="3" t="s">
        <v>201</v>
      </c>
      <c r="C639" s="5" t="s">
        <v>48</v>
      </c>
      <c r="D639" s="8" t="s">
        <v>49</v>
      </c>
      <c r="E639" s="117">
        <v>6.25</v>
      </c>
      <c r="F639" s="118">
        <v>12.5</v>
      </c>
      <c r="G639" s="117">
        <v>6.25</v>
      </c>
      <c r="H639" s="117">
        <v>-50</v>
      </c>
      <c r="I639" s="9" t="s">
        <v>202</v>
      </c>
    </row>
    <row r="640" spans="1:9" ht="15.75">
      <c r="A640" s="265" t="s">
        <v>203</v>
      </c>
      <c r="B640" s="265"/>
      <c r="C640" s="265"/>
      <c r="D640" s="265"/>
      <c r="E640" s="265"/>
      <c r="F640" s="265"/>
      <c r="G640" s="265"/>
      <c r="H640" s="265"/>
      <c r="I640" s="265"/>
    </row>
    <row r="641" spans="1:9" ht="31.5">
      <c r="A641" s="8" t="s">
        <v>1588</v>
      </c>
      <c r="B641" s="3" t="s">
        <v>204</v>
      </c>
      <c r="C641" s="5" t="s">
        <v>48</v>
      </c>
      <c r="D641" s="8" t="s">
        <v>205</v>
      </c>
      <c r="E641" s="117" t="s">
        <v>206</v>
      </c>
      <c r="F641" s="118">
        <v>2</v>
      </c>
      <c r="G641" s="117">
        <v>1</v>
      </c>
      <c r="H641" s="117">
        <v>-50</v>
      </c>
      <c r="I641" s="9" t="s">
        <v>202</v>
      </c>
    </row>
    <row r="642" spans="1:9" ht="15.75">
      <c r="A642" s="274" t="s">
        <v>207</v>
      </c>
      <c r="B642" s="274"/>
      <c r="C642" s="274"/>
      <c r="D642" s="274"/>
      <c r="E642" s="274"/>
      <c r="F642" s="274"/>
      <c r="G642" s="274"/>
      <c r="H642" s="274"/>
      <c r="I642" s="274"/>
    </row>
    <row r="643" spans="1:9" ht="63">
      <c r="A643" s="8" t="s">
        <v>962</v>
      </c>
      <c r="B643" s="3" t="s">
        <v>175</v>
      </c>
      <c r="C643" s="5" t="s">
        <v>48</v>
      </c>
      <c r="D643" s="8" t="s">
        <v>49</v>
      </c>
      <c r="E643" s="117">
        <v>11.44</v>
      </c>
      <c r="F643" s="118">
        <v>16.32</v>
      </c>
      <c r="G643" s="117">
        <v>0</v>
      </c>
      <c r="H643" s="117">
        <v>-100</v>
      </c>
      <c r="I643" s="9" t="s">
        <v>177</v>
      </c>
    </row>
    <row r="644" spans="1:9" ht="63">
      <c r="A644" s="8" t="s">
        <v>1589</v>
      </c>
      <c r="B644" s="3" t="s">
        <v>208</v>
      </c>
      <c r="C644" s="5" t="s">
        <v>48</v>
      </c>
      <c r="D644" s="8" t="s">
        <v>49</v>
      </c>
      <c r="E644" s="117">
        <v>14.55</v>
      </c>
      <c r="F644" s="118">
        <v>18.78</v>
      </c>
      <c r="G644" s="117">
        <v>0</v>
      </c>
      <c r="H644" s="117">
        <v>-100</v>
      </c>
      <c r="I644" s="9" t="s">
        <v>177</v>
      </c>
    </row>
    <row r="645" spans="1:9" ht="15.75">
      <c r="A645" s="265" t="s">
        <v>211</v>
      </c>
      <c r="B645" s="265"/>
      <c r="C645" s="265"/>
      <c r="D645" s="265"/>
      <c r="E645" s="265"/>
      <c r="F645" s="265"/>
      <c r="G645" s="265"/>
      <c r="H645" s="265"/>
      <c r="I645" s="265"/>
    </row>
    <row r="646" spans="1:9" ht="63">
      <c r="A646" s="8" t="s">
        <v>1499</v>
      </c>
      <c r="B646" s="3" t="s">
        <v>212</v>
      </c>
      <c r="C646" s="5" t="s">
        <v>48</v>
      </c>
      <c r="D646" s="8" t="s">
        <v>213</v>
      </c>
      <c r="E646" s="117">
        <v>31</v>
      </c>
      <c r="F646" s="118">
        <v>19</v>
      </c>
      <c r="G646" s="117">
        <v>0</v>
      </c>
      <c r="H646" s="117">
        <v>-100</v>
      </c>
      <c r="I646" s="9" t="s">
        <v>177</v>
      </c>
    </row>
    <row r="647" spans="1:9" ht="63">
      <c r="A647" s="8" t="s">
        <v>1590</v>
      </c>
      <c r="B647" s="3" t="s">
        <v>214</v>
      </c>
      <c r="C647" s="5" t="s">
        <v>48</v>
      </c>
      <c r="D647" s="8" t="s">
        <v>215</v>
      </c>
      <c r="E647" s="117">
        <v>44449.46</v>
      </c>
      <c r="F647" s="118">
        <v>35971.68</v>
      </c>
      <c r="G647" s="117">
        <v>0</v>
      </c>
      <c r="H647" s="117">
        <v>-100</v>
      </c>
      <c r="I647" s="9" t="s">
        <v>177</v>
      </c>
    </row>
    <row r="648" spans="1:9" ht="15.75">
      <c r="A648" s="274" t="s">
        <v>216</v>
      </c>
      <c r="B648" s="274"/>
      <c r="C648" s="274"/>
      <c r="D648" s="274"/>
      <c r="E648" s="274"/>
      <c r="F648" s="274"/>
      <c r="G648" s="274"/>
      <c r="H648" s="274"/>
      <c r="I648" s="274"/>
    </row>
    <row r="649" spans="1:9" ht="47.25">
      <c r="A649" s="8" t="s">
        <v>963</v>
      </c>
      <c r="B649" s="3" t="s">
        <v>178</v>
      </c>
      <c r="C649" s="5" t="s">
        <v>48</v>
      </c>
      <c r="D649" s="8" t="s">
        <v>49</v>
      </c>
      <c r="E649" s="117">
        <v>72.3</v>
      </c>
      <c r="F649" s="118">
        <v>0</v>
      </c>
      <c r="G649" s="117">
        <v>0</v>
      </c>
      <c r="H649" s="117" t="s">
        <v>87</v>
      </c>
      <c r="I649" s="9" t="s">
        <v>87</v>
      </c>
    </row>
    <row r="650" spans="1:9" ht="15.75">
      <c r="A650" s="264" t="s">
        <v>217</v>
      </c>
      <c r="B650" s="264"/>
      <c r="C650" s="264"/>
      <c r="D650" s="264"/>
      <c r="E650" s="264"/>
      <c r="F650" s="264"/>
      <c r="G650" s="264"/>
      <c r="H650" s="264"/>
      <c r="I650" s="264"/>
    </row>
    <row r="651" spans="1:9" ht="31.5">
      <c r="A651" s="8" t="s">
        <v>1591</v>
      </c>
      <c r="B651" s="3" t="s">
        <v>218</v>
      </c>
      <c r="C651" s="5" t="s">
        <v>48</v>
      </c>
      <c r="D651" s="8" t="s">
        <v>64</v>
      </c>
      <c r="E651" s="117">
        <v>815</v>
      </c>
      <c r="F651" s="118">
        <v>0</v>
      </c>
      <c r="G651" s="117">
        <v>0</v>
      </c>
      <c r="H651" s="117" t="s">
        <v>87</v>
      </c>
      <c r="I651" s="9" t="s">
        <v>87</v>
      </c>
    </row>
    <row r="652" spans="1:9" ht="31.5">
      <c r="A652" s="8" t="s">
        <v>1592</v>
      </c>
      <c r="B652" s="3" t="s">
        <v>219</v>
      </c>
      <c r="C652" s="5" t="s">
        <v>48</v>
      </c>
      <c r="D652" s="8" t="s">
        <v>213</v>
      </c>
      <c r="E652" s="117">
        <v>36</v>
      </c>
      <c r="F652" s="118">
        <v>0</v>
      </c>
      <c r="G652" s="117">
        <v>0</v>
      </c>
      <c r="H652" s="117" t="s">
        <v>87</v>
      </c>
      <c r="I652" s="9" t="s">
        <v>87</v>
      </c>
    </row>
    <row r="653" spans="1:9" ht="15.75">
      <c r="A653" s="8" t="s">
        <v>1593</v>
      </c>
      <c r="B653" s="3" t="s">
        <v>222</v>
      </c>
      <c r="C653" s="5" t="s">
        <v>48</v>
      </c>
      <c r="D653" s="8" t="s">
        <v>215</v>
      </c>
      <c r="E653" s="117">
        <v>13400.99</v>
      </c>
      <c r="F653" s="118">
        <v>0</v>
      </c>
      <c r="G653" s="117">
        <v>0</v>
      </c>
      <c r="H653" s="117" t="s">
        <v>87</v>
      </c>
      <c r="I653" s="9" t="s">
        <v>87</v>
      </c>
    </row>
    <row r="654" spans="1:9" ht="35.25" customHeight="1">
      <c r="A654" s="264" t="s">
        <v>223</v>
      </c>
      <c r="B654" s="264"/>
      <c r="C654" s="264"/>
      <c r="D654" s="264"/>
      <c r="E654" s="264"/>
      <c r="F654" s="264"/>
      <c r="G654" s="264"/>
      <c r="H654" s="264"/>
      <c r="I654" s="264"/>
    </row>
    <row r="655" spans="1:9" ht="15.75">
      <c r="A655" s="8" t="s">
        <v>1594</v>
      </c>
      <c r="B655" s="3" t="s">
        <v>225</v>
      </c>
      <c r="C655" s="5" t="s">
        <v>48</v>
      </c>
      <c r="D655" s="8" t="s">
        <v>70</v>
      </c>
      <c r="E655" s="117">
        <v>297</v>
      </c>
      <c r="F655" s="118">
        <v>0</v>
      </c>
      <c r="G655" s="117">
        <v>0</v>
      </c>
      <c r="H655" s="117" t="s">
        <v>87</v>
      </c>
      <c r="I655" s="9" t="s">
        <v>87</v>
      </c>
    </row>
    <row r="656" spans="1:9" ht="15.75">
      <c r="A656" s="265" t="s">
        <v>226</v>
      </c>
      <c r="B656" s="265"/>
      <c r="C656" s="265"/>
      <c r="D656" s="265"/>
      <c r="E656" s="265"/>
      <c r="F656" s="265"/>
      <c r="G656" s="265"/>
      <c r="H656" s="265"/>
      <c r="I656" s="265"/>
    </row>
    <row r="657" spans="1:9" ht="31.5">
      <c r="A657" s="8" t="s">
        <v>1595</v>
      </c>
      <c r="B657" s="3" t="s">
        <v>227</v>
      </c>
      <c r="C657" s="5"/>
      <c r="D657" s="8" t="s">
        <v>228</v>
      </c>
      <c r="E657" s="117">
        <v>1.58</v>
      </c>
      <c r="F657" s="118">
        <v>8.609</v>
      </c>
      <c r="G657" s="117">
        <v>2.144</v>
      </c>
      <c r="H657" s="399">
        <v>-75.1</v>
      </c>
      <c r="I657" s="9" t="s">
        <v>229</v>
      </c>
    </row>
    <row r="658" spans="1:9" ht="15" customHeight="1">
      <c r="A658" s="265" t="s">
        <v>231</v>
      </c>
      <c r="B658" s="265"/>
      <c r="C658" s="265"/>
      <c r="D658" s="265"/>
      <c r="E658" s="265"/>
      <c r="F658" s="265"/>
      <c r="G658" s="265"/>
      <c r="H658" s="265"/>
      <c r="I658" s="265"/>
    </row>
    <row r="659" spans="1:9" ht="15.75">
      <c r="A659" s="8" t="s">
        <v>1596</v>
      </c>
      <c r="B659" s="3" t="s">
        <v>232</v>
      </c>
      <c r="C659" s="5" t="s">
        <v>48</v>
      </c>
      <c r="D659" s="8" t="s">
        <v>70</v>
      </c>
      <c r="E659" s="117">
        <v>2</v>
      </c>
      <c r="F659" s="118">
        <v>0</v>
      </c>
      <c r="G659" s="117">
        <v>0</v>
      </c>
      <c r="H659" s="117" t="s">
        <v>87</v>
      </c>
      <c r="I659" s="9" t="s">
        <v>87</v>
      </c>
    </row>
    <row r="660" spans="1:9" ht="63">
      <c r="A660" s="8" t="s">
        <v>1597</v>
      </c>
      <c r="B660" s="3" t="s">
        <v>233</v>
      </c>
      <c r="C660" s="5" t="s">
        <v>48</v>
      </c>
      <c r="D660" s="8" t="s">
        <v>213</v>
      </c>
      <c r="E660" s="117">
        <v>27</v>
      </c>
      <c r="F660" s="118">
        <v>34</v>
      </c>
      <c r="G660" s="117">
        <v>0</v>
      </c>
      <c r="H660" s="117">
        <v>-100</v>
      </c>
      <c r="I660" s="9" t="s">
        <v>177</v>
      </c>
    </row>
    <row r="661" spans="1:9" ht="15.75">
      <c r="A661" s="265" t="s">
        <v>235</v>
      </c>
      <c r="B661" s="265"/>
      <c r="C661" s="265"/>
      <c r="D661" s="265"/>
      <c r="E661" s="265"/>
      <c r="F661" s="265"/>
      <c r="G661" s="265"/>
      <c r="H661" s="265"/>
      <c r="I661" s="265"/>
    </row>
    <row r="662" spans="1:9" ht="31.5">
      <c r="A662" s="8" t="s">
        <v>1598</v>
      </c>
      <c r="B662" s="3" t="s">
        <v>236</v>
      </c>
      <c r="C662" s="5" t="s">
        <v>48</v>
      </c>
      <c r="D662" s="8" t="s">
        <v>185</v>
      </c>
      <c r="E662" s="117">
        <v>1.604</v>
      </c>
      <c r="F662" s="118">
        <v>1.6</v>
      </c>
      <c r="G662" s="117">
        <v>0</v>
      </c>
      <c r="H662" s="117">
        <v>-100</v>
      </c>
      <c r="I662" s="9" t="s">
        <v>186</v>
      </c>
    </row>
    <row r="663" spans="1:9" ht="24" customHeight="1">
      <c r="A663" s="275" t="s">
        <v>238</v>
      </c>
      <c r="B663" s="275"/>
      <c r="C663" s="275"/>
      <c r="D663" s="275"/>
      <c r="E663" s="275"/>
      <c r="F663" s="275"/>
      <c r="G663" s="275"/>
      <c r="H663" s="275"/>
      <c r="I663" s="275"/>
    </row>
    <row r="664" spans="1:9" ht="15.75">
      <c r="A664" s="8" t="s">
        <v>968</v>
      </c>
      <c r="B664" s="3" t="s">
        <v>239</v>
      </c>
      <c r="C664" s="5" t="s">
        <v>182</v>
      </c>
      <c r="D664" s="8" t="s">
        <v>180</v>
      </c>
      <c r="E664" s="117">
        <v>9.28</v>
      </c>
      <c r="F664" s="118">
        <v>8.01</v>
      </c>
      <c r="G664" s="117">
        <v>0</v>
      </c>
      <c r="H664" s="117">
        <v>-100</v>
      </c>
      <c r="I664" s="9" t="s">
        <v>181</v>
      </c>
    </row>
    <row r="665" spans="1:9" ht="15.75">
      <c r="A665" s="265" t="s">
        <v>241</v>
      </c>
      <c r="B665" s="265"/>
      <c r="C665" s="265"/>
      <c r="D665" s="265"/>
      <c r="E665" s="265"/>
      <c r="F665" s="265"/>
      <c r="G665" s="265"/>
      <c r="H665" s="265"/>
      <c r="I665" s="265"/>
    </row>
    <row r="666" spans="1:9" ht="34.5" customHeight="1">
      <c r="A666" s="8" t="s">
        <v>1599</v>
      </c>
      <c r="B666" s="3" t="s">
        <v>242</v>
      </c>
      <c r="C666" s="5" t="s">
        <v>182</v>
      </c>
      <c r="D666" s="8" t="s">
        <v>248</v>
      </c>
      <c r="E666" s="117">
        <v>0.109</v>
      </c>
      <c r="F666" s="118">
        <v>0.107</v>
      </c>
      <c r="G666" s="117">
        <v>0</v>
      </c>
      <c r="H666" s="117">
        <v>-100</v>
      </c>
      <c r="I666" s="9" t="s">
        <v>181</v>
      </c>
    </row>
    <row r="667" spans="1:9" ht="31.5">
      <c r="A667" s="8" t="s">
        <v>1600</v>
      </c>
      <c r="B667" s="3" t="s">
        <v>243</v>
      </c>
      <c r="C667" s="5" t="s">
        <v>182</v>
      </c>
      <c r="D667" s="8" t="s">
        <v>249</v>
      </c>
      <c r="E667" s="117">
        <v>21.97</v>
      </c>
      <c r="F667" s="118">
        <v>21.01</v>
      </c>
      <c r="G667" s="117">
        <v>0</v>
      </c>
      <c r="H667" s="117">
        <v>-100</v>
      </c>
      <c r="I667" s="9" t="s">
        <v>181</v>
      </c>
    </row>
    <row r="668" spans="1:9" ht="31.5">
      <c r="A668" s="8" t="s">
        <v>1601</v>
      </c>
      <c r="B668" s="3" t="s">
        <v>244</v>
      </c>
      <c r="C668" s="5" t="s">
        <v>182</v>
      </c>
      <c r="D668" s="8" t="s">
        <v>250</v>
      </c>
      <c r="E668" s="117">
        <v>25.72</v>
      </c>
      <c r="F668" s="118">
        <v>26.1</v>
      </c>
      <c r="G668" s="117">
        <v>0</v>
      </c>
      <c r="H668" s="118">
        <v>-100</v>
      </c>
      <c r="I668" s="9" t="s">
        <v>181</v>
      </c>
    </row>
    <row r="669" spans="1:9" ht="31.5">
      <c r="A669" s="8" t="s">
        <v>1602</v>
      </c>
      <c r="B669" s="3" t="s">
        <v>245</v>
      </c>
      <c r="C669" s="5" t="s">
        <v>182</v>
      </c>
      <c r="D669" s="8" t="s">
        <v>250</v>
      </c>
      <c r="E669" s="117">
        <v>11.12</v>
      </c>
      <c r="F669" s="118">
        <v>11.5</v>
      </c>
      <c r="G669" s="117">
        <v>0</v>
      </c>
      <c r="H669" s="117">
        <v>-100</v>
      </c>
      <c r="I669" s="9" t="s">
        <v>181</v>
      </c>
    </row>
    <row r="670" spans="1:9" ht="31.5">
      <c r="A670" s="8" t="s">
        <v>1603</v>
      </c>
      <c r="B670" s="3" t="s">
        <v>246</v>
      </c>
      <c r="C670" s="5" t="s">
        <v>182</v>
      </c>
      <c r="D670" s="8" t="s">
        <v>250</v>
      </c>
      <c r="E670" s="117">
        <v>150.45</v>
      </c>
      <c r="F670" s="118">
        <v>160.53</v>
      </c>
      <c r="G670" s="117">
        <v>0</v>
      </c>
      <c r="H670" s="117">
        <v>-100</v>
      </c>
      <c r="I670" s="9" t="s">
        <v>181</v>
      </c>
    </row>
    <row r="671" spans="1:9" ht="15.75">
      <c r="A671" s="265" t="s">
        <v>251</v>
      </c>
      <c r="B671" s="265"/>
      <c r="C671" s="265"/>
      <c r="D671" s="265"/>
      <c r="E671" s="265"/>
      <c r="F671" s="265"/>
      <c r="G671" s="265"/>
      <c r="H671" s="265"/>
      <c r="I671" s="265"/>
    </row>
    <row r="672" spans="1:9" ht="36.75" customHeight="1">
      <c r="A672" s="8" t="s">
        <v>1604</v>
      </c>
      <c r="B672" s="3" t="s">
        <v>252</v>
      </c>
      <c r="C672" s="5" t="s">
        <v>48</v>
      </c>
      <c r="D672" s="8" t="s">
        <v>64</v>
      </c>
      <c r="E672" s="117" t="s">
        <v>87</v>
      </c>
      <c r="F672" s="118">
        <v>1</v>
      </c>
      <c r="G672" s="117">
        <v>0</v>
      </c>
      <c r="H672" s="117">
        <v>-100</v>
      </c>
      <c r="I672" s="9" t="s">
        <v>253</v>
      </c>
    </row>
    <row r="673" spans="1:9" ht="15.75">
      <c r="A673" s="274" t="s">
        <v>255</v>
      </c>
      <c r="B673" s="274"/>
      <c r="C673" s="274"/>
      <c r="D673" s="274"/>
      <c r="E673" s="274"/>
      <c r="F673" s="274"/>
      <c r="G673" s="274"/>
      <c r="H673" s="274"/>
      <c r="I673" s="274"/>
    </row>
    <row r="674" spans="1:9" ht="15.75">
      <c r="A674" s="8" t="s">
        <v>970</v>
      </c>
      <c r="B674" s="3" t="s">
        <v>256</v>
      </c>
      <c r="C674" s="5"/>
      <c r="D674" s="8" t="s">
        <v>49</v>
      </c>
      <c r="E674" s="117">
        <v>83.5</v>
      </c>
      <c r="F674" s="118">
        <v>85.1</v>
      </c>
      <c r="G674" s="117">
        <v>85.1</v>
      </c>
      <c r="H674" s="117">
        <v>0</v>
      </c>
      <c r="I674" s="9" t="s">
        <v>87</v>
      </c>
    </row>
    <row r="675" spans="1:9" ht="15.75">
      <c r="A675" s="8" t="s">
        <v>971</v>
      </c>
      <c r="B675" s="3" t="s">
        <v>198</v>
      </c>
      <c r="C675" s="5" t="s">
        <v>48</v>
      </c>
      <c r="D675" s="8" t="s">
        <v>49</v>
      </c>
      <c r="E675" s="117">
        <v>49</v>
      </c>
      <c r="F675" s="118">
        <v>54</v>
      </c>
      <c r="G675" s="117">
        <v>0</v>
      </c>
      <c r="H675" s="117">
        <v>-100</v>
      </c>
      <c r="I675" s="9" t="s">
        <v>184</v>
      </c>
    </row>
    <row r="676" spans="1:9" ht="31.5">
      <c r="A676" s="8" t="s">
        <v>972</v>
      </c>
      <c r="B676" s="3" t="s">
        <v>199</v>
      </c>
      <c r="C676" s="5"/>
      <c r="D676" s="8" t="s">
        <v>185</v>
      </c>
      <c r="E676" s="117">
        <v>7.184</v>
      </c>
      <c r="F676" s="118">
        <v>0.4</v>
      </c>
      <c r="G676" s="117">
        <v>0</v>
      </c>
      <c r="H676" s="117">
        <v>-100</v>
      </c>
      <c r="I676" s="9" t="s">
        <v>186</v>
      </c>
    </row>
    <row r="677" spans="1:9" ht="15.75">
      <c r="A677" s="265" t="s">
        <v>260</v>
      </c>
      <c r="B677" s="265"/>
      <c r="C677" s="265"/>
      <c r="D677" s="265"/>
      <c r="E677" s="265"/>
      <c r="F677" s="265"/>
      <c r="G677" s="265"/>
      <c r="H677" s="265"/>
      <c r="I677" s="265"/>
    </row>
    <row r="678" spans="1:9" ht="31.5">
      <c r="A678" s="8" t="s">
        <v>1605</v>
      </c>
      <c r="B678" s="3" t="s">
        <v>261</v>
      </c>
      <c r="C678" s="5" t="s">
        <v>48</v>
      </c>
      <c r="D678" s="8" t="s">
        <v>266</v>
      </c>
      <c r="E678" s="117">
        <v>10864</v>
      </c>
      <c r="F678" s="118">
        <v>10864</v>
      </c>
      <c r="G678" s="117">
        <v>10864</v>
      </c>
      <c r="H678" s="117">
        <v>0</v>
      </c>
      <c r="I678" s="9" t="s">
        <v>87</v>
      </c>
    </row>
    <row r="679" spans="1:9" ht="15.75">
      <c r="A679" s="8" t="s">
        <v>1606</v>
      </c>
      <c r="B679" s="3" t="s">
        <v>262</v>
      </c>
      <c r="C679" s="5" t="s">
        <v>48</v>
      </c>
      <c r="D679" s="8" t="s">
        <v>267</v>
      </c>
      <c r="E679" s="117">
        <v>58.4</v>
      </c>
      <c r="F679" s="118">
        <v>60.4</v>
      </c>
      <c r="G679" s="117">
        <v>0</v>
      </c>
      <c r="H679" s="117">
        <v>-100</v>
      </c>
      <c r="I679" s="9" t="s">
        <v>184</v>
      </c>
    </row>
    <row r="680" spans="1:9" ht="15.75">
      <c r="A680" s="8" t="s">
        <v>1607</v>
      </c>
      <c r="B680" s="3" t="s">
        <v>263</v>
      </c>
      <c r="C680" s="5" t="s">
        <v>48</v>
      </c>
      <c r="D680" s="8" t="s">
        <v>267</v>
      </c>
      <c r="E680" s="117">
        <v>106.29</v>
      </c>
      <c r="F680" s="118">
        <v>109.98</v>
      </c>
      <c r="G680" s="117">
        <v>109.98</v>
      </c>
      <c r="H680" s="117">
        <v>0</v>
      </c>
      <c r="I680" s="9" t="s">
        <v>87</v>
      </c>
    </row>
    <row r="681" spans="1:9" ht="15.75">
      <c r="A681" s="8" t="s">
        <v>1608</v>
      </c>
      <c r="B681" s="3" t="s">
        <v>264</v>
      </c>
      <c r="C681" s="5"/>
      <c r="D681" s="8" t="s">
        <v>268</v>
      </c>
      <c r="E681" s="117">
        <v>36.1</v>
      </c>
      <c r="F681" s="118">
        <v>0</v>
      </c>
      <c r="G681" s="117">
        <v>0</v>
      </c>
      <c r="H681" s="117" t="s">
        <v>87</v>
      </c>
      <c r="I681" s="9" t="s">
        <v>87</v>
      </c>
    </row>
    <row r="682" spans="1:9" ht="15.75">
      <c r="A682" s="264" t="s">
        <v>269</v>
      </c>
      <c r="B682" s="264"/>
      <c r="C682" s="264"/>
      <c r="D682" s="264"/>
      <c r="E682" s="264"/>
      <c r="F682" s="264"/>
      <c r="G682" s="264"/>
      <c r="H682" s="264"/>
      <c r="I682" s="264"/>
    </row>
    <row r="683" spans="1:9" ht="15.75">
      <c r="A683" s="8" t="s">
        <v>1609</v>
      </c>
      <c r="B683" s="3" t="s">
        <v>270</v>
      </c>
      <c r="C683" s="5" t="s">
        <v>182</v>
      </c>
      <c r="D683" s="8" t="s">
        <v>228</v>
      </c>
      <c r="E683" s="117">
        <v>0</v>
      </c>
      <c r="F683" s="118">
        <v>0</v>
      </c>
      <c r="G683" s="117">
        <v>0</v>
      </c>
      <c r="H683" s="117" t="s">
        <v>87</v>
      </c>
      <c r="I683" s="9" t="s">
        <v>87</v>
      </c>
    </row>
    <row r="684" spans="1:9" ht="15.75">
      <c r="A684" s="264" t="s">
        <v>272</v>
      </c>
      <c r="B684" s="264"/>
      <c r="C684" s="264"/>
      <c r="D684" s="264"/>
      <c r="E684" s="264"/>
      <c r="F684" s="264"/>
      <c r="G684" s="264"/>
      <c r="H684" s="264"/>
      <c r="I684" s="264"/>
    </row>
    <row r="685" spans="1:9" ht="31.5">
      <c r="A685" s="5" t="s">
        <v>1610</v>
      </c>
      <c r="B685" s="3" t="s">
        <v>273</v>
      </c>
      <c r="C685" s="5" t="s">
        <v>48</v>
      </c>
      <c r="D685" s="8" t="s">
        <v>49</v>
      </c>
      <c r="E685" s="117">
        <v>100</v>
      </c>
      <c r="F685" s="118">
        <v>100</v>
      </c>
      <c r="G685" s="117">
        <v>100</v>
      </c>
      <c r="H685" s="117">
        <v>0</v>
      </c>
      <c r="I685" s="9" t="s">
        <v>87</v>
      </c>
    </row>
    <row r="686" spans="1:9" ht="15.75">
      <c r="A686" s="264" t="s">
        <v>275</v>
      </c>
      <c r="B686" s="264"/>
      <c r="C686" s="264"/>
      <c r="D686" s="264"/>
      <c r="E686" s="264"/>
      <c r="F686" s="264"/>
      <c r="G686" s="264"/>
      <c r="H686" s="264"/>
      <c r="I686" s="264"/>
    </row>
    <row r="687" spans="1:9" ht="31.5">
      <c r="A687" s="5" t="s">
        <v>1611</v>
      </c>
      <c r="B687" s="3" t="s">
        <v>276</v>
      </c>
      <c r="C687" s="5" t="s">
        <v>48</v>
      </c>
      <c r="D687" s="8" t="s">
        <v>49</v>
      </c>
      <c r="E687" s="117">
        <v>100</v>
      </c>
      <c r="F687" s="118">
        <v>100</v>
      </c>
      <c r="G687" s="117">
        <v>100</v>
      </c>
      <c r="H687" s="117">
        <v>0</v>
      </c>
      <c r="I687" s="9" t="s">
        <v>87</v>
      </c>
    </row>
    <row r="688" spans="1:9" ht="15.75">
      <c r="A688" s="265" t="s">
        <v>278</v>
      </c>
      <c r="B688" s="265"/>
      <c r="C688" s="265"/>
      <c r="D688" s="265"/>
      <c r="E688" s="265"/>
      <c r="F688" s="265"/>
      <c r="G688" s="265"/>
      <c r="H688" s="265"/>
      <c r="I688" s="265"/>
    </row>
    <row r="689" spans="1:9" ht="15.75" customHeight="1">
      <c r="A689" s="8" t="s">
        <v>1612</v>
      </c>
      <c r="B689" s="3" t="s">
        <v>279</v>
      </c>
      <c r="C689" s="5" t="s">
        <v>48</v>
      </c>
      <c r="D689" s="8" t="s">
        <v>70</v>
      </c>
      <c r="E689" s="117">
        <v>2</v>
      </c>
      <c r="F689" s="118">
        <v>0</v>
      </c>
      <c r="G689" s="117">
        <v>0</v>
      </c>
      <c r="H689" s="117" t="s">
        <v>87</v>
      </c>
      <c r="I689" s="9"/>
    </row>
    <row r="690" spans="1:9" ht="31.5">
      <c r="A690" s="8" t="s">
        <v>1613</v>
      </c>
      <c r="B690" s="3" t="s">
        <v>199</v>
      </c>
      <c r="C690" s="5" t="s">
        <v>48</v>
      </c>
      <c r="D690" s="8" t="s">
        <v>185</v>
      </c>
      <c r="E690" s="117">
        <v>7.184</v>
      </c>
      <c r="F690" s="118">
        <v>0.4</v>
      </c>
      <c r="G690" s="117">
        <v>0</v>
      </c>
      <c r="H690" s="117">
        <v>-100</v>
      </c>
      <c r="I690" s="9" t="s">
        <v>186</v>
      </c>
    </row>
    <row r="691" spans="1:9" ht="33" customHeight="1">
      <c r="A691" s="275" t="s">
        <v>400</v>
      </c>
      <c r="B691" s="275"/>
      <c r="C691" s="275"/>
      <c r="D691" s="275"/>
      <c r="E691" s="275"/>
      <c r="F691" s="275"/>
      <c r="G691" s="275"/>
      <c r="H691" s="275"/>
      <c r="I691" s="275"/>
    </row>
    <row r="692" spans="1:9" ht="31.5">
      <c r="A692" s="8" t="s">
        <v>975</v>
      </c>
      <c r="B692" s="3" t="s">
        <v>281</v>
      </c>
      <c r="C692" s="5" t="s">
        <v>48</v>
      </c>
      <c r="D692" s="8" t="s">
        <v>49</v>
      </c>
      <c r="E692" s="117">
        <v>95</v>
      </c>
      <c r="F692" s="118">
        <v>95</v>
      </c>
      <c r="G692" s="117">
        <v>33</v>
      </c>
      <c r="H692" s="117">
        <v>-65</v>
      </c>
      <c r="I692" s="9" t="s">
        <v>186</v>
      </c>
    </row>
    <row r="693" spans="1:9" ht="15.75" customHeight="1">
      <c r="A693" s="265" t="s">
        <v>282</v>
      </c>
      <c r="B693" s="265"/>
      <c r="C693" s="265"/>
      <c r="D693" s="265"/>
      <c r="E693" s="265"/>
      <c r="F693" s="265"/>
      <c r="G693" s="265"/>
      <c r="H693" s="265"/>
      <c r="I693" s="265"/>
    </row>
    <row r="694" spans="1:9" ht="31.5">
      <c r="A694" s="8" t="s">
        <v>1614</v>
      </c>
      <c r="B694" s="3" t="s">
        <v>286</v>
      </c>
      <c r="C694" s="5" t="s">
        <v>48</v>
      </c>
      <c r="D694" s="8" t="s">
        <v>49</v>
      </c>
      <c r="E694" s="117">
        <v>95</v>
      </c>
      <c r="F694" s="118">
        <v>95</v>
      </c>
      <c r="G694" s="117">
        <v>40</v>
      </c>
      <c r="H694" s="117">
        <v>-58</v>
      </c>
      <c r="I694" s="9" t="s">
        <v>186</v>
      </c>
    </row>
    <row r="695" spans="1:9" ht="15.75" customHeight="1">
      <c r="A695" s="265" t="s">
        <v>284</v>
      </c>
      <c r="B695" s="265"/>
      <c r="C695" s="265"/>
      <c r="D695" s="265"/>
      <c r="E695" s="265"/>
      <c r="F695" s="265"/>
      <c r="G695" s="265"/>
      <c r="H695" s="265"/>
      <c r="I695" s="265"/>
    </row>
    <row r="696" spans="1:9" ht="27.75" customHeight="1">
      <c r="A696" s="8" t="s">
        <v>1615</v>
      </c>
      <c r="B696" s="3" t="s">
        <v>286</v>
      </c>
      <c r="C696" s="5" t="s">
        <v>48</v>
      </c>
      <c r="D696" s="8" t="s">
        <v>49</v>
      </c>
      <c r="E696" s="117">
        <v>95</v>
      </c>
      <c r="F696" s="118">
        <v>95</v>
      </c>
      <c r="G696" s="117">
        <v>0</v>
      </c>
      <c r="H696" s="117">
        <v>-100</v>
      </c>
      <c r="I696" s="9" t="s">
        <v>186</v>
      </c>
    </row>
    <row r="697" spans="1:9" ht="21" customHeight="1">
      <c r="A697" s="50" t="s">
        <v>32</v>
      </c>
      <c r="B697" s="269" t="s">
        <v>34</v>
      </c>
      <c r="C697" s="269"/>
      <c r="D697" s="269"/>
      <c r="E697" s="269"/>
      <c r="F697" s="269"/>
      <c r="G697" s="269"/>
      <c r="H697" s="269"/>
      <c r="I697" s="269"/>
    </row>
    <row r="698" spans="1:9" s="102" customFormat="1" ht="27.75" customHeight="1">
      <c r="A698" s="53" t="s">
        <v>1710</v>
      </c>
      <c r="B698" s="3" t="s">
        <v>1705</v>
      </c>
      <c r="C698" s="47"/>
      <c r="D698" s="8" t="s">
        <v>49</v>
      </c>
      <c r="E698" s="118" t="s">
        <v>1687</v>
      </c>
      <c r="F698" s="118">
        <v>90</v>
      </c>
      <c r="G698" s="118">
        <v>90</v>
      </c>
      <c r="H698" s="118">
        <v>0</v>
      </c>
      <c r="I698" s="5" t="s">
        <v>87</v>
      </c>
    </row>
    <row r="699" spans="1:9" s="102" customFormat="1" ht="52.5" customHeight="1">
      <c r="A699" s="53" t="s">
        <v>1711</v>
      </c>
      <c r="B699" s="3" t="s">
        <v>1706</v>
      </c>
      <c r="C699" s="47"/>
      <c r="D699" s="8" t="s">
        <v>49</v>
      </c>
      <c r="E699" s="224" t="s">
        <v>1704</v>
      </c>
      <c r="F699" s="118">
        <v>90.59</v>
      </c>
      <c r="G699" s="118">
        <v>90.59</v>
      </c>
      <c r="H699" s="118">
        <v>0</v>
      </c>
      <c r="I699" s="5" t="s">
        <v>87</v>
      </c>
    </row>
    <row r="700" spans="1:9" s="102" customFormat="1" ht="29.25" customHeight="1">
      <c r="A700" s="53" t="s">
        <v>1676</v>
      </c>
      <c r="B700" s="3" t="s">
        <v>1707</v>
      </c>
      <c r="C700" s="5" t="s">
        <v>1681</v>
      </c>
      <c r="D700" s="8" t="s">
        <v>49</v>
      </c>
      <c r="E700" s="118">
        <v>84.6</v>
      </c>
      <c r="F700" s="118">
        <v>86</v>
      </c>
      <c r="G700" s="118">
        <v>86</v>
      </c>
      <c r="H700" s="118">
        <v>0</v>
      </c>
      <c r="I700" s="5" t="s">
        <v>87</v>
      </c>
    </row>
    <row r="701" spans="1:9" s="102" customFormat="1" ht="28.5" customHeight="1">
      <c r="A701" s="53" t="s">
        <v>1678</v>
      </c>
      <c r="B701" s="3" t="s">
        <v>1708</v>
      </c>
      <c r="C701" s="5" t="s">
        <v>1681</v>
      </c>
      <c r="D701" s="8" t="s">
        <v>49</v>
      </c>
      <c r="E701" s="118">
        <v>65</v>
      </c>
      <c r="F701" s="118">
        <v>70</v>
      </c>
      <c r="G701" s="118">
        <v>70</v>
      </c>
      <c r="H701" s="118">
        <v>0</v>
      </c>
      <c r="I701" s="5" t="s">
        <v>87</v>
      </c>
    </row>
    <row r="702" spans="1:9" s="102" customFormat="1" ht="30" customHeight="1">
      <c r="A702" s="53" t="s">
        <v>1712</v>
      </c>
      <c r="B702" s="3" t="s">
        <v>1709</v>
      </c>
      <c r="C702" s="5" t="s">
        <v>1681</v>
      </c>
      <c r="D702" s="8" t="s">
        <v>49</v>
      </c>
      <c r="E702" s="224" t="s">
        <v>1687</v>
      </c>
      <c r="F702" s="118">
        <v>91</v>
      </c>
      <c r="G702" s="118">
        <v>0</v>
      </c>
      <c r="H702" s="118">
        <v>-100</v>
      </c>
      <c r="I702" s="5" t="s">
        <v>1688</v>
      </c>
    </row>
    <row r="703" spans="1:9" ht="28.5" customHeight="1">
      <c r="A703" s="270" t="s">
        <v>1680</v>
      </c>
      <c r="B703" s="271"/>
      <c r="C703" s="271"/>
      <c r="D703" s="271"/>
      <c r="E703" s="271"/>
      <c r="F703" s="271"/>
      <c r="G703" s="271"/>
      <c r="H703" s="271"/>
      <c r="I703" s="271"/>
    </row>
    <row r="704" spans="1:9" ht="30.75" customHeight="1">
      <c r="A704" s="117" t="s">
        <v>1677</v>
      </c>
      <c r="B704" s="191" t="s">
        <v>1691</v>
      </c>
      <c r="C704" s="117" t="s">
        <v>1681</v>
      </c>
      <c r="D704" s="222" t="s">
        <v>49</v>
      </c>
      <c r="E704" s="117">
        <v>84.6</v>
      </c>
      <c r="F704" s="118">
        <v>86</v>
      </c>
      <c r="G704" s="118">
        <v>86</v>
      </c>
      <c r="H704" s="117">
        <v>0</v>
      </c>
      <c r="I704" s="117" t="s">
        <v>87</v>
      </c>
    </row>
    <row r="705" spans="1:9" ht="39" customHeight="1">
      <c r="A705" s="117" t="s">
        <v>1713</v>
      </c>
      <c r="B705" s="191" t="s">
        <v>1692</v>
      </c>
      <c r="C705" s="117" t="s">
        <v>1681</v>
      </c>
      <c r="D705" s="223" t="s">
        <v>49</v>
      </c>
      <c r="E705" s="117">
        <v>65</v>
      </c>
      <c r="F705" s="118">
        <v>70</v>
      </c>
      <c r="G705" s="118">
        <v>70</v>
      </c>
      <c r="H705" s="117">
        <v>0</v>
      </c>
      <c r="I705" s="117" t="s">
        <v>87</v>
      </c>
    </row>
    <row r="706" spans="1:9" ht="27" customHeight="1">
      <c r="A706" s="234" t="s">
        <v>1682</v>
      </c>
      <c r="B706" s="235"/>
      <c r="C706" s="235"/>
      <c r="D706" s="235"/>
      <c r="E706" s="235"/>
      <c r="F706" s="235"/>
      <c r="G706" s="235"/>
      <c r="H706" s="235"/>
      <c r="I706" s="235"/>
    </row>
    <row r="707" spans="1:9" ht="33.75" customHeight="1">
      <c r="A707" s="117" t="s">
        <v>1714</v>
      </c>
      <c r="B707" s="191" t="s">
        <v>1693</v>
      </c>
      <c r="C707" s="117" t="s">
        <v>1681</v>
      </c>
      <c r="D707" s="117" t="s">
        <v>1683</v>
      </c>
      <c r="E707" s="224" t="s">
        <v>1684</v>
      </c>
      <c r="F707" s="118">
        <v>1322.1</v>
      </c>
      <c r="G707" s="118">
        <v>1322.1</v>
      </c>
      <c r="H707" s="117">
        <v>0</v>
      </c>
      <c r="I707" s="117" t="s">
        <v>87</v>
      </c>
    </row>
    <row r="708" spans="1:9" ht="32.25" customHeight="1">
      <c r="A708" s="117" t="s">
        <v>1715</v>
      </c>
      <c r="B708" s="191" t="s">
        <v>1694</v>
      </c>
      <c r="C708" s="117" t="s">
        <v>1681</v>
      </c>
      <c r="D708" s="117" t="s">
        <v>1683</v>
      </c>
      <c r="E708" s="224" t="s">
        <v>1685</v>
      </c>
      <c r="F708" s="118">
        <v>925.4</v>
      </c>
      <c r="G708" s="118">
        <v>925.4</v>
      </c>
      <c r="H708" s="117">
        <v>0</v>
      </c>
      <c r="I708" s="117" t="s">
        <v>87</v>
      </c>
    </row>
    <row r="709" spans="1:9" ht="27.75" customHeight="1">
      <c r="A709" s="236" t="s">
        <v>1686</v>
      </c>
      <c r="B709" s="237"/>
      <c r="C709" s="237"/>
      <c r="D709" s="237"/>
      <c r="E709" s="237"/>
      <c r="F709" s="237"/>
      <c r="G709" s="237"/>
      <c r="H709" s="237"/>
      <c r="I709" s="237"/>
    </row>
    <row r="710" spans="1:9" ht="31.5">
      <c r="A710" s="117" t="s">
        <v>1679</v>
      </c>
      <c r="B710" s="191" t="s">
        <v>1695</v>
      </c>
      <c r="C710" s="117" t="s">
        <v>1681</v>
      </c>
      <c r="D710" s="117" t="s">
        <v>49</v>
      </c>
      <c r="E710" s="224" t="s">
        <v>1687</v>
      </c>
      <c r="F710" s="118">
        <v>91</v>
      </c>
      <c r="G710" s="118">
        <v>90</v>
      </c>
      <c r="H710" s="391">
        <f>G710/F710*100-100</f>
        <v>-1.098901098901095</v>
      </c>
      <c r="I710" s="117" t="s">
        <v>1688</v>
      </c>
    </row>
    <row r="711" spans="1:9" ht="39.75" customHeight="1">
      <c r="A711" s="238" t="s">
        <v>1689</v>
      </c>
      <c r="B711" s="239"/>
      <c r="C711" s="239"/>
      <c r="D711" s="239"/>
      <c r="E711" s="239"/>
      <c r="F711" s="239"/>
      <c r="G711" s="239"/>
      <c r="H711" s="239"/>
      <c r="I711" s="221"/>
    </row>
    <row r="712" spans="1:9" ht="60.75" customHeight="1">
      <c r="A712" s="117" t="s">
        <v>1716</v>
      </c>
      <c r="B712" s="199" t="s">
        <v>1696</v>
      </c>
      <c r="C712" s="117" t="s">
        <v>1681</v>
      </c>
      <c r="D712" s="117" t="s">
        <v>1261</v>
      </c>
      <c r="E712" s="225" t="s">
        <v>1690</v>
      </c>
      <c r="F712" s="117">
        <v>8</v>
      </c>
      <c r="G712" s="117">
        <v>0</v>
      </c>
      <c r="H712" s="118">
        <v>-100</v>
      </c>
      <c r="I712" s="117" t="s">
        <v>1688</v>
      </c>
    </row>
    <row r="713" spans="1:9" ht="15.75" hidden="1">
      <c r="A713" s="5"/>
      <c r="B713" s="3"/>
      <c r="C713" s="5"/>
      <c r="D713" s="5"/>
      <c r="E713" s="117"/>
      <c r="F713" s="117"/>
      <c r="G713" s="117"/>
      <c r="H713" s="117"/>
      <c r="I713" s="9"/>
    </row>
    <row r="714" spans="1:9" ht="17.25" customHeight="1">
      <c r="A714" s="1" t="s">
        <v>45</v>
      </c>
      <c r="B714" s="269" t="s">
        <v>401</v>
      </c>
      <c r="C714" s="269"/>
      <c r="D714" s="269"/>
      <c r="E714" s="269"/>
      <c r="F714" s="269"/>
      <c r="G714" s="269"/>
      <c r="H714" s="269"/>
      <c r="I714" s="269"/>
    </row>
    <row r="715" spans="1:9" ht="31.5">
      <c r="A715" s="51" t="s">
        <v>290</v>
      </c>
      <c r="B715" s="33" t="s">
        <v>86</v>
      </c>
      <c r="C715" s="52" t="s">
        <v>48</v>
      </c>
      <c r="D715" s="52" t="s">
        <v>49</v>
      </c>
      <c r="E715" s="151">
        <v>11.73</v>
      </c>
      <c r="F715" s="151">
        <v>20</v>
      </c>
      <c r="G715" s="151">
        <v>29.32</v>
      </c>
      <c r="H715" s="400">
        <f>(G715/F715*100)-100</f>
        <v>46.599999999999994</v>
      </c>
      <c r="I715" s="57" t="s">
        <v>87</v>
      </c>
    </row>
    <row r="716" spans="1:9" ht="110.25">
      <c r="A716" s="51" t="s">
        <v>291</v>
      </c>
      <c r="B716" s="49" t="s">
        <v>88</v>
      </c>
      <c r="C716" s="52" t="s">
        <v>48</v>
      </c>
      <c r="D716" s="52" t="s">
        <v>49</v>
      </c>
      <c r="E716" s="151">
        <v>95.65</v>
      </c>
      <c r="F716" s="151">
        <v>75</v>
      </c>
      <c r="G716" s="151">
        <v>96</v>
      </c>
      <c r="H716" s="400">
        <f>(G716/F716*100)-100</f>
        <v>28</v>
      </c>
      <c r="I716" s="57" t="s">
        <v>89</v>
      </c>
    </row>
    <row r="717" spans="1:9" ht="15.75">
      <c r="A717" s="6"/>
      <c r="B717" s="267" t="s">
        <v>90</v>
      </c>
      <c r="C717" s="267"/>
      <c r="D717" s="267"/>
      <c r="E717" s="267"/>
      <c r="F717" s="267"/>
      <c r="G717" s="267"/>
      <c r="H717" s="267"/>
      <c r="I717" s="267"/>
    </row>
    <row r="718" spans="1:9" ht="31.5">
      <c r="A718" s="51" t="s">
        <v>977</v>
      </c>
      <c r="B718" s="49" t="s">
        <v>86</v>
      </c>
      <c r="C718" s="52" t="s">
        <v>48</v>
      </c>
      <c r="D718" s="52" t="s">
        <v>49</v>
      </c>
      <c r="E718" s="151">
        <v>11.73</v>
      </c>
      <c r="F718" s="151">
        <v>20</v>
      </c>
      <c r="G718" s="151">
        <v>29.32</v>
      </c>
      <c r="H718" s="400">
        <f>(G718/F718*100)-100</f>
        <v>46.599999999999994</v>
      </c>
      <c r="I718" s="57" t="s">
        <v>87</v>
      </c>
    </row>
    <row r="719" spans="1:9" ht="47.25">
      <c r="A719" s="51" t="s">
        <v>978</v>
      </c>
      <c r="B719" s="33" t="s">
        <v>91</v>
      </c>
      <c r="C719" s="52" t="s">
        <v>48</v>
      </c>
      <c r="D719" s="52" t="s">
        <v>49</v>
      </c>
      <c r="E719" s="151">
        <v>18.91</v>
      </c>
      <c r="F719" s="151">
        <v>26</v>
      </c>
      <c r="G719" s="151">
        <v>19.4</v>
      </c>
      <c r="H719" s="400">
        <f>(G719/F719*100)-100</f>
        <v>-25.3846153846154</v>
      </c>
      <c r="I719" s="57" t="s">
        <v>92</v>
      </c>
    </row>
    <row r="720" spans="1:9" ht="35.25" customHeight="1">
      <c r="A720" s="6"/>
      <c r="B720" s="267" t="s">
        <v>402</v>
      </c>
      <c r="C720" s="267"/>
      <c r="D720" s="267"/>
      <c r="E720" s="267"/>
      <c r="F720" s="267"/>
      <c r="G720" s="267"/>
      <c r="H720" s="267"/>
      <c r="I720" s="267"/>
    </row>
    <row r="721" spans="1:9" ht="78.75">
      <c r="A721" s="51" t="s">
        <v>1616</v>
      </c>
      <c r="B721" s="49" t="s">
        <v>403</v>
      </c>
      <c r="C721" s="52" t="s">
        <v>48</v>
      </c>
      <c r="D721" s="52" t="s">
        <v>49</v>
      </c>
      <c r="E721" s="151">
        <v>77.14</v>
      </c>
      <c r="F721" s="151">
        <v>70</v>
      </c>
      <c r="G721" s="151">
        <v>62.86</v>
      </c>
      <c r="H721" s="400">
        <f>(G721/F721*100)-100</f>
        <v>-10.200000000000003</v>
      </c>
      <c r="I721" s="57" t="s">
        <v>87</v>
      </c>
    </row>
    <row r="722" spans="1:9" ht="15.75">
      <c r="A722" s="6"/>
      <c r="B722" s="267" t="s">
        <v>93</v>
      </c>
      <c r="C722" s="267"/>
      <c r="D722" s="267"/>
      <c r="E722" s="267"/>
      <c r="F722" s="267"/>
      <c r="G722" s="267"/>
      <c r="H722" s="267"/>
      <c r="I722" s="267"/>
    </row>
    <row r="723" spans="1:9" ht="47.25">
      <c r="A723" s="51" t="s">
        <v>1617</v>
      </c>
      <c r="B723" s="33" t="s">
        <v>94</v>
      </c>
      <c r="C723" s="52" t="s">
        <v>48</v>
      </c>
      <c r="D723" s="52" t="s">
        <v>49</v>
      </c>
      <c r="E723" s="151">
        <v>100</v>
      </c>
      <c r="F723" s="151">
        <v>100</v>
      </c>
      <c r="G723" s="151">
        <v>100</v>
      </c>
      <c r="H723" s="400">
        <f>(G723/F723*100)-100</f>
        <v>0</v>
      </c>
      <c r="I723" s="57" t="s">
        <v>87</v>
      </c>
    </row>
    <row r="724" spans="1:9" ht="15.75">
      <c r="A724" s="6"/>
      <c r="B724" s="267" t="s">
        <v>95</v>
      </c>
      <c r="C724" s="267"/>
      <c r="D724" s="267"/>
      <c r="E724" s="267"/>
      <c r="F724" s="267"/>
      <c r="G724" s="267"/>
      <c r="H724" s="267"/>
      <c r="I724" s="267"/>
    </row>
    <row r="725" spans="1:9" ht="47.25">
      <c r="A725" s="51" t="s">
        <v>1618</v>
      </c>
      <c r="B725" s="49" t="s">
        <v>96</v>
      </c>
      <c r="C725" s="52" t="s">
        <v>48</v>
      </c>
      <c r="D725" s="52" t="s">
        <v>49</v>
      </c>
      <c r="E725" s="151">
        <v>57.46</v>
      </c>
      <c r="F725" s="151">
        <v>60</v>
      </c>
      <c r="G725" s="151">
        <v>42.37</v>
      </c>
      <c r="H725" s="400">
        <f>(G725/F725*100)-100</f>
        <v>-29.38333333333334</v>
      </c>
      <c r="I725" s="57" t="s">
        <v>87</v>
      </c>
    </row>
    <row r="726" spans="1:9" ht="15.75">
      <c r="A726" s="6"/>
      <c r="B726" s="267" t="s">
        <v>97</v>
      </c>
      <c r="C726" s="267"/>
      <c r="D726" s="267"/>
      <c r="E726" s="267"/>
      <c r="F726" s="267"/>
      <c r="G726" s="267"/>
      <c r="H726" s="267"/>
      <c r="I726" s="267"/>
    </row>
    <row r="727" spans="1:9" ht="31.5">
      <c r="A727" s="53" t="s">
        <v>1619</v>
      </c>
      <c r="B727" s="33" t="s">
        <v>98</v>
      </c>
      <c r="C727" s="52" t="s">
        <v>48</v>
      </c>
      <c r="D727" s="7" t="s">
        <v>99</v>
      </c>
      <c r="E727" s="151">
        <v>32</v>
      </c>
      <c r="F727" s="151">
        <v>35</v>
      </c>
      <c r="G727" s="151">
        <v>32</v>
      </c>
      <c r="H727" s="400">
        <f>(G727/F727*100)-100</f>
        <v>-8.57142857142857</v>
      </c>
      <c r="I727" s="57" t="s">
        <v>87</v>
      </c>
    </row>
    <row r="728" spans="1:9" ht="15.75">
      <c r="A728" s="6"/>
      <c r="B728" s="267" t="s">
        <v>100</v>
      </c>
      <c r="C728" s="267"/>
      <c r="D728" s="267"/>
      <c r="E728" s="267"/>
      <c r="F728" s="267"/>
      <c r="G728" s="267"/>
      <c r="H728" s="267"/>
      <c r="I728" s="267"/>
    </row>
    <row r="729" spans="1:9" ht="31.5">
      <c r="A729" s="51" t="s">
        <v>1620</v>
      </c>
      <c r="B729" s="33" t="s">
        <v>101</v>
      </c>
      <c r="C729" s="52" t="s">
        <v>48</v>
      </c>
      <c r="D729" s="7" t="s">
        <v>99</v>
      </c>
      <c r="E729" s="151">
        <v>19</v>
      </c>
      <c r="F729" s="151">
        <v>19</v>
      </c>
      <c r="G729" s="151">
        <v>19</v>
      </c>
      <c r="H729" s="400">
        <f>(G729/F729*100)-100</f>
        <v>0</v>
      </c>
      <c r="I729" s="57" t="s">
        <v>87</v>
      </c>
    </row>
    <row r="730" spans="1:9" ht="15.75">
      <c r="A730" s="6"/>
      <c r="B730" s="267" t="s">
        <v>102</v>
      </c>
      <c r="C730" s="267"/>
      <c r="D730" s="267"/>
      <c r="E730" s="267"/>
      <c r="F730" s="267"/>
      <c r="G730" s="267"/>
      <c r="H730" s="267"/>
      <c r="I730" s="267"/>
    </row>
    <row r="731" spans="1:9" ht="47.25">
      <c r="A731" s="51" t="s">
        <v>1621</v>
      </c>
      <c r="B731" s="49" t="s">
        <v>103</v>
      </c>
      <c r="C731" s="52" t="s">
        <v>48</v>
      </c>
      <c r="D731" s="52" t="s">
        <v>49</v>
      </c>
      <c r="E731" s="151">
        <v>100</v>
      </c>
      <c r="F731" s="151">
        <v>100</v>
      </c>
      <c r="G731" s="151">
        <v>100</v>
      </c>
      <c r="H731" s="400">
        <f>(G731/F731*100)-100</f>
        <v>0</v>
      </c>
      <c r="I731" s="57" t="s">
        <v>87</v>
      </c>
    </row>
    <row r="732" spans="1:9" ht="38.25" customHeight="1">
      <c r="A732" s="53" t="s">
        <v>1622</v>
      </c>
      <c r="B732" s="49" t="s">
        <v>104</v>
      </c>
      <c r="C732" s="52" t="s">
        <v>48</v>
      </c>
      <c r="D732" s="52" t="s">
        <v>49</v>
      </c>
      <c r="E732" s="400">
        <f>47*100/123</f>
        <v>38.21138211382114</v>
      </c>
      <c r="F732" s="151">
        <v>75</v>
      </c>
      <c r="G732" s="400">
        <f>47*100/123</f>
        <v>38.21138211382114</v>
      </c>
      <c r="H732" s="400">
        <f>(G732/F732*100)-100</f>
        <v>-49.05149051490515</v>
      </c>
      <c r="I732" s="57" t="s">
        <v>87</v>
      </c>
    </row>
    <row r="733" spans="1:9" ht="31.5" customHeight="1">
      <c r="A733" s="6"/>
      <c r="B733" s="267" t="s">
        <v>105</v>
      </c>
      <c r="C733" s="267"/>
      <c r="D733" s="267"/>
      <c r="E733" s="267"/>
      <c r="F733" s="267"/>
      <c r="G733" s="267"/>
      <c r="H733" s="267"/>
      <c r="I733" s="267"/>
    </row>
    <row r="734" spans="1:9" ht="31.5" customHeight="1">
      <c r="A734" s="53" t="s">
        <v>1623</v>
      </c>
      <c r="B734" s="49" t="s">
        <v>397</v>
      </c>
      <c r="C734" s="52" t="s">
        <v>48</v>
      </c>
      <c r="D734" s="7" t="s">
        <v>99</v>
      </c>
      <c r="E734" s="151">
        <v>2510</v>
      </c>
      <c r="F734" s="151">
        <v>1700</v>
      </c>
      <c r="G734" s="151">
        <v>630</v>
      </c>
      <c r="H734" s="400">
        <f>(G734/F734*100)-100</f>
        <v>-62.94117647058823</v>
      </c>
      <c r="I734" s="57" t="s">
        <v>87</v>
      </c>
    </row>
    <row r="735" spans="1:9" ht="24.75" customHeight="1">
      <c r="A735" s="6"/>
      <c r="B735" s="267" t="s">
        <v>106</v>
      </c>
      <c r="C735" s="267"/>
      <c r="D735" s="267"/>
      <c r="E735" s="267"/>
      <c r="F735" s="267"/>
      <c r="G735" s="267"/>
      <c r="H735" s="267"/>
      <c r="I735" s="267"/>
    </row>
    <row r="736" spans="1:9" ht="31.5">
      <c r="A736" s="53" t="s">
        <v>990</v>
      </c>
      <c r="B736" s="33" t="s">
        <v>405</v>
      </c>
      <c r="C736" s="52" t="s">
        <v>48</v>
      </c>
      <c r="D736" s="52" t="s">
        <v>49</v>
      </c>
      <c r="E736" s="151">
        <v>73.27</v>
      </c>
      <c r="F736" s="151">
        <v>60</v>
      </c>
      <c r="G736" s="151">
        <v>73.27</v>
      </c>
      <c r="H736" s="400">
        <f>(G736/F736*100)-100</f>
        <v>22.116666666666646</v>
      </c>
      <c r="I736" s="57" t="s">
        <v>87</v>
      </c>
    </row>
    <row r="737" spans="1:9" ht="110.25">
      <c r="A737" s="53" t="s">
        <v>1624</v>
      </c>
      <c r="B737" s="49" t="s">
        <v>107</v>
      </c>
      <c r="C737" s="52" t="s">
        <v>48</v>
      </c>
      <c r="D737" s="52" t="s">
        <v>49</v>
      </c>
      <c r="E737" s="151">
        <v>95.65</v>
      </c>
      <c r="F737" s="151">
        <v>75</v>
      </c>
      <c r="G737" s="151">
        <v>96</v>
      </c>
      <c r="H737" s="400">
        <f>(G737/F737*100)-100</f>
        <v>28</v>
      </c>
      <c r="I737" s="57" t="s">
        <v>89</v>
      </c>
    </row>
    <row r="738" spans="1:9" ht="25.5" customHeight="1">
      <c r="A738" s="6"/>
      <c r="B738" s="267" t="s">
        <v>108</v>
      </c>
      <c r="C738" s="267"/>
      <c r="D738" s="267"/>
      <c r="E738" s="267"/>
      <c r="F738" s="267"/>
      <c r="G738" s="267"/>
      <c r="H738" s="267"/>
      <c r="I738" s="267"/>
    </row>
    <row r="739" spans="1:9" ht="31.5">
      <c r="A739" s="51" t="s">
        <v>1625</v>
      </c>
      <c r="B739" s="33" t="s">
        <v>109</v>
      </c>
      <c r="C739" s="52" t="s">
        <v>48</v>
      </c>
      <c r="D739" s="7" t="s">
        <v>110</v>
      </c>
      <c r="E739" s="416">
        <v>113883</v>
      </c>
      <c r="F739" s="151">
        <v>65000</v>
      </c>
      <c r="G739" s="416">
        <v>27747</v>
      </c>
      <c r="H739" s="400">
        <f>(G739/F739*100)-100</f>
        <v>-57.31230769230769</v>
      </c>
      <c r="I739" s="57" t="s">
        <v>111</v>
      </c>
    </row>
    <row r="740" spans="1:9" ht="31.5" customHeight="1">
      <c r="A740" s="6"/>
      <c r="B740" s="267" t="s">
        <v>112</v>
      </c>
      <c r="C740" s="267"/>
      <c r="D740" s="267"/>
      <c r="E740" s="267"/>
      <c r="F740" s="267"/>
      <c r="G740" s="267"/>
      <c r="H740" s="267"/>
      <c r="I740" s="267"/>
    </row>
    <row r="741" spans="1:9" ht="63">
      <c r="A741" s="51" t="s">
        <v>1626</v>
      </c>
      <c r="B741" s="33" t="s">
        <v>404</v>
      </c>
      <c r="C741" s="52" t="s">
        <v>48</v>
      </c>
      <c r="D741" s="52" t="s">
        <v>49</v>
      </c>
      <c r="E741" s="151">
        <v>45</v>
      </c>
      <c r="F741" s="151">
        <v>80</v>
      </c>
      <c r="G741" s="151">
        <v>45</v>
      </c>
      <c r="H741" s="400">
        <f>(G741/F741*100)-100</f>
        <v>-43.75</v>
      </c>
      <c r="I741" s="57" t="s">
        <v>87</v>
      </c>
    </row>
    <row r="742" spans="1:9" ht="15.75">
      <c r="A742" s="8"/>
      <c r="B742" s="186"/>
      <c r="C742" s="8"/>
      <c r="D742" s="8"/>
      <c r="E742" s="118"/>
      <c r="F742" s="118"/>
      <c r="G742" s="118"/>
      <c r="H742" s="118"/>
      <c r="I742" s="9"/>
    </row>
    <row r="743" spans="1:9" ht="28.5" customHeight="1">
      <c r="A743" s="16" t="s">
        <v>35</v>
      </c>
      <c r="B743" s="269" t="s">
        <v>406</v>
      </c>
      <c r="C743" s="269"/>
      <c r="D743" s="269"/>
      <c r="E743" s="269"/>
      <c r="F743" s="269"/>
      <c r="G743" s="269"/>
      <c r="H743" s="269"/>
      <c r="I743" s="269"/>
    </row>
    <row r="744" spans="1:9" ht="15.75" hidden="1">
      <c r="A744" s="264" t="s">
        <v>566</v>
      </c>
      <c r="B744" s="3" t="s">
        <v>335</v>
      </c>
      <c r="C744" s="264" t="s">
        <v>48</v>
      </c>
      <c r="D744" s="264" t="s">
        <v>49</v>
      </c>
      <c r="E744" s="401">
        <v>79</v>
      </c>
      <c r="F744" s="401">
        <v>95</v>
      </c>
      <c r="G744" s="401" t="s">
        <v>87</v>
      </c>
      <c r="H744" s="401" t="s">
        <v>87</v>
      </c>
      <c r="I744" s="266" t="s">
        <v>336</v>
      </c>
    </row>
    <row r="745" spans="1:9" ht="31.5">
      <c r="A745" s="264"/>
      <c r="B745" s="3" t="s">
        <v>355</v>
      </c>
      <c r="C745" s="264"/>
      <c r="D745" s="264"/>
      <c r="E745" s="401"/>
      <c r="F745" s="401"/>
      <c r="G745" s="401"/>
      <c r="H745" s="401"/>
      <c r="I745" s="266"/>
    </row>
    <row r="746" spans="1:9" ht="15.75" hidden="1">
      <c r="A746" s="264" t="s">
        <v>567</v>
      </c>
      <c r="B746" s="3" t="s">
        <v>337</v>
      </c>
      <c r="C746" s="264" t="s">
        <v>48</v>
      </c>
      <c r="D746" s="264" t="s">
        <v>339</v>
      </c>
      <c r="E746" s="401">
        <v>15117.4</v>
      </c>
      <c r="F746" s="401">
        <v>12700</v>
      </c>
      <c r="G746" s="401">
        <v>3081.6</v>
      </c>
      <c r="H746" s="402">
        <f>G746/F746*100-100</f>
        <v>-75.73543307086615</v>
      </c>
      <c r="I746" s="266"/>
    </row>
    <row r="747" spans="1:9" ht="31.5">
      <c r="A747" s="264"/>
      <c r="B747" s="3" t="s">
        <v>338</v>
      </c>
      <c r="C747" s="264"/>
      <c r="D747" s="264"/>
      <c r="E747" s="401"/>
      <c r="F747" s="401"/>
      <c r="G747" s="401"/>
      <c r="H747" s="402"/>
      <c r="I747" s="266"/>
    </row>
    <row r="748" spans="1:9" ht="15.75" customHeight="1" hidden="1">
      <c r="A748" s="264" t="s">
        <v>568</v>
      </c>
      <c r="B748" s="3" t="s">
        <v>340</v>
      </c>
      <c r="C748" s="264" t="s">
        <v>48</v>
      </c>
      <c r="D748" s="264" t="s">
        <v>339</v>
      </c>
      <c r="E748" s="401">
        <v>8911.4</v>
      </c>
      <c r="F748" s="401">
        <v>6000</v>
      </c>
      <c r="G748" s="401">
        <v>1263.8</v>
      </c>
      <c r="H748" s="402">
        <f>G748/F748*100-100</f>
        <v>-78.93666666666667</v>
      </c>
      <c r="I748" s="266"/>
    </row>
    <row r="749" spans="1:9" ht="31.5">
      <c r="A749" s="264"/>
      <c r="B749" s="3" t="s">
        <v>341</v>
      </c>
      <c r="C749" s="264"/>
      <c r="D749" s="264"/>
      <c r="E749" s="401"/>
      <c r="F749" s="401"/>
      <c r="G749" s="401"/>
      <c r="H749" s="402"/>
      <c r="I749" s="266"/>
    </row>
    <row r="750" spans="1:9" ht="15.75" customHeight="1" hidden="1">
      <c r="A750" s="264" t="s">
        <v>1627</v>
      </c>
      <c r="B750" s="3" t="s">
        <v>342</v>
      </c>
      <c r="C750" s="264" t="s">
        <v>48</v>
      </c>
      <c r="D750" s="264" t="s">
        <v>344</v>
      </c>
      <c r="E750" s="417">
        <v>168504</v>
      </c>
      <c r="F750" s="401">
        <v>133800</v>
      </c>
      <c r="G750" s="401">
        <v>47345</v>
      </c>
      <c r="H750" s="402">
        <f>G750/F750*100-100</f>
        <v>-64.6150971599402</v>
      </c>
      <c r="I750" s="266" t="s">
        <v>345</v>
      </c>
    </row>
    <row r="751" spans="1:9" ht="31.5">
      <c r="A751" s="264"/>
      <c r="B751" s="3" t="s">
        <v>343</v>
      </c>
      <c r="C751" s="264"/>
      <c r="D751" s="264"/>
      <c r="E751" s="417"/>
      <c r="F751" s="401"/>
      <c r="G751" s="401"/>
      <c r="H751" s="402"/>
      <c r="I751" s="266"/>
    </row>
    <row r="752" spans="1:9" ht="15.75" customHeight="1" hidden="1">
      <c r="A752" s="264" t="s">
        <v>1628</v>
      </c>
      <c r="B752" s="3" t="s">
        <v>346</v>
      </c>
      <c r="C752" s="264" t="s">
        <v>48</v>
      </c>
      <c r="D752" s="264" t="s">
        <v>344</v>
      </c>
      <c r="E752" s="417">
        <v>4820</v>
      </c>
      <c r="F752" s="401">
        <v>29216</v>
      </c>
      <c r="G752" s="401">
        <v>2104</v>
      </c>
      <c r="H752" s="402">
        <f>G752/F752*100-100</f>
        <v>-92.79846659364732</v>
      </c>
      <c r="I752" s="266" t="s">
        <v>348</v>
      </c>
    </row>
    <row r="753" spans="1:9" ht="31.5">
      <c r="A753" s="264"/>
      <c r="B753" s="3" t="s">
        <v>347</v>
      </c>
      <c r="C753" s="264"/>
      <c r="D753" s="264"/>
      <c r="E753" s="417"/>
      <c r="F753" s="401"/>
      <c r="G753" s="401"/>
      <c r="H753" s="402"/>
      <c r="I753" s="266"/>
    </row>
    <row r="754" spans="1:9" ht="15.75" hidden="1">
      <c r="A754" s="264" t="s">
        <v>1629</v>
      </c>
      <c r="B754" s="3" t="s">
        <v>349</v>
      </c>
      <c r="C754" s="264" t="s">
        <v>48</v>
      </c>
      <c r="D754" s="264" t="s">
        <v>49</v>
      </c>
      <c r="E754" s="401">
        <v>96.28</v>
      </c>
      <c r="F754" s="401">
        <v>96.28</v>
      </c>
      <c r="G754" s="401">
        <v>96.28</v>
      </c>
      <c r="H754" s="401">
        <v>0</v>
      </c>
      <c r="I754" s="266" t="s">
        <v>351</v>
      </c>
    </row>
    <row r="755" spans="1:9" ht="31.5">
      <c r="A755" s="264"/>
      <c r="B755" s="3" t="s">
        <v>350</v>
      </c>
      <c r="C755" s="264"/>
      <c r="D755" s="264"/>
      <c r="E755" s="401"/>
      <c r="F755" s="401"/>
      <c r="G755" s="401"/>
      <c r="H755" s="401"/>
      <c r="I755" s="266"/>
    </row>
    <row r="756" spans="1:9" ht="15.75" hidden="1">
      <c r="A756" s="264" t="s">
        <v>1630</v>
      </c>
      <c r="B756" s="3" t="s">
        <v>352</v>
      </c>
      <c r="C756" s="264" t="s">
        <v>48</v>
      </c>
      <c r="D756" s="264" t="s">
        <v>49</v>
      </c>
      <c r="E756" s="401">
        <v>88.2</v>
      </c>
      <c r="F756" s="401">
        <v>95</v>
      </c>
      <c r="G756" s="401" t="s">
        <v>87</v>
      </c>
      <c r="H756" s="401" t="s">
        <v>87</v>
      </c>
      <c r="I756" s="266" t="s">
        <v>336</v>
      </c>
    </row>
    <row r="757" spans="1:9" ht="31.5">
      <c r="A757" s="264"/>
      <c r="B757" s="3" t="s">
        <v>353</v>
      </c>
      <c r="C757" s="264"/>
      <c r="D757" s="264"/>
      <c r="E757" s="401"/>
      <c r="F757" s="401"/>
      <c r="G757" s="401"/>
      <c r="H757" s="401"/>
      <c r="I757" s="266"/>
    </row>
    <row r="758" spans="1:9" ht="18.75" customHeight="1">
      <c r="A758" s="264" t="s">
        <v>354</v>
      </c>
      <c r="B758" s="264"/>
      <c r="C758" s="264"/>
      <c r="D758" s="264"/>
      <c r="E758" s="264"/>
      <c r="F758" s="264"/>
      <c r="G758" s="264"/>
      <c r="H758" s="264"/>
      <c r="I758" s="264"/>
    </row>
    <row r="759" spans="1:9" ht="15.75" hidden="1">
      <c r="A759" s="264" t="s">
        <v>992</v>
      </c>
      <c r="B759" s="3" t="s">
        <v>335</v>
      </c>
      <c r="C759" s="264" t="s">
        <v>48</v>
      </c>
      <c r="D759" s="264" t="s">
        <v>49</v>
      </c>
      <c r="E759" s="401">
        <v>79</v>
      </c>
      <c r="F759" s="401">
        <v>95</v>
      </c>
      <c r="G759" s="401" t="s">
        <v>87</v>
      </c>
      <c r="H759" s="401" t="s">
        <v>87</v>
      </c>
      <c r="I759" s="266" t="s">
        <v>336</v>
      </c>
    </row>
    <row r="760" spans="1:9" ht="31.5">
      <c r="A760" s="264"/>
      <c r="B760" s="3" t="s">
        <v>355</v>
      </c>
      <c r="C760" s="264"/>
      <c r="D760" s="264"/>
      <c r="E760" s="401"/>
      <c r="F760" s="401"/>
      <c r="G760" s="401"/>
      <c r="H760" s="401"/>
      <c r="I760" s="266"/>
    </row>
    <row r="761" spans="1:9" ht="15.75" hidden="1">
      <c r="A761" s="264" t="s">
        <v>994</v>
      </c>
      <c r="B761" s="3" t="s">
        <v>337</v>
      </c>
      <c r="C761" s="264" t="s">
        <v>48</v>
      </c>
      <c r="D761" s="264" t="s">
        <v>339</v>
      </c>
      <c r="E761" s="401">
        <v>15117.4</v>
      </c>
      <c r="F761" s="401">
        <v>12700</v>
      </c>
      <c r="G761" s="401">
        <v>3081.6</v>
      </c>
      <c r="H761" s="401">
        <v>-75.74</v>
      </c>
      <c r="I761" s="266"/>
    </row>
    <row r="762" spans="1:9" ht="31.5">
      <c r="A762" s="264"/>
      <c r="B762" s="3" t="s">
        <v>338</v>
      </c>
      <c r="C762" s="264"/>
      <c r="D762" s="264"/>
      <c r="E762" s="401"/>
      <c r="F762" s="401"/>
      <c r="G762" s="401"/>
      <c r="H762" s="401"/>
      <c r="I762" s="266"/>
    </row>
    <row r="763" spans="1:9" ht="15.75" hidden="1">
      <c r="A763" s="264" t="s">
        <v>995</v>
      </c>
      <c r="B763" s="3" t="s">
        <v>340</v>
      </c>
      <c r="C763" s="264" t="s">
        <v>48</v>
      </c>
      <c r="D763" s="264" t="s">
        <v>339</v>
      </c>
      <c r="E763" s="401">
        <v>8911.4</v>
      </c>
      <c r="F763" s="401">
        <v>6000</v>
      </c>
      <c r="G763" s="401">
        <v>1263.8</v>
      </c>
      <c r="H763" s="401">
        <v>-78.94</v>
      </c>
      <c r="I763" s="266"/>
    </row>
    <row r="764" spans="1:9" ht="31.5">
      <c r="A764" s="264"/>
      <c r="B764" s="3" t="s">
        <v>341</v>
      </c>
      <c r="C764" s="264"/>
      <c r="D764" s="264"/>
      <c r="E764" s="401"/>
      <c r="F764" s="401"/>
      <c r="G764" s="401"/>
      <c r="H764" s="401"/>
      <c r="I764" s="266"/>
    </row>
    <row r="765" spans="1:9" ht="15.75">
      <c r="A765" s="5"/>
      <c r="B765" s="264" t="s">
        <v>356</v>
      </c>
      <c r="C765" s="264"/>
      <c r="D765" s="264"/>
      <c r="E765" s="264"/>
      <c r="F765" s="264"/>
      <c r="G765" s="264"/>
      <c r="H765" s="264"/>
      <c r="I765" s="264"/>
    </row>
    <row r="766" spans="1:9" ht="63">
      <c r="A766" s="5" t="s">
        <v>1631</v>
      </c>
      <c r="B766" s="3" t="s">
        <v>359</v>
      </c>
      <c r="C766" s="5" t="s">
        <v>48</v>
      </c>
      <c r="D766" s="5" t="s">
        <v>266</v>
      </c>
      <c r="E766" s="117">
        <v>51</v>
      </c>
      <c r="F766" s="117">
        <v>41</v>
      </c>
      <c r="G766" s="117">
        <v>49</v>
      </c>
      <c r="H766" s="117">
        <v>19.51</v>
      </c>
      <c r="I766" s="9" t="s">
        <v>357</v>
      </c>
    </row>
    <row r="767" spans="1:9" ht="31.5">
      <c r="A767" s="5" t="s">
        <v>1632</v>
      </c>
      <c r="B767" s="3" t="s">
        <v>360</v>
      </c>
      <c r="C767" s="5" t="s">
        <v>48</v>
      </c>
      <c r="D767" s="5" t="s">
        <v>358</v>
      </c>
      <c r="E767" s="117">
        <v>15</v>
      </c>
      <c r="F767" s="117">
        <v>15</v>
      </c>
      <c r="G767" s="117">
        <v>1</v>
      </c>
      <c r="H767" s="117">
        <v>-93.33</v>
      </c>
      <c r="I767" s="9"/>
    </row>
    <row r="768" spans="1:9" ht="15.75">
      <c r="A768" s="5" t="s">
        <v>1633</v>
      </c>
      <c r="B768" s="3" t="s">
        <v>408</v>
      </c>
      <c r="C768" s="5" t="s">
        <v>48</v>
      </c>
      <c r="D768" s="5" t="s">
        <v>49</v>
      </c>
      <c r="E768" s="117">
        <v>14.29</v>
      </c>
      <c r="F768" s="117">
        <v>95</v>
      </c>
      <c r="G768" s="117">
        <v>0</v>
      </c>
      <c r="H768" s="117" t="s">
        <v>87</v>
      </c>
      <c r="I768" s="9" t="s">
        <v>336</v>
      </c>
    </row>
    <row r="769" spans="1:9" ht="47.25">
      <c r="A769" s="5" t="s">
        <v>1634</v>
      </c>
      <c r="B769" s="3" t="s">
        <v>407</v>
      </c>
      <c r="C769" s="5" t="s">
        <v>48</v>
      </c>
      <c r="D769" s="5" t="s">
        <v>361</v>
      </c>
      <c r="E769" s="117">
        <v>13</v>
      </c>
      <c r="F769" s="117">
        <v>15</v>
      </c>
      <c r="G769" s="117">
        <v>1</v>
      </c>
      <c r="H769" s="117">
        <v>-93.33</v>
      </c>
      <c r="I769" s="9"/>
    </row>
    <row r="770" spans="1:9" ht="88.5" customHeight="1">
      <c r="A770" s="5" t="s">
        <v>1635</v>
      </c>
      <c r="B770" s="3" t="s">
        <v>409</v>
      </c>
      <c r="C770" s="5" t="s">
        <v>48</v>
      </c>
      <c r="D770" s="5" t="s">
        <v>266</v>
      </c>
      <c r="E770" s="117">
        <v>1</v>
      </c>
      <c r="F770" s="117">
        <v>2</v>
      </c>
      <c r="G770" s="117">
        <v>1</v>
      </c>
      <c r="H770" s="117">
        <v>-50</v>
      </c>
      <c r="I770" s="9" t="s">
        <v>362</v>
      </c>
    </row>
    <row r="771" spans="1:9" ht="23.25" customHeight="1">
      <c r="A771" s="5" t="s">
        <v>1636</v>
      </c>
      <c r="B771" s="3" t="s">
        <v>410</v>
      </c>
      <c r="C771" s="5" t="s">
        <v>48</v>
      </c>
      <c r="D771" s="5" t="s">
        <v>266</v>
      </c>
      <c r="E771" s="117" t="s">
        <v>87</v>
      </c>
      <c r="F771" s="117" t="s">
        <v>87</v>
      </c>
      <c r="G771" s="117" t="s">
        <v>87</v>
      </c>
      <c r="H771" s="117" t="s">
        <v>87</v>
      </c>
      <c r="I771" s="9" t="s">
        <v>363</v>
      </c>
    </row>
    <row r="772" spans="1:9" ht="47.25">
      <c r="A772" s="5" t="s">
        <v>1637</v>
      </c>
      <c r="B772" s="3" t="s">
        <v>411</v>
      </c>
      <c r="C772" s="5" t="s">
        <v>48</v>
      </c>
      <c r="D772" s="5" t="s">
        <v>49</v>
      </c>
      <c r="E772" s="117">
        <v>100</v>
      </c>
      <c r="F772" s="117">
        <v>100</v>
      </c>
      <c r="G772" s="117">
        <v>0</v>
      </c>
      <c r="H772" s="117">
        <v>0</v>
      </c>
      <c r="I772" s="9" t="s">
        <v>364</v>
      </c>
    </row>
    <row r="773" spans="1:9" ht="27" customHeight="1">
      <c r="A773" s="5"/>
      <c r="B773" s="264" t="s">
        <v>365</v>
      </c>
      <c r="C773" s="264"/>
      <c r="D773" s="264"/>
      <c r="E773" s="264"/>
      <c r="F773" s="264"/>
      <c r="G773" s="264"/>
      <c r="H773" s="264"/>
      <c r="I773" s="264"/>
    </row>
    <row r="774" spans="1:9" ht="31.5">
      <c r="A774" s="5" t="s">
        <v>1638</v>
      </c>
      <c r="B774" s="3" t="s">
        <v>412</v>
      </c>
      <c r="C774" s="5" t="s">
        <v>48</v>
      </c>
      <c r="D774" s="5" t="s">
        <v>49</v>
      </c>
      <c r="E774" s="117">
        <v>122.7</v>
      </c>
      <c r="F774" s="117">
        <v>95</v>
      </c>
      <c r="G774" s="117">
        <v>17.16</v>
      </c>
      <c r="H774" s="117">
        <v>-81.94</v>
      </c>
      <c r="I774" s="9" t="s">
        <v>366</v>
      </c>
    </row>
    <row r="775" spans="1:9" ht="15.75">
      <c r="A775" s="5"/>
      <c r="B775" s="264" t="s">
        <v>367</v>
      </c>
      <c r="C775" s="264"/>
      <c r="D775" s="264"/>
      <c r="E775" s="264"/>
      <c r="F775" s="264"/>
      <c r="G775" s="264"/>
      <c r="H775" s="264"/>
      <c r="I775" s="264"/>
    </row>
    <row r="776" spans="1:9" ht="31.5">
      <c r="A776" s="5" t="s">
        <v>1639</v>
      </c>
      <c r="B776" s="3" t="s">
        <v>413</v>
      </c>
      <c r="C776" s="5" t="s">
        <v>48</v>
      </c>
      <c r="D776" s="5" t="s">
        <v>266</v>
      </c>
      <c r="E776" s="117" t="s">
        <v>87</v>
      </c>
      <c r="F776" s="117" t="s">
        <v>87</v>
      </c>
      <c r="G776" s="117" t="s">
        <v>87</v>
      </c>
      <c r="H776" s="117" t="s">
        <v>87</v>
      </c>
      <c r="I776" s="9" t="s">
        <v>363</v>
      </c>
    </row>
    <row r="777" spans="1:9" ht="15.75">
      <c r="A777" s="5"/>
      <c r="B777" s="265" t="s">
        <v>368</v>
      </c>
      <c r="C777" s="265"/>
      <c r="D777" s="265"/>
      <c r="E777" s="265"/>
      <c r="F777" s="265"/>
      <c r="G777" s="265"/>
      <c r="H777" s="265"/>
      <c r="I777" s="265"/>
    </row>
    <row r="778" spans="1:9" ht="31.5">
      <c r="A778" s="5" t="s">
        <v>1640</v>
      </c>
      <c r="B778" s="3" t="s">
        <v>414</v>
      </c>
      <c r="C778" s="9"/>
      <c r="D778" s="5" t="s">
        <v>266</v>
      </c>
      <c r="E778" s="117">
        <v>1</v>
      </c>
      <c r="F778" s="117" t="s">
        <v>87</v>
      </c>
      <c r="G778" s="117" t="s">
        <v>87</v>
      </c>
      <c r="H778" s="117" t="s">
        <v>87</v>
      </c>
      <c r="I778" s="9" t="s">
        <v>363</v>
      </c>
    </row>
    <row r="779" spans="1:9" ht="15.75">
      <c r="A779" s="5"/>
      <c r="B779" s="265" t="s">
        <v>369</v>
      </c>
      <c r="C779" s="265"/>
      <c r="D779" s="265"/>
      <c r="E779" s="265"/>
      <c r="F779" s="265"/>
      <c r="G779" s="265"/>
      <c r="H779" s="265"/>
      <c r="I779" s="265"/>
    </row>
    <row r="780" spans="1:9" ht="31.5" customHeight="1">
      <c r="A780" s="5" t="s">
        <v>1005</v>
      </c>
      <c r="B780" s="3" t="s">
        <v>415</v>
      </c>
      <c r="C780" s="9" t="s">
        <v>48</v>
      </c>
      <c r="D780" s="5" t="s">
        <v>344</v>
      </c>
      <c r="E780" s="418">
        <v>168504</v>
      </c>
      <c r="F780" s="117">
        <v>133800</v>
      </c>
      <c r="G780" s="117">
        <v>47345</v>
      </c>
      <c r="H780" s="397">
        <f>G780/F780*100-100</f>
        <v>-64.6150971599402</v>
      </c>
      <c r="I780" s="9" t="s">
        <v>345</v>
      </c>
    </row>
    <row r="781" spans="1:9" ht="37.5" customHeight="1">
      <c r="A781" s="5" t="s">
        <v>1006</v>
      </c>
      <c r="B781" s="3" t="s">
        <v>416</v>
      </c>
      <c r="C781" s="9" t="s">
        <v>48</v>
      </c>
      <c r="D781" s="5" t="s">
        <v>344</v>
      </c>
      <c r="E781" s="418">
        <v>4820</v>
      </c>
      <c r="F781" s="117">
        <v>26216</v>
      </c>
      <c r="G781" s="117">
        <v>2104</v>
      </c>
      <c r="H781" s="397">
        <f>G781/F781*100-100</f>
        <v>-91.97436679890143</v>
      </c>
      <c r="I781" s="9" t="s">
        <v>348</v>
      </c>
    </row>
    <row r="782" spans="1:9" ht="47.25">
      <c r="A782" s="5" t="s">
        <v>1641</v>
      </c>
      <c r="B782" s="3" t="s">
        <v>417</v>
      </c>
      <c r="C782" s="9" t="s">
        <v>48</v>
      </c>
      <c r="D782" s="5" t="s">
        <v>49</v>
      </c>
      <c r="E782" s="117">
        <v>96.28</v>
      </c>
      <c r="F782" s="117">
        <v>96.28</v>
      </c>
      <c r="G782" s="117">
        <v>96.28</v>
      </c>
      <c r="H782" s="397">
        <f>G782/F782*100-100</f>
        <v>0</v>
      </c>
      <c r="I782" s="9" t="s">
        <v>370</v>
      </c>
    </row>
    <row r="783" spans="1:9" ht="26.25" customHeight="1">
      <c r="A783" s="5"/>
      <c r="B783" s="264" t="s">
        <v>371</v>
      </c>
      <c r="C783" s="264"/>
      <c r="D783" s="264"/>
      <c r="E783" s="264"/>
      <c r="F783" s="264"/>
      <c r="G783" s="264"/>
      <c r="H783" s="264"/>
      <c r="I783" s="264"/>
    </row>
    <row r="784" spans="1:9" ht="31.5">
      <c r="A784" s="5" t="s">
        <v>1642</v>
      </c>
      <c r="B784" s="3" t="s">
        <v>418</v>
      </c>
      <c r="C784" s="9" t="s">
        <v>48</v>
      </c>
      <c r="D784" s="5" t="s">
        <v>266</v>
      </c>
      <c r="E784" s="117">
        <v>42</v>
      </c>
      <c r="F784" s="117">
        <v>35</v>
      </c>
      <c r="G784" s="117">
        <v>4</v>
      </c>
      <c r="H784" s="397">
        <f>G784/F784*100-100</f>
        <v>-88.57142857142857</v>
      </c>
      <c r="I784" s="9"/>
    </row>
    <row r="785" spans="1:9" ht="31.5">
      <c r="A785" s="5" t="s">
        <v>1643</v>
      </c>
      <c r="B785" s="3" t="s">
        <v>419</v>
      </c>
      <c r="C785" s="9" t="s">
        <v>48</v>
      </c>
      <c r="D785" s="5" t="s">
        <v>266</v>
      </c>
      <c r="E785" s="117">
        <v>44</v>
      </c>
      <c r="F785" s="117">
        <v>35</v>
      </c>
      <c r="G785" s="117">
        <v>54</v>
      </c>
      <c r="H785" s="397">
        <f>G785/F785*100-100</f>
        <v>54.285714285714306</v>
      </c>
      <c r="I785" s="9"/>
    </row>
    <row r="786" spans="1:9" ht="29.25" customHeight="1">
      <c r="A786" s="5" t="s">
        <v>1644</v>
      </c>
      <c r="B786" s="186" t="s">
        <v>420</v>
      </c>
      <c r="C786" s="9" t="s">
        <v>48</v>
      </c>
      <c r="D786" s="5" t="s">
        <v>266</v>
      </c>
      <c r="E786" s="117">
        <v>42</v>
      </c>
      <c r="F786" s="117">
        <v>35</v>
      </c>
      <c r="G786" s="117">
        <v>9</v>
      </c>
      <c r="H786" s="397">
        <f>G786/F786*100-100</f>
        <v>-74.28571428571429</v>
      </c>
      <c r="I786" s="9"/>
    </row>
    <row r="787" spans="1:9" ht="38.25" customHeight="1">
      <c r="A787" s="5" t="s">
        <v>1645</v>
      </c>
      <c r="B787" s="3" t="s">
        <v>421</v>
      </c>
      <c r="C787" s="9" t="s">
        <v>48</v>
      </c>
      <c r="D787" s="5" t="s">
        <v>266</v>
      </c>
      <c r="E787" s="117">
        <v>668</v>
      </c>
      <c r="F787" s="117">
        <v>35</v>
      </c>
      <c r="G787" s="117">
        <v>310</v>
      </c>
      <c r="H787" s="117" t="s">
        <v>372</v>
      </c>
      <c r="I787" s="9" t="s">
        <v>373</v>
      </c>
    </row>
    <row r="788" spans="1:9" ht="15.75">
      <c r="A788" s="5"/>
      <c r="B788" s="264" t="s">
        <v>374</v>
      </c>
      <c r="C788" s="264"/>
      <c r="D788" s="264"/>
      <c r="E788" s="264"/>
      <c r="F788" s="264"/>
      <c r="G788" s="264"/>
      <c r="H788" s="264"/>
      <c r="I788" s="264"/>
    </row>
    <row r="789" spans="1:9" ht="31.5">
      <c r="A789" s="5" t="s">
        <v>1646</v>
      </c>
      <c r="B789" s="3" t="s">
        <v>375</v>
      </c>
      <c r="C789" s="9" t="s">
        <v>48</v>
      </c>
      <c r="D789" s="5" t="s">
        <v>266</v>
      </c>
      <c r="E789" s="117" t="s">
        <v>87</v>
      </c>
      <c r="F789" s="117" t="s">
        <v>87</v>
      </c>
      <c r="G789" s="117" t="s">
        <v>87</v>
      </c>
      <c r="H789" s="117" t="s">
        <v>87</v>
      </c>
      <c r="I789" s="9" t="s">
        <v>363</v>
      </c>
    </row>
    <row r="790" spans="1:9" ht="15.75">
      <c r="A790" s="5"/>
      <c r="B790" s="265" t="s">
        <v>376</v>
      </c>
      <c r="C790" s="265"/>
      <c r="D790" s="265"/>
      <c r="E790" s="265"/>
      <c r="F790" s="265"/>
      <c r="G790" s="265"/>
      <c r="H790" s="265"/>
      <c r="I790" s="265"/>
    </row>
    <row r="791" spans="1:9" ht="31.5">
      <c r="A791" s="5" t="s">
        <v>1009</v>
      </c>
      <c r="B791" s="3" t="s">
        <v>377</v>
      </c>
      <c r="C791" s="9" t="s">
        <v>48</v>
      </c>
      <c r="D791" s="5" t="s">
        <v>49</v>
      </c>
      <c r="E791" s="117">
        <v>88.2</v>
      </c>
      <c r="F791" s="117">
        <v>95</v>
      </c>
      <c r="G791" s="117" t="s">
        <v>87</v>
      </c>
      <c r="H791" s="117" t="s">
        <v>87</v>
      </c>
      <c r="I791" s="9" t="s">
        <v>378</v>
      </c>
    </row>
    <row r="792" spans="1:9" ht="15.75">
      <c r="A792" s="5"/>
      <c r="B792" s="264" t="s">
        <v>379</v>
      </c>
      <c r="C792" s="264"/>
      <c r="D792" s="264"/>
      <c r="E792" s="264"/>
      <c r="F792" s="264"/>
      <c r="G792" s="264"/>
      <c r="H792" s="264"/>
      <c r="I792" s="264"/>
    </row>
    <row r="793" spans="1:9" ht="31.5">
      <c r="A793" s="5" t="s">
        <v>1647</v>
      </c>
      <c r="B793" s="3" t="s">
        <v>380</v>
      </c>
      <c r="C793" s="9" t="s">
        <v>48</v>
      </c>
      <c r="D793" s="5" t="s">
        <v>384</v>
      </c>
      <c r="E793" s="117">
        <v>327</v>
      </c>
      <c r="F793" s="117">
        <v>200</v>
      </c>
      <c r="G793" s="117">
        <v>68</v>
      </c>
      <c r="H793" s="117">
        <f>G793/F793*100-100</f>
        <v>-66</v>
      </c>
      <c r="I793" s="9" t="s">
        <v>385</v>
      </c>
    </row>
    <row r="794" spans="1:9" ht="31.5">
      <c r="A794" s="5" t="s">
        <v>1648</v>
      </c>
      <c r="B794" s="3" t="s">
        <v>381</v>
      </c>
      <c r="C794" s="9" t="s">
        <v>48</v>
      </c>
      <c r="D794" s="5" t="s">
        <v>384</v>
      </c>
      <c r="E794" s="117">
        <v>25</v>
      </c>
      <c r="F794" s="117">
        <v>30</v>
      </c>
      <c r="G794" s="117">
        <v>8</v>
      </c>
      <c r="H794" s="399">
        <f>G794/F794*100-100</f>
        <v>-73.33333333333333</v>
      </c>
      <c r="I794" s="9" t="s">
        <v>386</v>
      </c>
    </row>
    <row r="795" spans="1:9" ht="47.25">
      <c r="A795" s="5" t="s">
        <v>1649</v>
      </c>
      <c r="B795" s="186" t="s">
        <v>382</v>
      </c>
      <c r="C795" s="9" t="s">
        <v>48</v>
      </c>
      <c r="D795" s="5" t="s">
        <v>49</v>
      </c>
      <c r="E795" s="117">
        <v>100</v>
      </c>
      <c r="F795" s="117">
        <v>100</v>
      </c>
      <c r="G795" s="117" t="s">
        <v>87</v>
      </c>
      <c r="H795" s="117" t="s">
        <v>87</v>
      </c>
      <c r="I795" s="9" t="s">
        <v>387</v>
      </c>
    </row>
    <row r="796" spans="1:9" ht="15.75">
      <c r="A796" s="5" t="s">
        <v>1650</v>
      </c>
      <c r="B796" s="186" t="s">
        <v>383</v>
      </c>
      <c r="C796" s="9" t="s">
        <v>48</v>
      </c>
      <c r="D796" s="5" t="s">
        <v>49</v>
      </c>
      <c r="E796" s="117">
        <v>95.2</v>
      </c>
      <c r="F796" s="117">
        <v>95</v>
      </c>
      <c r="G796" s="117" t="s">
        <v>87</v>
      </c>
      <c r="H796" s="117" t="s">
        <v>87</v>
      </c>
      <c r="I796" s="9" t="s">
        <v>336</v>
      </c>
    </row>
    <row r="797" spans="1:9" ht="15.75">
      <c r="A797" s="5"/>
      <c r="B797" s="265" t="s">
        <v>388</v>
      </c>
      <c r="C797" s="265"/>
      <c r="D797" s="265"/>
      <c r="E797" s="265"/>
      <c r="F797" s="265"/>
      <c r="G797" s="265"/>
      <c r="H797" s="265"/>
      <c r="I797" s="265"/>
    </row>
    <row r="798" spans="1:9" ht="31.5">
      <c r="A798" s="5" t="s">
        <v>1651</v>
      </c>
      <c r="B798" s="3" t="s">
        <v>389</v>
      </c>
      <c r="C798" s="9" t="s">
        <v>48</v>
      </c>
      <c r="D798" s="5" t="s">
        <v>49</v>
      </c>
      <c r="E798" s="117">
        <v>149.05</v>
      </c>
      <c r="F798" s="117">
        <v>95</v>
      </c>
      <c r="G798" s="117">
        <v>45</v>
      </c>
      <c r="H798" s="397">
        <f>G798/F798*100-100</f>
        <v>-52.631578947368425</v>
      </c>
      <c r="I798" s="9"/>
    </row>
    <row r="799" spans="1:9" ht="15.75">
      <c r="A799" s="5"/>
      <c r="B799" s="264" t="s">
        <v>390</v>
      </c>
      <c r="C799" s="264"/>
      <c r="D799" s="264"/>
      <c r="E799" s="264"/>
      <c r="F799" s="264"/>
      <c r="G799" s="264"/>
      <c r="H799" s="264"/>
      <c r="I799" s="264"/>
    </row>
    <row r="800" spans="1:9" ht="15.75">
      <c r="A800" s="5" t="s">
        <v>1652</v>
      </c>
      <c r="B800" s="186" t="s">
        <v>391</v>
      </c>
      <c r="C800" s="9" t="s">
        <v>48</v>
      </c>
      <c r="D800" s="5" t="s">
        <v>392</v>
      </c>
      <c r="E800" s="117">
        <v>2</v>
      </c>
      <c r="F800" s="117" t="s">
        <v>87</v>
      </c>
      <c r="G800" s="117" t="s">
        <v>87</v>
      </c>
      <c r="H800" s="117" t="s">
        <v>87</v>
      </c>
      <c r="I800" s="9" t="s">
        <v>393</v>
      </c>
    </row>
    <row r="801" spans="1:9" ht="22.5" customHeight="1">
      <c r="A801" s="419" t="s">
        <v>36</v>
      </c>
      <c r="B801" s="420" t="s">
        <v>46</v>
      </c>
      <c r="C801" s="420"/>
      <c r="D801" s="420"/>
      <c r="E801" s="420"/>
      <c r="F801" s="420"/>
      <c r="G801" s="420"/>
      <c r="H801" s="420"/>
      <c r="I801" s="420"/>
    </row>
    <row r="802" spans="1:9" ht="39" customHeight="1">
      <c r="A802" s="7" t="s">
        <v>1012</v>
      </c>
      <c r="B802" s="204" t="s">
        <v>569</v>
      </c>
      <c r="C802" s="96" t="s">
        <v>48</v>
      </c>
      <c r="D802" s="54" t="s">
        <v>49</v>
      </c>
      <c r="E802" s="118">
        <v>71</v>
      </c>
      <c r="F802" s="118">
        <v>74</v>
      </c>
      <c r="G802" s="118">
        <v>71</v>
      </c>
      <c r="H802" s="392">
        <f>G802/F802*100-100</f>
        <v>-4.054054054054063</v>
      </c>
      <c r="I802" s="9" t="s">
        <v>336</v>
      </c>
    </row>
    <row r="803" spans="1:9" ht="33.75" customHeight="1">
      <c r="A803" s="273" t="s">
        <v>570</v>
      </c>
      <c r="B803" s="273"/>
      <c r="C803" s="273"/>
      <c r="D803" s="273"/>
      <c r="E803" s="273"/>
      <c r="F803" s="273"/>
      <c r="G803" s="273"/>
      <c r="H803" s="273"/>
      <c r="I803" s="273"/>
    </row>
    <row r="804" spans="1:9" ht="35.25" customHeight="1">
      <c r="A804" s="7" t="s">
        <v>1653</v>
      </c>
      <c r="B804" s="96" t="s">
        <v>571</v>
      </c>
      <c r="C804" s="32" t="s">
        <v>48</v>
      </c>
      <c r="D804" s="54" t="s">
        <v>572</v>
      </c>
      <c r="E804" s="118">
        <v>1</v>
      </c>
      <c r="F804" s="118">
        <v>2</v>
      </c>
      <c r="G804" s="118">
        <v>0</v>
      </c>
      <c r="H804" s="118">
        <f>G804/F804*100-100</f>
        <v>-100</v>
      </c>
      <c r="I804" s="9" t="s">
        <v>336</v>
      </c>
    </row>
    <row r="805" spans="1:9" ht="49.5" customHeight="1">
      <c r="A805" s="7" t="s">
        <v>1654</v>
      </c>
      <c r="B805" s="96" t="s">
        <v>573</v>
      </c>
      <c r="C805" s="32" t="s">
        <v>48</v>
      </c>
      <c r="D805" s="54" t="s">
        <v>572</v>
      </c>
      <c r="E805" s="118">
        <v>1</v>
      </c>
      <c r="F805" s="118">
        <v>2</v>
      </c>
      <c r="G805" s="118">
        <v>0</v>
      </c>
      <c r="H805" s="118">
        <f>G805/F805*100-100</f>
        <v>-100</v>
      </c>
      <c r="I805" s="9" t="s">
        <v>336</v>
      </c>
    </row>
    <row r="806" spans="1:9" ht="36.75" customHeight="1">
      <c r="A806" s="273" t="s">
        <v>574</v>
      </c>
      <c r="B806" s="273"/>
      <c r="C806" s="273"/>
      <c r="D806" s="273"/>
      <c r="E806" s="273"/>
      <c r="F806" s="273"/>
      <c r="G806" s="273"/>
      <c r="H806" s="273"/>
      <c r="I806" s="273"/>
    </row>
    <row r="807" spans="1:9" ht="47.25">
      <c r="A807" s="8" t="s">
        <v>1655</v>
      </c>
      <c r="B807" s="96" t="s">
        <v>573</v>
      </c>
      <c r="C807" s="96" t="s">
        <v>48</v>
      </c>
      <c r="D807" s="54" t="s">
        <v>572</v>
      </c>
      <c r="E807" s="106">
        <v>1</v>
      </c>
      <c r="F807" s="118">
        <v>2</v>
      </c>
      <c r="G807" s="118">
        <v>0</v>
      </c>
      <c r="H807" s="118">
        <f>G807/F807*100-100</f>
        <v>-100</v>
      </c>
      <c r="I807" s="9" t="s">
        <v>336</v>
      </c>
    </row>
    <row r="808" spans="1:9" ht="39.75" customHeight="1">
      <c r="A808" s="8" t="s">
        <v>1656</v>
      </c>
      <c r="B808" s="96" t="s">
        <v>571</v>
      </c>
      <c r="C808" s="96" t="s">
        <v>48</v>
      </c>
      <c r="D808" s="54" t="s">
        <v>572</v>
      </c>
      <c r="E808" s="106">
        <v>1</v>
      </c>
      <c r="F808" s="118">
        <v>2</v>
      </c>
      <c r="G808" s="118">
        <v>0</v>
      </c>
      <c r="H808" s="118">
        <f>G808/F808*100-100</f>
        <v>-100</v>
      </c>
      <c r="I808" s="9" t="s">
        <v>336</v>
      </c>
    </row>
    <row r="809" spans="1:9" ht="18.75" customHeight="1">
      <c r="A809" s="272" t="s">
        <v>575</v>
      </c>
      <c r="B809" s="272"/>
      <c r="C809" s="272"/>
      <c r="D809" s="272"/>
      <c r="E809" s="272"/>
      <c r="F809" s="272"/>
      <c r="G809" s="272"/>
      <c r="H809" s="272"/>
      <c r="I809" s="272"/>
    </row>
    <row r="810" spans="1:9" ht="31.5">
      <c r="A810" s="8" t="s">
        <v>1657</v>
      </c>
      <c r="B810" s="205" t="s">
        <v>576</v>
      </c>
      <c r="C810" s="96" t="s">
        <v>48</v>
      </c>
      <c r="D810" s="54" t="s">
        <v>577</v>
      </c>
      <c r="E810" s="118">
        <v>0</v>
      </c>
      <c r="F810" s="118">
        <v>2</v>
      </c>
      <c r="G810" s="118">
        <v>0</v>
      </c>
      <c r="H810" s="118">
        <f>G810/F810*100-100</f>
        <v>-100</v>
      </c>
      <c r="I810" s="9" t="s">
        <v>336</v>
      </c>
    </row>
    <row r="811" spans="1:9" ht="15.75">
      <c r="A811" s="272" t="s">
        <v>578</v>
      </c>
      <c r="B811" s="272"/>
      <c r="C811" s="272"/>
      <c r="D811" s="272"/>
      <c r="E811" s="272"/>
      <c r="F811" s="272"/>
      <c r="G811" s="272"/>
      <c r="H811" s="272"/>
      <c r="I811" s="272"/>
    </row>
    <row r="812" spans="1:9" ht="15.75">
      <c r="A812" s="8" t="s">
        <v>1658</v>
      </c>
      <c r="B812" s="205" t="s">
        <v>580</v>
      </c>
      <c r="C812" s="97" t="s">
        <v>48</v>
      </c>
      <c r="D812" s="185" t="s">
        <v>49</v>
      </c>
      <c r="E812" s="118">
        <v>81.9</v>
      </c>
      <c r="F812" s="118">
        <v>81.9</v>
      </c>
      <c r="G812" s="118">
        <v>81.9</v>
      </c>
      <c r="H812" s="118">
        <f>G812/F812*100-100</f>
        <v>0</v>
      </c>
      <c r="I812" s="9"/>
    </row>
    <row r="813" spans="1:9" ht="15.75">
      <c r="A813" s="272" t="s">
        <v>579</v>
      </c>
      <c r="B813" s="272"/>
      <c r="C813" s="272"/>
      <c r="D813" s="272"/>
      <c r="E813" s="272"/>
      <c r="F813" s="272"/>
      <c r="G813" s="272"/>
      <c r="H813" s="272"/>
      <c r="I813" s="272"/>
    </row>
    <row r="814" spans="1:9" ht="15.75">
      <c r="A814" s="8" t="s">
        <v>1659</v>
      </c>
      <c r="B814" s="205" t="s">
        <v>580</v>
      </c>
      <c r="C814" s="97" t="s">
        <v>48</v>
      </c>
      <c r="D814" s="185" t="s">
        <v>49</v>
      </c>
      <c r="E814" s="118">
        <v>81.9</v>
      </c>
      <c r="F814" s="118">
        <v>81.9</v>
      </c>
      <c r="G814" s="118">
        <v>81.9</v>
      </c>
      <c r="H814" s="118">
        <f>G814/F814*100-100</f>
        <v>0</v>
      </c>
      <c r="I814" s="9"/>
    </row>
  </sheetData>
  <sheetProtection/>
  <mergeCells count="398">
    <mergeCell ref="A485:I485"/>
    <mergeCell ref="A476:I476"/>
    <mergeCell ref="A464:I464"/>
    <mergeCell ref="A297:I297"/>
    <mergeCell ref="A299:I299"/>
    <mergeCell ref="A481:I481"/>
    <mergeCell ref="A483:I483"/>
    <mergeCell ref="A462:I462"/>
    <mergeCell ref="A466:I466"/>
    <mergeCell ref="A448:I448"/>
    <mergeCell ref="A487:I487"/>
    <mergeCell ref="A472:I472"/>
    <mergeCell ref="A474:I474"/>
    <mergeCell ref="A478:I478"/>
    <mergeCell ref="A480:I480"/>
    <mergeCell ref="A456:I456"/>
    <mergeCell ref="A458:I458"/>
    <mergeCell ref="A460:I460"/>
    <mergeCell ref="A467:I467"/>
    <mergeCell ref="A469:I469"/>
    <mergeCell ref="A450:I450"/>
    <mergeCell ref="A452:I452"/>
    <mergeCell ref="A454:I454"/>
    <mergeCell ref="A434:I434"/>
    <mergeCell ref="A435:I435"/>
    <mergeCell ref="A439:I439"/>
    <mergeCell ref="A441:I441"/>
    <mergeCell ref="A443:I443"/>
    <mergeCell ref="A447:I447"/>
    <mergeCell ref="A445:I445"/>
    <mergeCell ref="A395:I395"/>
    <mergeCell ref="A404:I404"/>
    <mergeCell ref="A407:I407"/>
    <mergeCell ref="A409:I409"/>
    <mergeCell ref="A383:I383"/>
    <mergeCell ref="A385:I385"/>
    <mergeCell ref="A387:I387"/>
    <mergeCell ref="A389:I389"/>
    <mergeCell ref="A371:I371"/>
    <mergeCell ref="A373:I373"/>
    <mergeCell ref="A375:I375"/>
    <mergeCell ref="A377:I377"/>
    <mergeCell ref="A379:I379"/>
    <mergeCell ref="A381:I381"/>
    <mergeCell ref="A357:I357"/>
    <mergeCell ref="A359:I359"/>
    <mergeCell ref="A361:I361"/>
    <mergeCell ref="A365:I365"/>
    <mergeCell ref="A367:I367"/>
    <mergeCell ref="A369:I369"/>
    <mergeCell ref="A345:I345"/>
    <mergeCell ref="A347:I347"/>
    <mergeCell ref="A349:I349"/>
    <mergeCell ref="A351:I351"/>
    <mergeCell ref="A353:I353"/>
    <mergeCell ref="A355:I355"/>
    <mergeCell ref="A331:I331"/>
    <mergeCell ref="A333:I333"/>
    <mergeCell ref="A335:I335"/>
    <mergeCell ref="A337:I337"/>
    <mergeCell ref="A339:I339"/>
    <mergeCell ref="A343:I343"/>
    <mergeCell ref="A327:I327"/>
    <mergeCell ref="A301:I301"/>
    <mergeCell ref="A303:I303"/>
    <mergeCell ref="A305:I305"/>
    <mergeCell ref="A307:I307"/>
    <mergeCell ref="A329:I329"/>
    <mergeCell ref="A249:I249"/>
    <mergeCell ref="A280:I280"/>
    <mergeCell ref="A325:I325"/>
    <mergeCell ref="A276:I276"/>
    <mergeCell ref="A253:I253"/>
    <mergeCell ref="A255:I255"/>
    <mergeCell ref="A278:I278"/>
    <mergeCell ref="A44:I44"/>
    <mergeCell ref="A46:I46"/>
    <mergeCell ref="A319:I319"/>
    <mergeCell ref="A321:I321"/>
    <mergeCell ref="A257:I257"/>
    <mergeCell ref="A259:I259"/>
    <mergeCell ref="A198:I198"/>
    <mergeCell ref="A200:I200"/>
    <mergeCell ref="A273:I273"/>
    <mergeCell ref="A245:I245"/>
    <mergeCell ref="A22:I22"/>
    <mergeCell ref="A25:I25"/>
    <mergeCell ref="A27:I27"/>
    <mergeCell ref="A29:I29"/>
    <mergeCell ref="A50:I50"/>
    <mergeCell ref="A60:I60"/>
    <mergeCell ref="A31:I31"/>
    <mergeCell ref="A33:I33"/>
    <mergeCell ref="A35:I35"/>
    <mergeCell ref="A39:I39"/>
    <mergeCell ref="A508:I508"/>
    <mergeCell ref="A505:I505"/>
    <mergeCell ref="B538:I538"/>
    <mergeCell ref="A232:I232"/>
    <mergeCell ref="A234:I234"/>
    <mergeCell ref="A236:I236"/>
    <mergeCell ref="A238:I238"/>
    <mergeCell ref="A240:I240"/>
    <mergeCell ref="A242:I242"/>
    <mergeCell ref="A282:I282"/>
    <mergeCell ref="A529:I529"/>
    <mergeCell ref="A532:I532"/>
    <mergeCell ref="A535:I535"/>
    <mergeCell ref="A526:I526"/>
    <mergeCell ref="A553:I553"/>
    <mergeCell ref="A520:I520"/>
    <mergeCell ref="A543:I543"/>
    <mergeCell ref="A550:I550"/>
    <mergeCell ref="A517:I517"/>
    <mergeCell ref="A523:I523"/>
    <mergeCell ref="A514:I514"/>
    <mergeCell ref="A212:I212"/>
    <mergeCell ref="A511:I511"/>
    <mergeCell ref="B223:I223"/>
    <mergeCell ref="A219:I219"/>
    <mergeCell ref="A261:I261"/>
    <mergeCell ref="A309:I309"/>
    <mergeCell ref="A251:I251"/>
    <mergeCell ref="A202:I202"/>
    <mergeCell ref="A391:I391"/>
    <mergeCell ref="A228:I228"/>
    <mergeCell ref="A230:I230"/>
    <mergeCell ref="A263:I263"/>
    <mergeCell ref="A265:I265"/>
    <mergeCell ref="A268:I268"/>
    <mergeCell ref="A270:I270"/>
    <mergeCell ref="A323:I323"/>
    <mergeCell ref="A247:I247"/>
    <mergeCell ref="A192:I192"/>
    <mergeCell ref="A204:I204"/>
    <mergeCell ref="A206:I206"/>
    <mergeCell ref="A208:I208"/>
    <mergeCell ref="A210:I210"/>
    <mergeCell ref="A226:I226"/>
    <mergeCell ref="A196:I196"/>
    <mergeCell ref="A221:I221"/>
    <mergeCell ref="A215:I215"/>
    <mergeCell ref="A217:I217"/>
    <mergeCell ref="A158:I158"/>
    <mergeCell ref="A62:I62"/>
    <mergeCell ref="A103:I103"/>
    <mergeCell ref="A105:I105"/>
    <mergeCell ref="A107:I107"/>
    <mergeCell ref="A183:I183"/>
    <mergeCell ref="A175:I175"/>
    <mergeCell ref="A127:I127"/>
    <mergeCell ref="A124:I124"/>
    <mergeCell ref="A115:I115"/>
    <mergeCell ref="A117:I117"/>
    <mergeCell ref="A119:I119"/>
    <mergeCell ref="A81:I81"/>
    <mergeCell ref="A82:I82"/>
    <mergeCell ref="A85:I85"/>
    <mergeCell ref="A88:I88"/>
    <mergeCell ref="A2:I2"/>
    <mergeCell ref="E4:H4"/>
    <mergeCell ref="E5:E6"/>
    <mergeCell ref="F5:H5"/>
    <mergeCell ref="I4:I6"/>
    <mergeCell ref="A74:I74"/>
    <mergeCell ref="B65:I65"/>
    <mergeCell ref="A4:A6"/>
    <mergeCell ref="B4:B6"/>
    <mergeCell ref="C4:C6"/>
    <mergeCell ref="D4:D6"/>
    <mergeCell ref="A77:I77"/>
    <mergeCell ref="B8:I8"/>
    <mergeCell ref="A52:I52"/>
    <mergeCell ref="A54:I54"/>
    <mergeCell ref="A15:I15"/>
    <mergeCell ref="A19:I19"/>
    <mergeCell ref="A37:I37"/>
    <mergeCell ref="A42:I42"/>
    <mergeCell ref="A56:I56"/>
    <mergeCell ref="A78:I78"/>
    <mergeCell ref="A493:I493"/>
    <mergeCell ref="B492:I492"/>
    <mergeCell ref="B185:I185"/>
    <mergeCell ref="B284:I284"/>
    <mergeCell ref="A111:I111"/>
    <mergeCell ref="A311:I311"/>
    <mergeCell ref="A313:I313"/>
    <mergeCell ref="A315:I315"/>
    <mergeCell ref="A317:I317"/>
    <mergeCell ref="A162:I162"/>
    <mergeCell ref="A167:I167"/>
    <mergeCell ref="A171:I171"/>
    <mergeCell ref="A173:I173"/>
    <mergeCell ref="A499:I499"/>
    <mergeCell ref="A502:I502"/>
    <mergeCell ref="A295:I295"/>
    <mergeCell ref="A177:I177"/>
    <mergeCell ref="A418:I418"/>
    <mergeCell ref="A394:I394"/>
    <mergeCell ref="A129:I129"/>
    <mergeCell ref="A160:I160"/>
    <mergeCell ref="A100:I100"/>
    <mergeCell ref="A545:I545"/>
    <mergeCell ref="A547:I547"/>
    <mergeCell ref="A151:I151"/>
    <mergeCell ref="A153:I153"/>
    <mergeCell ref="A179:I179"/>
    <mergeCell ref="A181:I181"/>
    <mergeCell ref="A164:I164"/>
    <mergeCell ref="A572:I572"/>
    <mergeCell ref="A557:I557"/>
    <mergeCell ref="A559:I559"/>
    <mergeCell ref="B561:I561"/>
    <mergeCell ref="A576:I576"/>
    <mergeCell ref="A566:I566"/>
    <mergeCell ref="A586:I586"/>
    <mergeCell ref="A590:I590"/>
    <mergeCell ref="A598:I598"/>
    <mergeCell ref="A613:I613"/>
    <mergeCell ref="A638:I638"/>
    <mergeCell ref="A619:I619"/>
    <mergeCell ref="A628:I628"/>
    <mergeCell ref="B631:I631"/>
    <mergeCell ref="A616:I616"/>
    <mergeCell ref="A594:I594"/>
    <mergeCell ref="A640:I640"/>
    <mergeCell ref="A686:I686"/>
    <mergeCell ref="A665:I665"/>
    <mergeCell ref="A658:I658"/>
    <mergeCell ref="A661:I661"/>
    <mergeCell ref="A673:I673"/>
    <mergeCell ref="A677:I677"/>
    <mergeCell ref="A648:I648"/>
    <mergeCell ref="A650:I650"/>
    <mergeCell ref="A654:I654"/>
    <mergeCell ref="A691:I691"/>
    <mergeCell ref="B714:I714"/>
    <mergeCell ref="B697:I697"/>
    <mergeCell ref="A759:A760"/>
    <mergeCell ref="A763:A764"/>
    <mergeCell ref="B799:I799"/>
    <mergeCell ref="C746:C747"/>
    <mergeCell ref="B724:I724"/>
    <mergeCell ref="A746:A747"/>
    <mergeCell ref="A761:A762"/>
    <mergeCell ref="A809:I809"/>
    <mergeCell ref="B733:I733"/>
    <mergeCell ref="A622:I622"/>
    <mergeCell ref="A625:I625"/>
    <mergeCell ref="A642:I642"/>
    <mergeCell ref="A682:I682"/>
    <mergeCell ref="A684:I684"/>
    <mergeCell ref="A663:I663"/>
    <mergeCell ref="B740:I740"/>
    <mergeCell ref="A744:A745"/>
    <mergeCell ref="B797:I797"/>
    <mergeCell ref="D750:D751"/>
    <mergeCell ref="F763:F764"/>
    <mergeCell ref="A811:I811"/>
    <mergeCell ref="F744:F745"/>
    <mergeCell ref="G744:G745"/>
    <mergeCell ref="H744:H745"/>
    <mergeCell ref="I746:I747"/>
    <mergeCell ref="B765:I765"/>
    <mergeCell ref="B773:I773"/>
    <mergeCell ref="A671:I671"/>
    <mergeCell ref="A693:I693"/>
    <mergeCell ref="A656:I656"/>
    <mergeCell ref="A645:I645"/>
    <mergeCell ref="A813:I813"/>
    <mergeCell ref="B735:I735"/>
    <mergeCell ref="B801:I801"/>
    <mergeCell ref="A803:I803"/>
    <mergeCell ref="A806:I806"/>
    <mergeCell ref="C744:C745"/>
    <mergeCell ref="B743:I743"/>
    <mergeCell ref="B728:I728"/>
    <mergeCell ref="A688:I688"/>
    <mergeCell ref="B717:I717"/>
    <mergeCell ref="B720:I720"/>
    <mergeCell ref="B722:I722"/>
    <mergeCell ref="B726:I726"/>
    <mergeCell ref="B730:I730"/>
    <mergeCell ref="B738:I738"/>
    <mergeCell ref="A703:I703"/>
    <mergeCell ref="D746:D747"/>
    <mergeCell ref="E746:E747"/>
    <mergeCell ref="F746:F747"/>
    <mergeCell ref="C763:C764"/>
    <mergeCell ref="D763:D764"/>
    <mergeCell ref="H761:H762"/>
    <mergeCell ref="F759:F760"/>
    <mergeCell ref="H746:H747"/>
    <mergeCell ref="C761:C762"/>
    <mergeCell ref="D761:D762"/>
    <mergeCell ref="B788:I788"/>
    <mergeCell ref="B790:I790"/>
    <mergeCell ref="B792:I792"/>
    <mergeCell ref="B783:I783"/>
    <mergeCell ref="I763:I764"/>
    <mergeCell ref="B775:I775"/>
    <mergeCell ref="B777:I777"/>
    <mergeCell ref="B779:I779"/>
    <mergeCell ref="E763:E764"/>
    <mergeCell ref="G763:G764"/>
    <mergeCell ref="E761:E762"/>
    <mergeCell ref="F761:F762"/>
    <mergeCell ref="G761:G762"/>
    <mergeCell ref="I761:I762"/>
    <mergeCell ref="H763:H764"/>
    <mergeCell ref="I756:I757"/>
    <mergeCell ref="G759:G760"/>
    <mergeCell ref="A752:A753"/>
    <mergeCell ref="A754:A755"/>
    <mergeCell ref="A756:A757"/>
    <mergeCell ref="A758:I758"/>
    <mergeCell ref="C759:C760"/>
    <mergeCell ref="D759:D760"/>
    <mergeCell ref="E759:E760"/>
    <mergeCell ref="H759:H760"/>
    <mergeCell ref="I754:I755"/>
    <mergeCell ref="C752:C753"/>
    <mergeCell ref="C756:C757"/>
    <mergeCell ref="D756:D757"/>
    <mergeCell ref="E756:E757"/>
    <mergeCell ref="F756:F757"/>
    <mergeCell ref="G756:G757"/>
    <mergeCell ref="I759:I760"/>
    <mergeCell ref="I752:I753"/>
    <mergeCell ref="H756:H757"/>
    <mergeCell ref="H750:H751"/>
    <mergeCell ref="G754:G755"/>
    <mergeCell ref="H754:H755"/>
    <mergeCell ref="C754:C755"/>
    <mergeCell ref="D754:D755"/>
    <mergeCell ref="G752:G753"/>
    <mergeCell ref="H752:H753"/>
    <mergeCell ref="C750:C751"/>
    <mergeCell ref="E750:E751"/>
    <mergeCell ref="F750:F751"/>
    <mergeCell ref="G750:G751"/>
    <mergeCell ref="E748:E749"/>
    <mergeCell ref="F748:F749"/>
    <mergeCell ref="E754:E755"/>
    <mergeCell ref="F754:F755"/>
    <mergeCell ref="E752:E753"/>
    <mergeCell ref="F752:F753"/>
    <mergeCell ref="I744:I745"/>
    <mergeCell ref="C748:C749"/>
    <mergeCell ref="D752:D753"/>
    <mergeCell ref="G748:G749"/>
    <mergeCell ref="H748:H749"/>
    <mergeCell ref="A87:I87"/>
    <mergeCell ref="A90:I90"/>
    <mergeCell ref="A92:I92"/>
    <mergeCell ref="A96:I96"/>
    <mergeCell ref="A109:I109"/>
    <mergeCell ref="A155:I155"/>
    <mergeCell ref="D748:D749"/>
    <mergeCell ref="A695:I695"/>
    <mergeCell ref="I750:I751"/>
    <mergeCell ref="A748:A749"/>
    <mergeCell ref="A750:A751"/>
    <mergeCell ref="G746:G747"/>
    <mergeCell ref="I748:I749"/>
    <mergeCell ref="D744:D745"/>
    <mergeCell ref="E744:E745"/>
    <mergeCell ref="A134:I134"/>
    <mergeCell ref="A142:I142"/>
    <mergeCell ref="A146:I146"/>
    <mergeCell ref="A132:I132"/>
    <mergeCell ref="A149:I149"/>
    <mergeCell ref="A137:I137"/>
    <mergeCell ref="A140:I140"/>
    <mergeCell ref="A399:I399"/>
    <mergeCell ref="A413:I413"/>
    <mergeCell ref="A403:I403"/>
    <mergeCell ref="A415:I415"/>
    <mergeCell ref="A416:I416"/>
    <mergeCell ref="A425:I425"/>
    <mergeCell ref="A411:I411"/>
    <mergeCell ref="A427:I427"/>
    <mergeCell ref="A429:I429"/>
    <mergeCell ref="A431:I431"/>
    <mergeCell ref="A437:I437"/>
    <mergeCell ref="A419:I419"/>
    <mergeCell ref="A421:I421"/>
    <mergeCell ref="A423:I423"/>
    <mergeCell ref="A706:I706"/>
    <mergeCell ref="A709:I709"/>
    <mergeCell ref="A711:H711"/>
    <mergeCell ref="A471:I471"/>
    <mergeCell ref="A489:I489"/>
    <mergeCell ref="A601:I601"/>
    <mergeCell ref="A604:I604"/>
    <mergeCell ref="A607:I607"/>
    <mergeCell ref="A610:I610"/>
    <mergeCell ref="A580:I58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43"/>
  <sheetViews>
    <sheetView zoomScale="89" zoomScaleNormal="89" zoomScalePageLayoutView="0" workbookViewId="0" topLeftCell="A1">
      <pane ySplit="5" topLeftCell="A1328" activePane="bottomLeft" state="frozen"/>
      <selection pane="topLeft" activeCell="A1" sqref="A1"/>
      <selection pane="bottomLeft" activeCell="B1320" sqref="B1320:B1324"/>
    </sheetView>
  </sheetViews>
  <sheetFormatPr defaultColWidth="9.140625" defaultRowHeight="12.75"/>
  <cols>
    <col min="1" max="1" width="11.421875" style="25" bestFit="1" customWidth="1"/>
    <col min="2" max="2" width="40.7109375" style="126" customWidth="1"/>
    <col min="3" max="3" width="46.421875" style="46" customWidth="1"/>
    <col min="4" max="4" width="16.57421875" style="25" customWidth="1"/>
    <col min="5" max="6" width="18.140625" style="25" customWidth="1"/>
    <col min="7" max="7" width="14.00390625" style="25" customWidth="1"/>
    <col min="8" max="8" width="15.8515625" style="25" customWidth="1"/>
    <col min="9" max="16384" width="9.140625" style="46" customWidth="1"/>
  </cols>
  <sheetData>
    <row r="2" spans="1:8" ht="15.75">
      <c r="A2" s="370" t="s">
        <v>80</v>
      </c>
      <c r="B2" s="370"/>
      <c r="C2" s="370"/>
      <c r="D2" s="370"/>
      <c r="E2" s="370"/>
      <c r="F2" s="370"/>
      <c r="G2" s="370"/>
      <c r="H2" s="370"/>
    </row>
    <row r="4" spans="1:8" ht="18" customHeight="1">
      <c r="A4" s="264" t="s">
        <v>0</v>
      </c>
      <c r="B4" s="294" t="s">
        <v>14</v>
      </c>
      <c r="C4" s="275" t="s">
        <v>15</v>
      </c>
      <c r="D4" s="275" t="s">
        <v>16</v>
      </c>
      <c r="E4" s="275"/>
      <c r="F4" s="275" t="s">
        <v>22</v>
      </c>
      <c r="G4" s="275"/>
      <c r="H4" s="275" t="s">
        <v>17</v>
      </c>
    </row>
    <row r="5" spans="1:8" ht="31.5">
      <c r="A5" s="264"/>
      <c r="B5" s="294"/>
      <c r="C5" s="275"/>
      <c r="D5" s="17" t="s">
        <v>20</v>
      </c>
      <c r="E5" s="17" t="s">
        <v>21</v>
      </c>
      <c r="F5" s="17" t="s">
        <v>20</v>
      </c>
      <c r="G5" s="17" t="s">
        <v>21</v>
      </c>
      <c r="H5" s="275"/>
    </row>
    <row r="6" spans="1:8" ht="15.75">
      <c r="A6" s="5">
        <v>1</v>
      </c>
      <c r="B6" s="121">
        <v>2</v>
      </c>
      <c r="C6" s="18">
        <v>3</v>
      </c>
      <c r="D6" s="18"/>
      <c r="E6" s="18">
        <v>4</v>
      </c>
      <c r="F6" s="18"/>
      <c r="G6" s="17">
        <v>5</v>
      </c>
      <c r="H6" s="17">
        <v>6</v>
      </c>
    </row>
    <row r="7" spans="1:8" s="66" customFormat="1" ht="15.75">
      <c r="A7" s="371" t="s">
        <v>13</v>
      </c>
      <c r="B7" s="326" t="s">
        <v>1662</v>
      </c>
      <c r="C7" s="27" t="s">
        <v>154</v>
      </c>
      <c r="D7" s="28">
        <f>D8+D9+D10+D11</f>
        <v>52366.2</v>
      </c>
      <c r="E7" s="28">
        <f>E8+E9+E10+E11</f>
        <v>100</v>
      </c>
      <c r="F7" s="28">
        <f>F8+F9+F10+F11</f>
        <v>5262.499999999999</v>
      </c>
      <c r="G7" s="28">
        <f>G8+G9+G10+G11</f>
        <v>100.00000000000001</v>
      </c>
      <c r="H7" s="157">
        <f aca="true" t="shared" si="0" ref="H7:H13">F7/D7*100-100</f>
        <v>-89.95057880846807</v>
      </c>
    </row>
    <row r="8" spans="1:8" s="66" customFormat="1" ht="15.75">
      <c r="A8" s="371"/>
      <c r="B8" s="326"/>
      <c r="C8" s="27" t="s">
        <v>37</v>
      </c>
      <c r="D8" s="28">
        <f>D13+D63+D78+D98</f>
        <v>42254</v>
      </c>
      <c r="E8" s="28">
        <f>D8/D7*100</f>
        <v>80.68945235667282</v>
      </c>
      <c r="F8" s="28">
        <f>F13+F63+F78+F98</f>
        <v>3516.8999999999996</v>
      </c>
      <c r="G8" s="28">
        <f>F8/F7*100</f>
        <v>66.82945368171022</v>
      </c>
      <c r="H8" s="157">
        <f t="shared" si="0"/>
        <v>-91.67676433000426</v>
      </c>
    </row>
    <row r="9" spans="1:8" s="66" customFormat="1" ht="15.75">
      <c r="A9" s="371"/>
      <c r="B9" s="326"/>
      <c r="C9" s="27" t="s">
        <v>18</v>
      </c>
      <c r="D9" s="28">
        <f aca="true" t="shared" si="1" ref="D9:F11">D14+D64+D79+D99</f>
        <v>0</v>
      </c>
      <c r="E9" s="28">
        <v>0</v>
      </c>
      <c r="F9" s="28">
        <f t="shared" si="1"/>
        <v>0</v>
      </c>
      <c r="G9" s="28">
        <v>0</v>
      </c>
      <c r="H9" s="157">
        <v>0</v>
      </c>
    </row>
    <row r="10" spans="1:8" s="66" customFormat="1" ht="15.75">
      <c r="A10" s="371"/>
      <c r="B10" s="326"/>
      <c r="C10" s="27" t="s">
        <v>38</v>
      </c>
      <c r="D10" s="28">
        <f t="shared" si="1"/>
        <v>2731</v>
      </c>
      <c r="E10" s="28">
        <f>D10/D7*100</f>
        <v>5.2151960615817075</v>
      </c>
      <c r="F10" s="28">
        <f t="shared" si="1"/>
        <v>428.2</v>
      </c>
      <c r="G10" s="28">
        <f>F10/F7*100</f>
        <v>8.136817102137767</v>
      </c>
      <c r="H10" s="157">
        <f t="shared" si="0"/>
        <v>-84.3207616257781</v>
      </c>
    </row>
    <row r="11" spans="1:8" s="66" customFormat="1" ht="15.75">
      <c r="A11" s="371"/>
      <c r="B11" s="326"/>
      <c r="C11" s="27" t="s">
        <v>39</v>
      </c>
      <c r="D11" s="28">
        <f t="shared" si="1"/>
        <v>7381.2</v>
      </c>
      <c r="E11" s="28">
        <f>D11/D7*100</f>
        <v>14.095351581745478</v>
      </c>
      <c r="F11" s="28">
        <f t="shared" si="1"/>
        <v>1317.3999999999999</v>
      </c>
      <c r="G11" s="28">
        <f>F11/F7*100</f>
        <v>25.03372921615202</v>
      </c>
      <c r="H11" s="157">
        <f t="shared" si="0"/>
        <v>-82.15195361187882</v>
      </c>
    </row>
    <row r="12" spans="1:8" s="122" customFormat="1" ht="15.75" customHeight="1">
      <c r="A12" s="365" t="s">
        <v>11</v>
      </c>
      <c r="B12" s="366" t="s">
        <v>837</v>
      </c>
      <c r="C12" s="119" t="s">
        <v>12</v>
      </c>
      <c r="D12" s="158">
        <f>D13+D14+D15+D16</f>
        <v>35844</v>
      </c>
      <c r="E12" s="159">
        <f>E13+E14+E15+E16</f>
        <v>100</v>
      </c>
      <c r="F12" s="159">
        <f>F13+F14+F15+F16</f>
        <v>2413</v>
      </c>
      <c r="G12" s="160">
        <f>G13+G14+G15+G16</f>
        <v>100</v>
      </c>
      <c r="H12" s="101">
        <f t="shared" si="0"/>
        <v>-93.26805044079902</v>
      </c>
    </row>
    <row r="13" spans="1:8" s="122" customFormat="1" ht="15.75">
      <c r="A13" s="365"/>
      <c r="B13" s="366"/>
      <c r="C13" s="119" t="s">
        <v>542</v>
      </c>
      <c r="D13" s="161">
        <f>D18+D23+D48+D53</f>
        <v>28591</v>
      </c>
      <c r="E13" s="159">
        <f>D13/D12*100</f>
        <v>79.76509318156457</v>
      </c>
      <c r="F13" s="159">
        <f>F18+F23+F48+F53</f>
        <v>1065</v>
      </c>
      <c r="G13" s="160">
        <f>F13/F12*100</f>
        <v>44.13593037712391</v>
      </c>
      <c r="H13" s="160">
        <f t="shared" si="0"/>
        <v>-96.27505158966108</v>
      </c>
    </row>
    <row r="14" spans="1:8" s="122" customFormat="1" ht="15.75">
      <c r="A14" s="365"/>
      <c r="B14" s="366"/>
      <c r="C14" s="119" t="s">
        <v>18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</row>
    <row r="15" spans="1:8" s="122" customFormat="1" ht="15.75">
      <c r="A15" s="365"/>
      <c r="B15" s="366"/>
      <c r="C15" s="119" t="s">
        <v>544</v>
      </c>
      <c r="D15" s="159">
        <f>D60</f>
        <v>1433</v>
      </c>
      <c r="E15" s="159">
        <f>D15/D12*100</f>
        <v>3.997879700926236</v>
      </c>
      <c r="F15" s="103">
        <f>F60</f>
        <v>96.7</v>
      </c>
      <c r="G15" s="160">
        <f>F15/F12*100</f>
        <v>4.007459593866556</v>
      </c>
      <c r="H15" s="160">
        <f>F15/D15*100-100</f>
        <v>-93.25191905094208</v>
      </c>
    </row>
    <row r="16" spans="1:8" s="122" customFormat="1" ht="15.75">
      <c r="A16" s="365"/>
      <c r="B16" s="366"/>
      <c r="C16" s="123" t="s">
        <v>545</v>
      </c>
      <c r="D16" s="159">
        <f>D51</f>
        <v>5820</v>
      </c>
      <c r="E16" s="159">
        <f>D16/D12*100</f>
        <v>16.237027117509207</v>
      </c>
      <c r="F16" s="103">
        <f>F51</f>
        <v>1251.3</v>
      </c>
      <c r="G16" s="162">
        <f>F16/F12*100</f>
        <v>51.85661002900953</v>
      </c>
      <c r="H16" s="162">
        <f>F16/D16*100-100</f>
        <v>-78.5</v>
      </c>
    </row>
    <row r="17" spans="1:8" s="122" customFormat="1" ht="15.75" customHeight="1">
      <c r="A17" s="367" t="s">
        <v>2</v>
      </c>
      <c r="B17" s="364" t="s">
        <v>838</v>
      </c>
      <c r="C17" s="47" t="s">
        <v>12</v>
      </c>
      <c r="D17" s="13">
        <f>D18</f>
        <v>800</v>
      </c>
      <c r="E17" s="125">
        <f>E18+E19+E20+E21</f>
        <v>100</v>
      </c>
      <c r="F17" s="12">
        <f>F18</f>
        <v>92.2</v>
      </c>
      <c r="G17" s="11">
        <f>G18+G19+G20+G21</f>
        <v>100</v>
      </c>
      <c r="H17" s="11">
        <f>F17/D17*100-100</f>
        <v>-88.475</v>
      </c>
    </row>
    <row r="18" spans="1:8" s="122" customFormat="1" ht="15.75">
      <c r="A18" s="367"/>
      <c r="B18" s="364"/>
      <c r="C18" s="47" t="s">
        <v>542</v>
      </c>
      <c r="D18" s="13">
        <v>800</v>
      </c>
      <c r="E18" s="12">
        <f>D18/D17*100</f>
        <v>100</v>
      </c>
      <c r="F18" s="12">
        <v>92.2</v>
      </c>
      <c r="G18" s="8">
        <f>F18/F17*100</f>
        <v>100</v>
      </c>
      <c r="H18" s="11">
        <f>F18/D18*100-100</f>
        <v>-88.475</v>
      </c>
    </row>
    <row r="19" spans="1:8" s="122" customFormat="1" ht="15.75">
      <c r="A19" s="367"/>
      <c r="B19" s="364"/>
      <c r="C19" s="47" t="s">
        <v>18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s="122" customFormat="1" ht="15.75">
      <c r="A20" s="367"/>
      <c r="B20" s="364"/>
      <c r="C20" s="47" t="s">
        <v>544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122" customFormat="1" ht="15.75">
      <c r="A21" s="367"/>
      <c r="B21" s="364"/>
      <c r="C21" s="47" t="s">
        <v>545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ht="15.75" customHeight="1">
      <c r="A22" s="367" t="s">
        <v>323</v>
      </c>
      <c r="B22" s="364" t="s">
        <v>839</v>
      </c>
      <c r="C22" s="47" t="s">
        <v>12</v>
      </c>
      <c r="D22" s="13">
        <f>D23</f>
        <v>24409</v>
      </c>
      <c r="E22" s="125">
        <f>E23+E24+E25+E26</f>
        <v>100</v>
      </c>
      <c r="F22" s="12">
        <f>F23</f>
        <v>662.7</v>
      </c>
      <c r="G22" s="8">
        <f>G23+G24+G25+G26</f>
        <v>100</v>
      </c>
      <c r="H22" s="11">
        <f>F22/D22*100-100</f>
        <v>-97.28501782129543</v>
      </c>
    </row>
    <row r="23" spans="1:8" ht="15.75">
      <c r="A23" s="367"/>
      <c r="B23" s="372"/>
      <c r="C23" s="47" t="s">
        <v>542</v>
      </c>
      <c r="D23" s="13">
        <v>24409</v>
      </c>
      <c r="E23" s="12">
        <f>D23/D22*100</f>
        <v>100</v>
      </c>
      <c r="F23" s="12">
        <v>662.7</v>
      </c>
      <c r="G23" s="8">
        <f>F23/F22*100</f>
        <v>100</v>
      </c>
      <c r="H23" s="11">
        <f>F23/D23*100-100</f>
        <v>-97.28501782129543</v>
      </c>
    </row>
    <row r="24" spans="1:8" ht="15.75">
      <c r="A24" s="367"/>
      <c r="B24" s="372"/>
      <c r="C24" s="47" t="s">
        <v>18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15.75">
      <c r="A25" s="367"/>
      <c r="B25" s="372"/>
      <c r="C25" s="47" t="s">
        <v>544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15.75">
      <c r="A26" s="367"/>
      <c r="B26" s="372"/>
      <c r="C26" s="47" t="s">
        <v>545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15.75" customHeight="1">
      <c r="A27" s="367" t="s">
        <v>840</v>
      </c>
      <c r="B27" s="314" t="s">
        <v>841</v>
      </c>
      <c r="C27" s="47" t="s">
        <v>12</v>
      </c>
      <c r="D27" s="13">
        <f>D28</f>
        <v>175</v>
      </c>
      <c r="E27" s="12">
        <f>E28+E29+E30+E31</f>
        <v>100</v>
      </c>
      <c r="F27" s="12">
        <f aca="true" t="shared" si="2" ref="F27:H28">F28</f>
        <v>0</v>
      </c>
      <c r="G27" s="12">
        <f t="shared" si="2"/>
        <v>0</v>
      </c>
      <c r="H27" s="12">
        <f t="shared" si="2"/>
        <v>0</v>
      </c>
    </row>
    <row r="28" spans="1:8" ht="15.75">
      <c r="A28" s="367"/>
      <c r="B28" s="314"/>
      <c r="C28" s="47" t="s">
        <v>542</v>
      </c>
      <c r="D28" s="13">
        <v>175</v>
      </c>
      <c r="E28" s="12">
        <f>D28/D27*100</f>
        <v>100</v>
      </c>
      <c r="F28" s="12">
        <f t="shared" si="2"/>
        <v>0</v>
      </c>
      <c r="G28" s="12">
        <f t="shared" si="2"/>
        <v>0</v>
      </c>
      <c r="H28" s="12">
        <f t="shared" si="2"/>
        <v>0</v>
      </c>
    </row>
    <row r="29" spans="1:8" ht="15.75">
      <c r="A29" s="367"/>
      <c r="B29" s="314"/>
      <c r="C29" s="47" t="s">
        <v>18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ht="15.75">
      <c r="A30" s="367"/>
      <c r="B30" s="314"/>
      <c r="C30" s="47" t="s">
        <v>544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15.75">
      <c r="A31" s="367"/>
      <c r="B31" s="314"/>
      <c r="C31" s="47" t="s">
        <v>545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 ht="15.75" customHeight="1">
      <c r="A32" s="367" t="s">
        <v>842</v>
      </c>
      <c r="B32" s="314" t="s">
        <v>843</v>
      </c>
      <c r="C32" s="47" t="s">
        <v>12</v>
      </c>
      <c r="D32" s="13">
        <f>D33</f>
        <v>168</v>
      </c>
      <c r="E32" s="12">
        <f>E33+E34+E35+E36</f>
        <v>100</v>
      </c>
      <c r="F32" s="163">
        <f aca="true" t="shared" si="3" ref="F32:H33">F33</f>
        <v>0</v>
      </c>
      <c r="G32" s="163">
        <f t="shared" si="3"/>
        <v>0</v>
      </c>
      <c r="H32" s="163">
        <f t="shared" si="3"/>
        <v>0</v>
      </c>
    </row>
    <row r="33" spans="1:8" ht="15.75">
      <c r="A33" s="367"/>
      <c r="B33" s="314"/>
      <c r="C33" s="47" t="s">
        <v>542</v>
      </c>
      <c r="D33" s="13">
        <v>168</v>
      </c>
      <c r="E33" s="12">
        <f>D33/D32*100</f>
        <v>100</v>
      </c>
      <c r="F33" s="163">
        <f t="shared" si="3"/>
        <v>0</v>
      </c>
      <c r="G33" s="163">
        <f t="shared" si="3"/>
        <v>0</v>
      </c>
      <c r="H33" s="163">
        <f t="shared" si="3"/>
        <v>0</v>
      </c>
    </row>
    <row r="34" spans="1:8" ht="15.75">
      <c r="A34" s="367"/>
      <c r="B34" s="314"/>
      <c r="C34" s="47" t="s">
        <v>18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ht="15.75">
      <c r="A35" s="367"/>
      <c r="B35" s="314"/>
      <c r="C35" s="47" t="s">
        <v>544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15.75">
      <c r="A36" s="367"/>
      <c r="B36" s="314"/>
      <c r="C36" s="47" t="s">
        <v>545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5.75" customHeight="1">
      <c r="A37" s="367" t="s">
        <v>844</v>
      </c>
      <c r="B37" s="299" t="s">
        <v>845</v>
      </c>
      <c r="C37" s="47" t="s">
        <v>12</v>
      </c>
      <c r="D37" s="13">
        <f>D38</f>
        <v>50</v>
      </c>
      <c r="E37" s="12">
        <f>E38</f>
        <v>100</v>
      </c>
      <c r="F37" s="12">
        <f>F38</f>
        <v>0</v>
      </c>
      <c r="G37" s="12">
        <f>G38</f>
        <v>0</v>
      </c>
      <c r="H37" s="12">
        <f>H38</f>
        <v>0</v>
      </c>
    </row>
    <row r="38" spans="1:8" ht="15.75">
      <c r="A38" s="367"/>
      <c r="B38" s="299"/>
      <c r="C38" s="47" t="s">
        <v>542</v>
      </c>
      <c r="D38" s="13">
        <v>50</v>
      </c>
      <c r="E38" s="12">
        <f>D38/D37*100</f>
        <v>100</v>
      </c>
      <c r="F38" s="12">
        <v>0</v>
      </c>
      <c r="G38" s="12">
        <v>0</v>
      </c>
      <c r="H38" s="12">
        <v>0</v>
      </c>
    </row>
    <row r="39" spans="1:8" ht="15.75">
      <c r="A39" s="367"/>
      <c r="B39" s="299"/>
      <c r="C39" s="47" t="s">
        <v>18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ht="15.75">
      <c r="A40" s="367"/>
      <c r="B40" s="299"/>
      <c r="C40" s="47" t="s">
        <v>544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ht="15.75">
      <c r="A41" s="367"/>
      <c r="B41" s="299"/>
      <c r="C41" s="47" t="s">
        <v>545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15.75" customHeight="1">
      <c r="A42" s="367" t="s">
        <v>846</v>
      </c>
      <c r="B42" s="314" t="s">
        <v>847</v>
      </c>
      <c r="C42" s="47" t="s">
        <v>12</v>
      </c>
      <c r="D42" s="13">
        <f>D43</f>
        <v>24016</v>
      </c>
      <c r="E42" s="12">
        <f>E43</f>
        <v>100</v>
      </c>
      <c r="F42" s="12">
        <f>F43</f>
        <v>662.7</v>
      </c>
      <c r="G42" s="8">
        <f>G43</f>
        <v>100</v>
      </c>
      <c r="H42" s="11">
        <f>F42/D42*100-100</f>
        <v>-97.24058960692871</v>
      </c>
    </row>
    <row r="43" spans="1:8" ht="15.75">
      <c r="A43" s="367"/>
      <c r="B43" s="314"/>
      <c r="C43" s="47" t="s">
        <v>542</v>
      </c>
      <c r="D43" s="13">
        <v>24016</v>
      </c>
      <c r="E43" s="12">
        <f>D43/D42*100</f>
        <v>100</v>
      </c>
      <c r="F43" s="12">
        <v>662.7</v>
      </c>
      <c r="G43" s="8">
        <f>F43/F42*100</f>
        <v>100</v>
      </c>
      <c r="H43" s="11">
        <f>F43/D43*100-100</f>
        <v>-97.24058960692871</v>
      </c>
    </row>
    <row r="44" spans="1:8" ht="15.75">
      <c r="A44" s="367"/>
      <c r="B44" s="314"/>
      <c r="C44" s="47" t="s">
        <v>18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15.75">
      <c r="A45" s="367"/>
      <c r="B45" s="314"/>
      <c r="C45" s="47" t="s">
        <v>544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15.75">
      <c r="A46" s="367"/>
      <c r="B46" s="314"/>
      <c r="C46" s="47" t="s">
        <v>545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15.75" customHeight="1">
      <c r="A47" s="367" t="s">
        <v>325</v>
      </c>
      <c r="B47" s="364" t="s">
        <v>848</v>
      </c>
      <c r="C47" s="47" t="s">
        <v>12</v>
      </c>
      <c r="D47" s="13">
        <f>D48+D51</f>
        <v>6637</v>
      </c>
      <c r="E47" s="125">
        <f>E48+E49+E50+E51</f>
        <v>100</v>
      </c>
      <c r="F47" s="12">
        <f>F48+F49+F50+F51</f>
        <v>1429.8</v>
      </c>
      <c r="G47" s="11">
        <f>G48+G49+G50+G51</f>
        <v>100.00000000000001</v>
      </c>
      <c r="H47" s="11">
        <f>F47/D47*100-100</f>
        <v>-78.45713424740093</v>
      </c>
    </row>
    <row r="48" spans="1:8" ht="15.75">
      <c r="A48" s="379"/>
      <c r="B48" s="372"/>
      <c r="C48" s="47" t="s">
        <v>542</v>
      </c>
      <c r="D48" s="13">
        <v>817</v>
      </c>
      <c r="E48" s="125">
        <f>D48/D47*100</f>
        <v>12.309778514389032</v>
      </c>
      <c r="F48" s="12">
        <v>178.5</v>
      </c>
      <c r="G48" s="11">
        <f>F48/F47*100</f>
        <v>12.484263533361311</v>
      </c>
      <c r="H48" s="11">
        <f>F48/D48*100-100</f>
        <v>-78.1517747858017</v>
      </c>
    </row>
    <row r="49" spans="1:8" ht="15.75">
      <c r="A49" s="379"/>
      <c r="B49" s="372"/>
      <c r="C49" s="47" t="s">
        <v>18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ht="15.75">
      <c r="A50" s="379"/>
      <c r="B50" s="372"/>
      <c r="C50" s="47" t="s">
        <v>544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15.75">
      <c r="A51" s="379"/>
      <c r="B51" s="372"/>
      <c r="C51" s="47" t="s">
        <v>545</v>
      </c>
      <c r="D51" s="13">
        <v>5820</v>
      </c>
      <c r="E51" s="125">
        <f>D51/D47*100</f>
        <v>87.69022148561096</v>
      </c>
      <c r="F51" s="12">
        <v>1251.3</v>
      </c>
      <c r="G51" s="14">
        <f>F51/F47*100</f>
        <v>87.5157364666387</v>
      </c>
      <c r="H51" s="14">
        <f>F51/D51*100-100</f>
        <v>-78.5</v>
      </c>
    </row>
    <row r="52" spans="1:8" ht="15.75" customHeight="1">
      <c r="A52" s="367" t="s">
        <v>326</v>
      </c>
      <c r="B52" s="364" t="s">
        <v>849</v>
      </c>
      <c r="C52" s="47" t="s">
        <v>12</v>
      </c>
      <c r="D52" s="13">
        <f>D53</f>
        <v>2565</v>
      </c>
      <c r="E52" s="125">
        <f>E53+E54+E55+E56</f>
        <v>100</v>
      </c>
      <c r="F52" s="12">
        <f>F53</f>
        <v>131.6</v>
      </c>
      <c r="G52" s="11">
        <f>G53+G54+G55+G56</f>
        <v>100</v>
      </c>
      <c r="H52" s="11">
        <f>F52/D52*100-100</f>
        <v>-94.86939571150097</v>
      </c>
    </row>
    <row r="53" spans="1:8" ht="15.75">
      <c r="A53" s="379"/>
      <c r="B53" s="364"/>
      <c r="C53" s="47" t="s">
        <v>542</v>
      </c>
      <c r="D53" s="13">
        <v>2565</v>
      </c>
      <c r="E53" s="125">
        <f>D53/D52*100</f>
        <v>100</v>
      </c>
      <c r="F53" s="12">
        <v>131.6</v>
      </c>
      <c r="G53" s="8">
        <f>F53/F52*100</f>
        <v>100</v>
      </c>
      <c r="H53" s="11">
        <f>F53/D53*100-100</f>
        <v>-94.86939571150097</v>
      </c>
    </row>
    <row r="54" spans="1:8" ht="15.75">
      <c r="A54" s="379"/>
      <c r="B54" s="364"/>
      <c r="C54" s="47" t="s">
        <v>18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ht="15.75">
      <c r="A55" s="379"/>
      <c r="B55" s="364"/>
      <c r="C55" s="47" t="s">
        <v>544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ht="15.75">
      <c r="A56" s="379"/>
      <c r="B56" s="364"/>
      <c r="C56" s="47" t="s">
        <v>545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ht="15.75" customHeight="1">
      <c r="A57" s="367" t="s">
        <v>327</v>
      </c>
      <c r="B57" s="364" t="s">
        <v>850</v>
      </c>
      <c r="C57" s="47" t="s">
        <v>12</v>
      </c>
      <c r="D57" s="13">
        <f>D60</f>
        <v>1433</v>
      </c>
      <c r="E57" s="125">
        <f>E58+E59+E60+E61</f>
        <v>100</v>
      </c>
      <c r="F57" s="12">
        <f>F60</f>
        <v>96.7</v>
      </c>
      <c r="G57" s="11">
        <f>G58+G59+G60+G61</f>
        <v>100</v>
      </c>
      <c r="H57" s="11">
        <f>F57/D57*100-100</f>
        <v>-93.25191905094208</v>
      </c>
    </row>
    <row r="58" spans="1:8" ht="15.75">
      <c r="A58" s="367"/>
      <c r="B58" s="364"/>
      <c r="C58" s="47" t="s">
        <v>542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ht="15.75">
      <c r="A59" s="367"/>
      <c r="B59" s="364"/>
      <c r="C59" s="47" t="s">
        <v>18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ht="15.75">
      <c r="A60" s="367"/>
      <c r="B60" s="364"/>
      <c r="C60" s="47" t="s">
        <v>544</v>
      </c>
      <c r="D60" s="13">
        <v>1433</v>
      </c>
      <c r="E60" s="125">
        <f>D60/D57*100</f>
        <v>100</v>
      </c>
      <c r="F60" s="12">
        <v>96.7</v>
      </c>
      <c r="G60" s="8">
        <f>F60/F57*100</f>
        <v>100</v>
      </c>
      <c r="H60" s="11">
        <f>F60/D60*100-100</f>
        <v>-93.25191905094208</v>
      </c>
    </row>
    <row r="61" spans="1:8" ht="15.75">
      <c r="A61" s="367"/>
      <c r="B61" s="364"/>
      <c r="C61" s="47" t="s">
        <v>545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5.75" customHeight="1">
      <c r="A62" s="365" t="s">
        <v>321</v>
      </c>
      <c r="B62" s="366" t="s">
        <v>851</v>
      </c>
      <c r="C62" s="119" t="s">
        <v>12</v>
      </c>
      <c r="D62" s="159">
        <f>D63</f>
        <v>439</v>
      </c>
      <c r="E62" s="164">
        <f>E63+E64+E65+E66</f>
        <v>100</v>
      </c>
      <c r="F62" s="103">
        <f>F63</f>
        <v>13</v>
      </c>
      <c r="G62" s="160">
        <f>G63+G64+G65+G66</f>
        <v>100</v>
      </c>
      <c r="H62" s="160">
        <f>F62/D62*100-100</f>
        <v>-97.03872437357631</v>
      </c>
    </row>
    <row r="63" spans="1:8" ht="15.75">
      <c r="A63" s="365"/>
      <c r="B63" s="366"/>
      <c r="C63" s="119" t="s">
        <v>542</v>
      </c>
      <c r="D63" s="159">
        <f>D68+D73</f>
        <v>439</v>
      </c>
      <c r="E63" s="164">
        <f>D63/D62*100</f>
        <v>100</v>
      </c>
      <c r="F63" s="103">
        <f>F68+F73</f>
        <v>13</v>
      </c>
      <c r="G63" s="18">
        <f>F63/F62*100</f>
        <v>100</v>
      </c>
      <c r="H63" s="160">
        <f>F63/D63*100-100</f>
        <v>-97.03872437357631</v>
      </c>
    </row>
    <row r="64" spans="1:8" ht="15.75">
      <c r="A64" s="365"/>
      <c r="B64" s="366"/>
      <c r="C64" s="119" t="s">
        <v>18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</row>
    <row r="65" spans="1:8" ht="15.75">
      <c r="A65" s="365"/>
      <c r="B65" s="366"/>
      <c r="C65" s="119" t="s">
        <v>544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</row>
    <row r="66" spans="1:8" ht="15.75">
      <c r="A66" s="365"/>
      <c r="B66" s="366"/>
      <c r="C66" s="119" t="s">
        <v>545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</row>
    <row r="67" spans="1:8" ht="15.75" customHeight="1">
      <c r="A67" s="368" t="s">
        <v>852</v>
      </c>
      <c r="B67" s="364" t="s">
        <v>853</v>
      </c>
      <c r="C67" s="47" t="s">
        <v>12</v>
      </c>
      <c r="D67" s="13">
        <f>D68</f>
        <v>282</v>
      </c>
      <c r="E67" s="13">
        <f>E68+E69+E70+E71</f>
        <v>100</v>
      </c>
      <c r="F67" s="13">
        <f>F68</f>
        <v>13</v>
      </c>
      <c r="G67" s="11">
        <f>G68+G69+G70+G71</f>
        <v>100</v>
      </c>
      <c r="H67" s="11">
        <f>F67/D67*100-100</f>
        <v>-95.39007092198581</v>
      </c>
    </row>
    <row r="68" spans="1:8" ht="15.75">
      <c r="A68" s="367"/>
      <c r="B68" s="364"/>
      <c r="C68" s="47" t="s">
        <v>542</v>
      </c>
      <c r="D68" s="13">
        <v>282</v>
      </c>
      <c r="E68" s="12">
        <f>D68/D67*100</f>
        <v>100</v>
      </c>
      <c r="F68" s="13">
        <v>13</v>
      </c>
      <c r="G68" s="8">
        <f>F68/F67*100</f>
        <v>100</v>
      </c>
      <c r="H68" s="11">
        <f>F68/D68*100-100</f>
        <v>-95.39007092198581</v>
      </c>
    </row>
    <row r="69" spans="1:8" ht="15.75">
      <c r="A69" s="367"/>
      <c r="B69" s="364"/>
      <c r="C69" s="47" t="s">
        <v>18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</row>
    <row r="70" spans="1:8" ht="15.75">
      <c r="A70" s="367"/>
      <c r="B70" s="364"/>
      <c r="C70" s="47" t="s">
        <v>544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ht="15.75">
      <c r="A71" s="367"/>
      <c r="B71" s="364"/>
      <c r="C71" s="47" t="s">
        <v>545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15.75" customHeight="1">
      <c r="A72" s="367" t="s">
        <v>854</v>
      </c>
      <c r="B72" s="364" t="s">
        <v>855</v>
      </c>
      <c r="C72" s="47" t="s">
        <v>12</v>
      </c>
      <c r="D72" s="13">
        <f>D73</f>
        <v>157</v>
      </c>
      <c r="E72" s="13">
        <f>E73+E74+E75+E76</f>
        <v>100</v>
      </c>
      <c r="F72" s="12">
        <f>F73</f>
        <v>0</v>
      </c>
      <c r="G72" s="11">
        <v>0</v>
      </c>
      <c r="H72" s="11">
        <f>F72/D72*100-100</f>
        <v>-100</v>
      </c>
    </row>
    <row r="73" spans="1:8" ht="15.75">
      <c r="A73" s="367"/>
      <c r="B73" s="369"/>
      <c r="C73" s="47" t="s">
        <v>542</v>
      </c>
      <c r="D73" s="13">
        <v>157</v>
      </c>
      <c r="E73" s="12">
        <f>D73/D72*100</f>
        <v>100</v>
      </c>
      <c r="F73" s="12">
        <v>0</v>
      </c>
      <c r="G73" s="8">
        <v>0</v>
      </c>
      <c r="H73" s="11">
        <f>F73/D73*100-100</f>
        <v>-100</v>
      </c>
    </row>
    <row r="74" spans="1:8" ht="15.75">
      <c r="A74" s="367"/>
      <c r="B74" s="369"/>
      <c r="C74" s="47" t="s">
        <v>18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</row>
    <row r="75" spans="1:8" ht="15.75">
      <c r="A75" s="367"/>
      <c r="B75" s="369"/>
      <c r="C75" s="47" t="s">
        <v>544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</row>
    <row r="76" spans="1:8" ht="15.75">
      <c r="A76" s="367"/>
      <c r="B76" s="369"/>
      <c r="C76" s="47" t="s">
        <v>545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</row>
    <row r="77" spans="1:8" ht="15.75" customHeight="1">
      <c r="A77" s="365" t="s">
        <v>322</v>
      </c>
      <c r="B77" s="366" t="s">
        <v>856</v>
      </c>
      <c r="C77" s="119" t="s">
        <v>12</v>
      </c>
      <c r="D77" s="159">
        <f>D78+D80+D81</f>
        <v>4561.2</v>
      </c>
      <c r="E77" s="164">
        <f>E78+E79+E80+E81</f>
        <v>100</v>
      </c>
      <c r="F77" s="159">
        <f>F78+F80+F81</f>
        <v>493.4</v>
      </c>
      <c r="G77" s="160">
        <f>G78+G79+G80+G81</f>
        <v>100</v>
      </c>
      <c r="H77" s="160">
        <f>F77/D77*100-100</f>
        <v>-89.18267122687013</v>
      </c>
    </row>
    <row r="78" spans="1:8" ht="15.75">
      <c r="A78" s="365"/>
      <c r="B78" s="366"/>
      <c r="C78" s="119" t="s">
        <v>542</v>
      </c>
      <c r="D78" s="159">
        <f>D83+D88</f>
        <v>1702</v>
      </c>
      <c r="E78" s="159">
        <f>D78/D77*100</f>
        <v>37.31474173463124</v>
      </c>
      <c r="F78" s="159">
        <f>F83+F88</f>
        <v>95.8</v>
      </c>
      <c r="G78" s="160">
        <f>F78/F77*100</f>
        <v>19.4162950952574</v>
      </c>
      <c r="H78" s="160">
        <f>F78/D78*100-100</f>
        <v>-94.37132784958872</v>
      </c>
    </row>
    <row r="79" spans="1:8" ht="15.75">
      <c r="A79" s="365"/>
      <c r="B79" s="366"/>
      <c r="C79" s="119" t="s">
        <v>18</v>
      </c>
      <c r="D79" s="103">
        <v>0</v>
      </c>
      <c r="E79" s="103">
        <v>0</v>
      </c>
      <c r="F79" s="103">
        <v>0</v>
      </c>
      <c r="G79" s="18">
        <v>0</v>
      </c>
      <c r="H79" s="18">
        <v>0</v>
      </c>
    </row>
    <row r="80" spans="1:8" ht="15.75">
      <c r="A80" s="365"/>
      <c r="B80" s="366"/>
      <c r="C80" s="119" t="s">
        <v>544</v>
      </c>
      <c r="D80" s="159">
        <f>D95</f>
        <v>1298</v>
      </c>
      <c r="E80" s="159">
        <f>D80/D77*100</f>
        <v>28.457423485047794</v>
      </c>
      <c r="F80" s="103">
        <f>F95</f>
        <v>331.5</v>
      </c>
      <c r="G80" s="160">
        <f>F80/F77*100</f>
        <v>67.1868666396433</v>
      </c>
      <c r="H80" s="160">
        <f>F80/D80*100-100</f>
        <v>-74.46070878274267</v>
      </c>
    </row>
    <row r="81" spans="1:8" ht="15.75">
      <c r="A81" s="365"/>
      <c r="B81" s="366"/>
      <c r="C81" s="119" t="s">
        <v>545</v>
      </c>
      <c r="D81" s="159">
        <f>D86+D91</f>
        <v>1561.2</v>
      </c>
      <c r="E81" s="159">
        <f>D81/D77*100</f>
        <v>34.22783478032097</v>
      </c>
      <c r="F81" s="159">
        <f>F86+F91</f>
        <v>66.1</v>
      </c>
      <c r="G81" s="162">
        <f>F81/F77*100</f>
        <v>13.396838265099312</v>
      </c>
      <c r="H81" s="162">
        <f>F81/D81*100-100</f>
        <v>-95.76607737637714</v>
      </c>
    </row>
    <row r="82" spans="1:8" ht="15.75" customHeight="1">
      <c r="A82" s="367" t="s">
        <v>857</v>
      </c>
      <c r="B82" s="364" t="s">
        <v>858</v>
      </c>
      <c r="C82" s="47" t="s">
        <v>12</v>
      </c>
      <c r="D82" s="13">
        <f>D83+D86</f>
        <v>3237.2</v>
      </c>
      <c r="E82" s="13">
        <f>E83+E84+E85+E86</f>
        <v>100</v>
      </c>
      <c r="F82" s="12">
        <f>F83+F84+F85+F86</f>
        <v>161.89999999999998</v>
      </c>
      <c r="G82" s="14">
        <f>G83+G84+G85+G86</f>
        <v>100.00000000000001</v>
      </c>
      <c r="H82" s="14">
        <f>F82/D82*100-100</f>
        <v>-94.99876436426541</v>
      </c>
    </row>
    <row r="83" spans="1:8" ht="15.75">
      <c r="A83" s="367"/>
      <c r="B83" s="364"/>
      <c r="C83" s="47" t="s">
        <v>542</v>
      </c>
      <c r="D83" s="13">
        <v>1676</v>
      </c>
      <c r="E83" s="163">
        <f>D83/D82*100</f>
        <v>51.77313727913011</v>
      </c>
      <c r="F83" s="12">
        <v>95.8</v>
      </c>
      <c r="G83" s="14">
        <f>F83/F82*100</f>
        <v>59.17232859789995</v>
      </c>
      <c r="H83" s="14">
        <f>F83/D83*100-100</f>
        <v>-94.28400954653938</v>
      </c>
    </row>
    <row r="84" spans="1:8" ht="15.75">
      <c r="A84" s="367"/>
      <c r="B84" s="364"/>
      <c r="C84" s="47" t="s">
        <v>18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</row>
    <row r="85" spans="1:8" ht="15.75">
      <c r="A85" s="367"/>
      <c r="B85" s="364"/>
      <c r="C85" s="47" t="s">
        <v>544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</row>
    <row r="86" spans="1:8" ht="15.75">
      <c r="A86" s="367"/>
      <c r="B86" s="364"/>
      <c r="C86" s="47" t="s">
        <v>545</v>
      </c>
      <c r="D86" s="12">
        <v>1561.2</v>
      </c>
      <c r="E86" s="163">
        <f>D86/D82*100</f>
        <v>48.22686272086989</v>
      </c>
      <c r="F86" s="12">
        <v>66.1</v>
      </c>
      <c r="G86" s="14">
        <f>F86/F82*100</f>
        <v>40.827671402100066</v>
      </c>
      <c r="H86" s="14">
        <f>F86/D86*100-100</f>
        <v>-95.76607737637714</v>
      </c>
    </row>
    <row r="87" spans="1:8" ht="15.75" customHeight="1">
      <c r="A87" s="367" t="s">
        <v>859</v>
      </c>
      <c r="B87" s="364" t="s">
        <v>860</v>
      </c>
      <c r="C87" s="47" t="s">
        <v>12</v>
      </c>
      <c r="D87" s="13">
        <f>D88+D91</f>
        <v>26</v>
      </c>
      <c r="E87" s="13">
        <f>E88+E89+E90+E91</f>
        <v>100</v>
      </c>
      <c r="F87" s="12">
        <f>F88+F89+F90+F91</f>
        <v>0</v>
      </c>
      <c r="G87" s="14">
        <v>0</v>
      </c>
      <c r="H87" s="129">
        <f>F87/D87*100-100</f>
        <v>-100</v>
      </c>
    </row>
    <row r="88" spans="1:8" ht="15.75">
      <c r="A88" s="367"/>
      <c r="B88" s="364"/>
      <c r="C88" s="47" t="s">
        <v>542</v>
      </c>
      <c r="D88" s="13">
        <v>26</v>
      </c>
      <c r="E88" s="163">
        <f>D88/D87*100</f>
        <v>100</v>
      </c>
      <c r="F88" s="12">
        <v>0</v>
      </c>
      <c r="G88" s="14">
        <v>0</v>
      </c>
      <c r="H88" s="129">
        <f>F88/D88*100-100</f>
        <v>-100</v>
      </c>
    </row>
    <row r="89" spans="1:8" ht="15.75">
      <c r="A89" s="367"/>
      <c r="B89" s="364"/>
      <c r="C89" s="47" t="s">
        <v>18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</row>
    <row r="90" spans="1:8" ht="15.75">
      <c r="A90" s="367"/>
      <c r="B90" s="364"/>
      <c r="C90" s="47" t="s">
        <v>544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</row>
    <row r="91" spans="1:8" ht="15.75">
      <c r="A91" s="367"/>
      <c r="B91" s="364"/>
      <c r="C91" s="47" t="s">
        <v>545</v>
      </c>
      <c r="D91" s="13">
        <v>0</v>
      </c>
      <c r="E91" s="12">
        <f>D91/D87*100</f>
        <v>0</v>
      </c>
      <c r="F91" s="13">
        <v>0</v>
      </c>
      <c r="G91" s="14">
        <v>0</v>
      </c>
      <c r="H91" s="129">
        <v>0</v>
      </c>
    </row>
    <row r="92" spans="1:8" ht="15.75">
      <c r="A92" s="367" t="s">
        <v>861</v>
      </c>
      <c r="B92" s="364" t="s">
        <v>862</v>
      </c>
      <c r="C92" s="47" t="s">
        <v>12</v>
      </c>
      <c r="D92" s="13">
        <f>D95</f>
        <v>1298</v>
      </c>
      <c r="E92" s="13">
        <f>E93+E94+E95+E96</f>
        <v>100</v>
      </c>
      <c r="F92" s="12">
        <f>F95</f>
        <v>331.5</v>
      </c>
      <c r="G92" s="11">
        <f>G93+G94+G95+G96</f>
        <v>100</v>
      </c>
      <c r="H92" s="11">
        <f>F92/D92*100-100</f>
        <v>-74.46070878274267</v>
      </c>
    </row>
    <row r="93" spans="1:8" ht="15.75">
      <c r="A93" s="367"/>
      <c r="B93" s="364"/>
      <c r="C93" s="47" t="s">
        <v>542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</row>
    <row r="94" spans="1:8" ht="15.75">
      <c r="A94" s="367"/>
      <c r="B94" s="364"/>
      <c r="C94" s="47" t="s">
        <v>18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</row>
    <row r="95" spans="1:8" ht="15.75">
      <c r="A95" s="367"/>
      <c r="B95" s="364"/>
      <c r="C95" s="47" t="s">
        <v>544</v>
      </c>
      <c r="D95" s="13">
        <v>1298</v>
      </c>
      <c r="E95" s="12">
        <f>D95/D92*100</f>
        <v>100</v>
      </c>
      <c r="F95" s="12">
        <v>331.5</v>
      </c>
      <c r="G95" s="8">
        <f>F95/F92*100</f>
        <v>100</v>
      </c>
      <c r="H95" s="11">
        <f>F95/D95*100-100</f>
        <v>-74.46070878274267</v>
      </c>
    </row>
    <row r="96" spans="1:8" ht="15.75">
      <c r="A96" s="367"/>
      <c r="B96" s="364"/>
      <c r="C96" s="47" t="s">
        <v>545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</row>
    <row r="97" spans="1:8" ht="15.75">
      <c r="A97" s="365" t="s">
        <v>863</v>
      </c>
      <c r="B97" s="366" t="s">
        <v>864</v>
      </c>
      <c r="C97" s="119" t="s">
        <v>12</v>
      </c>
      <c r="D97" s="159">
        <f>D98</f>
        <v>11522</v>
      </c>
      <c r="E97" s="159">
        <f>E98+E99+E100+E101</f>
        <v>100</v>
      </c>
      <c r="F97" s="159">
        <f>F98</f>
        <v>2343.1</v>
      </c>
      <c r="G97" s="160">
        <f>G98+G99+G100+G101</f>
        <v>100</v>
      </c>
      <c r="H97" s="160">
        <f>F97/D97*100-100</f>
        <v>-79.66412081235896</v>
      </c>
    </row>
    <row r="98" spans="1:8" ht="15.75">
      <c r="A98" s="377"/>
      <c r="B98" s="378"/>
      <c r="C98" s="119" t="s">
        <v>542</v>
      </c>
      <c r="D98" s="159">
        <f>D103+D108</f>
        <v>11522</v>
      </c>
      <c r="E98" s="103">
        <f>D98/D97*100</f>
        <v>100</v>
      </c>
      <c r="F98" s="159">
        <f>F103+F108</f>
        <v>2343.1</v>
      </c>
      <c r="G98" s="18">
        <f>F98/F97*100</f>
        <v>100</v>
      </c>
      <c r="H98" s="160">
        <f>F98/D98*100-100</f>
        <v>-79.66412081235896</v>
      </c>
    </row>
    <row r="99" spans="1:8" ht="15.75">
      <c r="A99" s="377"/>
      <c r="B99" s="378"/>
      <c r="C99" s="119" t="s">
        <v>18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</row>
    <row r="100" spans="1:8" ht="15.75">
      <c r="A100" s="377"/>
      <c r="B100" s="378"/>
      <c r="C100" s="119" t="s">
        <v>544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</row>
    <row r="101" spans="1:8" ht="15.75">
      <c r="A101" s="377"/>
      <c r="B101" s="378"/>
      <c r="C101" s="119" t="s">
        <v>545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</row>
    <row r="102" spans="1:8" ht="15.75" customHeight="1">
      <c r="A102" s="363" t="s">
        <v>865</v>
      </c>
      <c r="B102" s="364" t="s">
        <v>866</v>
      </c>
      <c r="C102" s="47" t="s">
        <v>12</v>
      </c>
      <c r="D102" s="13">
        <f>D103</f>
        <v>9230</v>
      </c>
      <c r="E102" s="13">
        <f>E103+E104+E105+E106</f>
        <v>100</v>
      </c>
      <c r="F102" s="13">
        <f>F103</f>
        <v>1985.5</v>
      </c>
      <c r="G102" s="11">
        <f>G103+G104+G105+G106</f>
        <v>100</v>
      </c>
      <c r="H102" s="11">
        <f>F102/D102*100-100</f>
        <v>-78.48862405200433</v>
      </c>
    </row>
    <row r="103" spans="1:8" ht="15.75">
      <c r="A103" s="363"/>
      <c r="B103" s="364"/>
      <c r="C103" s="47" t="s">
        <v>542</v>
      </c>
      <c r="D103" s="13">
        <v>9230</v>
      </c>
      <c r="E103" s="12">
        <f>D103/D102*100</f>
        <v>100</v>
      </c>
      <c r="F103" s="13">
        <v>1985.5</v>
      </c>
      <c r="G103" s="8">
        <f>F103/F102*100</f>
        <v>100</v>
      </c>
      <c r="H103" s="11">
        <f>F103/D103*100-100</f>
        <v>-78.48862405200433</v>
      </c>
    </row>
    <row r="104" spans="1:8" ht="15.75">
      <c r="A104" s="363"/>
      <c r="B104" s="364"/>
      <c r="C104" s="47" t="s">
        <v>18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</row>
    <row r="105" spans="1:8" ht="15.75">
      <c r="A105" s="363"/>
      <c r="B105" s="364"/>
      <c r="C105" s="47" t="s">
        <v>544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6" spans="1:8" ht="15.75">
      <c r="A106" s="363"/>
      <c r="B106" s="364"/>
      <c r="C106" s="47" t="s">
        <v>545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</row>
    <row r="107" spans="1:8" ht="15.75" customHeight="1">
      <c r="A107" s="363" t="s">
        <v>867</v>
      </c>
      <c r="B107" s="364" t="s">
        <v>868</v>
      </c>
      <c r="C107" s="47" t="s">
        <v>12</v>
      </c>
      <c r="D107" s="13">
        <f>D108</f>
        <v>2292</v>
      </c>
      <c r="E107" s="13">
        <f>E108+E109+E110+E111</f>
        <v>100</v>
      </c>
      <c r="F107" s="12">
        <f>F108</f>
        <v>357.6</v>
      </c>
      <c r="G107" s="11">
        <f>F107/F97*100</f>
        <v>15.26183261491187</v>
      </c>
      <c r="H107" s="11">
        <f>F107/D107*100-100</f>
        <v>-84.3979057591623</v>
      </c>
    </row>
    <row r="108" spans="1:8" ht="15.75">
      <c r="A108" s="363"/>
      <c r="B108" s="364"/>
      <c r="C108" s="47" t="s">
        <v>542</v>
      </c>
      <c r="D108" s="13">
        <v>2292</v>
      </c>
      <c r="E108" s="12">
        <f>D108/D107*100</f>
        <v>100</v>
      </c>
      <c r="F108" s="12">
        <v>357.6</v>
      </c>
      <c r="G108" s="11">
        <f>F108/F107*100</f>
        <v>100</v>
      </c>
      <c r="H108" s="11">
        <f>F108/D108*100-100</f>
        <v>-84.3979057591623</v>
      </c>
    </row>
    <row r="109" spans="1:8" ht="15.75">
      <c r="A109" s="363"/>
      <c r="B109" s="364"/>
      <c r="C109" s="47" t="s">
        <v>18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</row>
    <row r="110" spans="1:8" ht="15.75">
      <c r="A110" s="363"/>
      <c r="B110" s="364"/>
      <c r="C110" s="47" t="s">
        <v>544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</row>
    <row r="111" spans="1:8" ht="15.75">
      <c r="A111" s="363"/>
      <c r="B111" s="364"/>
      <c r="C111" s="47" t="s">
        <v>545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</row>
    <row r="112" spans="1:8" s="109" customFormat="1" ht="15.75" customHeight="1">
      <c r="A112" s="339">
        <v>2</v>
      </c>
      <c r="B112" s="326" t="s">
        <v>1663</v>
      </c>
      <c r="C112" s="227" t="s">
        <v>154</v>
      </c>
      <c r="D112" s="69">
        <f>D113+D114+D115+D116</f>
        <v>1574451</v>
      </c>
      <c r="E112" s="70">
        <f>SUM(E113:E116)</f>
        <v>100</v>
      </c>
      <c r="F112" s="69">
        <f>F113+F114+F115+F116</f>
        <v>329738.20000000007</v>
      </c>
      <c r="G112" s="70">
        <f>SUM(G113:G116)</f>
        <v>99.99999999999999</v>
      </c>
      <c r="H112" s="70">
        <f>F112/D112*100-100</f>
        <v>-79.05694111788807</v>
      </c>
    </row>
    <row r="113" spans="1:8" s="109" customFormat="1" ht="15.75">
      <c r="A113" s="339"/>
      <c r="B113" s="326"/>
      <c r="C113" s="227" t="s">
        <v>542</v>
      </c>
      <c r="D113" s="69">
        <f>D118+D143+D188+D213+D228+D253+D278+D288</f>
        <v>625831</v>
      </c>
      <c r="E113" s="70">
        <f>(D113/D112)*100</f>
        <v>39.74915700774429</v>
      </c>
      <c r="F113" s="69">
        <f>F118+F143+F188+F213+F228+F253+F278+F288</f>
        <v>140563</v>
      </c>
      <c r="G113" s="70">
        <f>(F113/F112)*100</f>
        <v>42.628667227515635</v>
      </c>
      <c r="H113" s="70">
        <f>F113/D113*100-100</f>
        <v>-77.53978310438441</v>
      </c>
    </row>
    <row r="114" spans="1:8" s="109" customFormat="1" ht="15.75">
      <c r="A114" s="339"/>
      <c r="B114" s="326"/>
      <c r="C114" s="227" t="s">
        <v>543</v>
      </c>
      <c r="D114" s="69">
        <f aca="true" t="shared" si="4" ref="D114:F116">D119+D144+D189+D214+D229+D254+D279+D289</f>
        <v>0</v>
      </c>
      <c r="E114" s="70">
        <v>0</v>
      </c>
      <c r="F114" s="69">
        <f t="shared" si="4"/>
        <v>0</v>
      </c>
      <c r="G114" s="70">
        <v>0</v>
      </c>
      <c r="H114" s="70">
        <v>0</v>
      </c>
    </row>
    <row r="115" spans="1:8" s="109" customFormat="1" ht="15.75">
      <c r="A115" s="339"/>
      <c r="B115" s="326"/>
      <c r="C115" s="227" t="s">
        <v>544</v>
      </c>
      <c r="D115" s="69">
        <f t="shared" si="4"/>
        <v>828903</v>
      </c>
      <c r="E115" s="70">
        <f>(D115/D112)*100</f>
        <v>52.64711318421469</v>
      </c>
      <c r="F115" s="69">
        <f t="shared" si="4"/>
        <v>165995.30000000002</v>
      </c>
      <c r="G115" s="70">
        <f>(F115/F112)*100</f>
        <v>50.341543685263034</v>
      </c>
      <c r="H115" s="70">
        <f>F115/D115*100-100</f>
        <v>-79.97409829618182</v>
      </c>
    </row>
    <row r="116" spans="1:8" s="109" customFormat="1" ht="15.75">
      <c r="A116" s="339"/>
      <c r="B116" s="326"/>
      <c r="C116" s="227" t="s">
        <v>545</v>
      </c>
      <c r="D116" s="69">
        <f t="shared" si="4"/>
        <v>119717</v>
      </c>
      <c r="E116" s="70">
        <f>(D116/D112)*100</f>
        <v>7.603729808041025</v>
      </c>
      <c r="F116" s="69">
        <f t="shared" si="4"/>
        <v>23179.899999999998</v>
      </c>
      <c r="G116" s="70">
        <f>(F116/F112)*100</f>
        <v>7.029789087221315</v>
      </c>
      <c r="H116" s="70">
        <f>F116/D116*100-100</f>
        <v>-80.63775403660298</v>
      </c>
    </row>
    <row r="117" spans="1:8" s="68" customFormat="1" ht="12.75" customHeight="1">
      <c r="A117" s="275" t="s">
        <v>209</v>
      </c>
      <c r="B117" s="294" t="s">
        <v>546</v>
      </c>
      <c r="C117" s="108" t="s">
        <v>154</v>
      </c>
      <c r="D117" s="76">
        <f>D118+D119+D120+D121</f>
        <v>531858</v>
      </c>
      <c r="E117" s="73">
        <f>SUM(E118:E121)</f>
        <v>100</v>
      </c>
      <c r="F117" s="76">
        <f>F118+F119+F120+F121</f>
        <v>101523.9</v>
      </c>
      <c r="G117" s="73">
        <f>SUM(G118:G121)</f>
        <v>100</v>
      </c>
      <c r="H117" s="73">
        <f>F117/D117*100-100</f>
        <v>-80.91146509030605</v>
      </c>
    </row>
    <row r="118" spans="1:8" s="68" customFormat="1" ht="15.75">
      <c r="A118" s="275"/>
      <c r="B118" s="294"/>
      <c r="C118" s="108" t="s">
        <v>542</v>
      </c>
      <c r="D118" s="31">
        <f>D123+D128+D133+D138</f>
        <v>223510</v>
      </c>
      <c r="E118" s="73">
        <f>(D118/D117)*100</f>
        <v>42.024374927142205</v>
      </c>
      <c r="F118" s="31">
        <f>F123+F128+F133+F138</f>
        <v>42452.5</v>
      </c>
      <c r="G118" s="73">
        <f>(F118/F117)*100</f>
        <v>41.81527699389011</v>
      </c>
      <c r="H118" s="73">
        <f>F118/D118*100-100</f>
        <v>-81.00644266475773</v>
      </c>
    </row>
    <row r="119" spans="1:8" s="68" customFormat="1" ht="15.75">
      <c r="A119" s="275"/>
      <c r="B119" s="294"/>
      <c r="C119" s="108" t="s">
        <v>543</v>
      </c>
      <c r="D119" s="31">
        <f aca="true" t="shared" si="5" ref="D119:F121">D124+D129+D134+D139</f>
        <v>0</v>
      </c>
      <c r="E119" s="73">
        <f>(D119/D117)*100</f>
        <v>0</v>
      </c>
      <c r="F119" s="31">
        <f t="shared" si="5"/>
        <v>0</v>
      </c>
      <c r="G119" s="73">
        <f>(F119/F117)*100</f>
        <v>0</v>
      </c>
      <c r="H119" s="73">
        <v>0</v>
      </c>
    </row>
    <row r="120" spans="1:8" s="68" customFormat="1" ht="15.75">
      <c r="A120" s="275"/>
      <c r="B120" s="294"/>
      <c r="C120" s="108" t="s">
        <v>544</v>
      </c>
      <c r="D120" s="31">
        <f t="shared" si="5"/>
        <v>233503</v>
      </c>
      <c r="E120" s="73">
        <f>(D120/D117)*100</f>
        <v>43.90325989267812</v>
      </c>
      <c r="F120" s="31">
        <f t="shared" si="5"/>
        <v>44363</v>
      </c>
      <c r="G120" s="73">
        <f>(F120/F117)*100</f>
        <v>43.6970998947046</v>
      </c>
      <c r="H120" s="73">
        <f>F120/D120*100-100</f>
        <v>-81.00110062825746</v>
      </c>
    </row>
    <row r="121" spans="1:8" s="68" customFormat="1" ht="15.75">
      <c r="A121" s="275"/>
      <c r="B121" s="294"/>
      <c r="C121" s="108" t="s">
        <v>545</v>
      </c>
      <c r="D121" s="31">
        <f>D126+D131+D136+D141</f>
        <v>74845</v>
      </c>
      <c r="E121" s="73">
        <f>(D121/D117)*100</f>
        <v>14.072365180179672</v>
      </c>
      <c r="F121" s="31">
        <f t="shared" si="5"/>
        <v>14708.4</v>
      </c>
      <c r="G121" s="73">
        <f>(F121/F117)*100</f>
        <v>14.487623111405295</v>
      </c>
      <c r="H121" s="73">
        <f>F121/D121*100-100</f>
        <v>-80.34818625158661</v>
      </c>
    </row>
    <row r="122" spans="1:8" ht="22.5" customHeight="1">
      <c r="A122" s="359" t="s">
        <v>121</v>
      </c>
      <c r="B122" s="299" t="s">
        <v>869</v>
      </c>
      <c r="C122" s="67" t="s">
        <v>154</v>
      </c>
      <c r="D122" s="71">
        <f>D123+D124+D125+D126</f>
        <v>232895</v>
      </c>
      <c r="E122" s="72">
        <f>SUM(E123:E126)</f>
        <v>100</v>
      </c>
      <c r="F122" s="71">
        <f>F123+F124+F125+F126</f>
        <v>44317</v>
      </c>
      <c r="G122" s="72">
        <f>SUM(G123:G126)</f>
        <v>100</v>
      </c>
      <c r="H122" s="72">
        <f>F122/D122*100-100</f>
        <v>-80.97125313982696</v>
      </c>
    </row>
    <row r="123" spans="1:8" ht="20.25" customHeight="1">
      <c r="A123" s="359"/>
      <c r="B123" s="299"/>
      <c r="C123" s="67" t="s">
        <v>542</v>
      </c>
      <c r="D123" s="74">
        <v>0</v>
      </c>
      <c r="E123" s="72">
        <f>(D123/D122)*100</f>
        <v>0</v>
      </c>
      <c r="F123" s="74">
        <v>0</v>
      </c>
      <c r="G123" s="72">
        <f>(F123/F122)*100</f>
        <v>0</v>
      </c>
      <c r="H123" s="72">
        <v>0</v>
      </c>
    </row>
    <row r="124" spans="1:8" ht="24" customHeight="1">
      <c r="A124" s="359"/>
      <c r="B124" s="299"/>
      <c r="C124" s="67" t="s">
        <v>543</v>
      </c>
      <c r="D124" s="74">
        <v>0</v>
      </c>
      <c r="E124" s="72">
        <f>(D124/D122)*100</f>
        <v>0</v>
      </c>
      <c r="F124" s="74">
        <v>0</v>
      </c>
      <c r="G124" s="72">
        <f>(F124/F122)*100</f>
        <v>0</v>
      </c>
      <c r="H124" s="72">
        <v>0</v>
      </c>
    </row>
    <row r="125" spans="1:8" ht="15.75">
      <c r="A125" s="359"/>
      <c r="B125" s="299"/>
      <c r="C125" s="67" t="s">
        <v>544</v>
      </c>
      <c r="D125" s="71">
        <v>232895</v>
      </c>
      <c r="E125" s="72">
        <f>(D125/D122)*100</f>
        <v>100</v>
      </c>
      <c r="F125" s="71">
        <v>44317</v>
      </c>
      <c r="G125" s="72">
        <f>(F125/F122)*100</f>
        <v>100</v>
      </c>
      <c r="H125" s="72">
        <f>F125/D125*100-100</f>
        <v>-80.97125313982696</v>
      </c>
    </row>
    <row r="126" spans="1:8" ht="36" customHeight="1">
      <c r="A126" s="359"/>
      <c r="B126" s="299"/>
      <c r="C126" s="67" t="s">
        <v>545</v>
      </c>
      <c r="D126" s="74">
        <v>0</v>
      </c>
      <c r="E126" s="72">
        <f>(D126/D122)*100</f>
        <v>0</v>
      </c>
      <c r="F126" s="74">
        <v>0</v>
      </c>
      <c r="G126" s="72">
        <f>(F126/F122)*100</f>
        <v>0</v>
      </c>
      <c r="H126" s="72">
        <v>0</v>
      </c>
    </row>
    <row r="127" spans="1:8" ht="15" customHeight="1">
      <c r="A127" s="359" t="s">
        <v>123</v>
      </c>
      <c r="B127" s="299" t="s">
        <v>870</v>
      </c>
      <c r="C127" s="67" t="s">
        <v>154</v>
      </c>
      <c r="D127" s="71">
        <f>D128+D129+D130+D131</f>
        <v>294421</v>
      </c>
      <c r="E127" s="72">
        <f>SUM(E128:E131)</f>
        <v>100</v>
      </c>
      <c r="F127" s="71">
        <f>F128+F129+F130+F131</f>
        <v>57036.5</v>
      </c>
      <c r="G127" s="72">
        <f>SUM(G128:G131)</f>
        <v>99.99999999999999</v>
      </c>
      <c r="H127" s="72">
        <f>F127/D127*100-100</f>
        <v>-80.62757072355572</v>
      </c>
    </row>
    <row r="128" spans="1:8" ht="21" customHeight="1">
      <c r="A128" s="359"/>
      <c r="B128" s="299"/>
      <c r="C128" s="67" t="s">
        <v>542</v>
      </c>
      <c r="D128" s="71">
        <v>219576</v>
      </c>
      <c r="E128" s="72">
        <f>(D128/D127)*100</f>
        <v>74.57891930263126</v>
      </c>
      <c r="F128" s="71">
        <v>42328.1</v>
      </c>
      <c r="G128" s="72">
        <f>(F128/F127)*100</f>
        <v>74.21230264830415</v>
      </c>
      <c r="H128" s="72">
        <f>F128/D128*100-100</f>
        <v>-80.7228021277371</v>
      </c>
    </row>
    <row r="129" spans="1:8" ht="18.75" customHeight="1">
      <c r="A129" s="359"/>
      <c r="B129" s="299"/>
      <c r="C129" s="67" t="s">
        <v>543</v>
      </c>
      <c r="D129" s="74">
        <v>0</v>
      </c>
      <c r="E129" s="72">
        <f>(D129/D127)*100</f>
        <v>0</v>
      </c>
      <c r="F129" s="74">
        <v>0</v>
      </c>
      <c r="G129" s="72">
        <f>(F129/F127)*100</f>
        <v>0</v>
      </c>
      <c r="H129" s="72">
        <v>0</v>
      </c>
    </row>
    <row r="130" spans="1:8" ht="21" customHeight="1">
      <c r="A130" s="359"/>
      <c r="B130" s="299"/>
      <c r="C130" s="67" t="s">
        <v>544</v>
      </c>
      <c r="D130" s="74">
        <v>0</v>
      </c>
      <c r="E130" s="72">
        <f>(D130/D127)*100</f>
        <v>0</v>
      </c>
      <c r="F130" s="74">
        <v>0</v>
      </c>
      <c r="G130" s="72">
        <f>(F130/F127)*100</f>
        <v>0</v>
      </c>
      <c r="H130" s="72">
        <v>0</v>
      </c>
    </row>
    <row r="131" spans="1:8" ht="23.25" customHeight="1">
      <c r="A131" s="359"/>
      <c r="B131" s="299"/>
      <c r="C131" s="67" t="s">
        <v>545</v>
      </c>
      <c r="D131" s="71">
        <v>74845</v>
      </c>
      <c r="E131" s="72">
        <f>(D131/D127)*100</f>
        <v>25.421080697368737</v>
      </c>
      <c r="F131" s="71">
        <v>14708.4</v>
      </c>
      <c r="G131" s="72">
        <f>(F131/F127)*100</f>
        <v>25.787697351695844</v>
      </c>
      <c r="H131" s="72">
        <f>F131/D131*100-100</f>
        <v>-80.34818625158661</v>
      </c>
    </row>
    <row r="132" spans="1:8" ht="33.75" customHeight="1">
      <c r="A132" s="359" t="s">
        <v>674</v>
      </c>
      <c r="B132" s="299" t="s">
        <v>871</v>
      </c>
      <c r="C132" s="67" t="s">
        <v>154</v>
      </c>
      <c r="D132" s="71">
        <f>D133+D134+D135+D136</f>
        <v>3326</v>
      </c>
      <c r="E132" s="72">
        <f>SUM(E133:E136)</f>
        <v>100</v>
      </c>
      <c r="F132" s="71">
        <f>F133+F134+F135+F136</f>
        <v>75.6</v>
      </c>
      <c r="G132" s="72">
        <f>SUM(G133:G136)</f>
        <v>100</v>
      </c>
      <c r="H132" s="72">
        <f>F132/D132*100-100</f>
        <v>-97.7269993986771</v>
      </c>
    </row>
    <row r="133" spans="1:8" ht="22.5" customHeight="1">
      <c r="A133" s="359"/>
      <c r="B133" s="299"/>
      <c r="C133" s="67" t="s">
        <v>542</v>
      </c>
      <c r="D133" s="71">
        <v>3326</v>
      </c>
      <c r="E133" s="72">
        <f>(D133/D132)*100</f>
        <v>100</v>
      </c>
      <c r="F133" s="71">
        <v>75.6</v>
      </c>
      <c r="G133" s="72">
        <f>(F133/F132)*100</f>
        <v>100</v>
      </c>
      <c r="H133" s="72">
        <f>F133/D133*100-100</f>
        <v>-97.7269993986771</v>
      </c>
    </row>
    <row r="134" spans="1:8" ht="25.5" customHeight="1">
      <c r="A134" s="359"/>
      <c r="B134" s="299"/>
      <c r="C134" s="67" t="s">
        <v>543</v>
      </c>
      <c r="D134" s="74">
        <v>0</v>
      </c>
      <c r="E134" s="72">
        <f>(D134/D132)*100</f>
        <v>0</v>
      </c>
      <c r="F134" s="74">
        <v>0</v>
      </c>
      <c r="G134" s="72">
        <f>(F134/F132)*100</f>
        <v>0</v>
      </c>
      <c r="H134" s="72">
        <v>0</v>
      </c>
    </row>
    <row r="135" spans="1:8" ht="27" customHeight="1">
      <c r="A135" s="359"/>
      <c r="B135" s="299"/>
      <c r="C135" s="67" t="s">
        <v>544</v>
      </c>
      <c r="D135" s="74">
        <v>0</v>
      </c>
      <c r="E135" s="72">
        <f>(D135/D132)*100</f>
        <v>0</v>
      </c>
      <c r="F135" s="74">
        <v>0</v>
      </c>
      <c r="G135" s="72">
        <f>(F135/F132)*100</f>
        <v>0</v>
      </c>
      <c r="H135" s="72">
        <v>0</v>
      </c>
    </row>
    <row r="136" spans="1:8" ht="27.75" customHeight="1">
      <c r="A136" s="359"/>
      <c r="B136" s="299"/>
      <c r="C136" s="67" t="s">
        <v>545</v>
      </c>
      <c r="D136" s="74">
        <v>0</v>
      </c>
      <c r="E136" s="72">
        <f>(D136/D132)*100</f>
        <v>0</v>
      </c>
      <c r="F136" s="74">
        <v>0</v>
      </c>
      <c r="G136" s="72">
        <f>(F136/F132)*100</f>
        <v>0</v>
      </c>
      <c r="H136" s="72">
        <v>0</v>
      </c>
    </row>
    <row r="137" spans="1:8" ht="22.5" customHeight="1">
      <c r="A137" s="359" t="s">
        <v>675</v>
      </c>
      <c r="B137" s="299" t="s">
        <v>872</v>
      </c>
      <c r="C137" s="67" t="s">
        <v>154</v>
      </c>
      <c r="D137" s="71">
        <f>D138+D139+D140+D141</f>
        <v>1216</v>
      </c>
      <c r="E137" s="72">
        <f>SUM(E138:E141)</f>
        <v>100</v>
      </c>
      <c r="F137" s="71">
        <f>F138+F139+F140+F141</f>
        <v>94.8</v>
      </c>
      <c r="G137" s="72">
        <f>SUM(G138:G141)</f>
        <v>100</v>
      </c>
      <c r="H137" s="72">
        <f>F137/D137*100-100</f>
        <v>-92.20394736842105</v>
      </c>
    </row>
    <row r="138" spans="1:8" ht="20.25" customHeight="1">
      <c r="A138" s="359"/>
      <c r="B138" s="299"/>
      <c r="C138" s="67" t="s">
        <v>542</v>
      </c>
      <c r="D138" s="71">
        <v>608</v>
      </c>
      <c r="E138" s="72">
        <f>(D138/D137)*100</f>
        <v>50</v>
      </c>
      <c r="F138" s="71">
        <v>48.8</v>
      </c>
      <c r="G138" s="72">
        <f>(F138/F137)*100</f>
        <v>51.47679324894514</v>
      </c>
      <c r="H138" s="72">
        <f>F138/D138*100-100</f>
        <v>-91.97368421052632</v>
      </c>
    </row>
    <row r="139" spans="1:8" ht="20.25" customHeight="1">
      <c r="A139" s="359"/>
      <c r="B139" s="299"/>
      <c r="C139" s="67" t="s">
        <v>543</v>
      </c>
      <c r="D139" s="74">
        <v>0</v>
      </c>
      <c r="E139" s="73">
        <f>(D139/D137)*100</f>
        <v>0</v>
      </c>
      <c r="F139" s="74">
        <v>0</v>
      </c>
      <c r="G139" s="73">
        <f>(F139/F137)*100</f>
        <v>0</v>
      </c>
      <c r="H139" s="72">
        <v>0</v>
      </c>
    </row>
    <row r="140" spans="1:8" ht="15.75">
      <c r="A140" s="359"/>
      <c r="B140" s="299"/>
      <c r="C140" s="67" t="s">
        <v>544</v>
      </c>
      <c r="D140" s="71">
        <v>608</v>
      </c>
      <c r="E140" s="72">
        <f>(D140/D137)*100</f>
        <v>50</v>
      </c>
      <c r="F140" s="71">
        <v>46</v>
      </c>
      <c r="G140" s="72">
        <f>(F140/F137)*100</f>
        <v>48.52320675105485</v>
      </c>
      <c r="H140" s="72">
        <f>F140/D140*100-100</f>
        <v>-92.4342105263158</v>
      </c>
    </row>
    <row r="141" spans="1:8" ht="15.75">
      <c r="A141" s="359"/>
      <c r="B141" s="299"/>
      <c r="C141" s="67" t="s">
        <v>545</v>
      </c>
      <c r="D141" s="74">
        <v>0</v>
      </c>
      <c r="E141" s="72">
        <f>(D141/D137)*100</f>
        <v>0</v>
      </c>
      <c r="F141" s="74">
        <v>0</v>
      </c>
      <c r="G141" s="72">
        <f>(F141/F137)*100</f>
        <v>0</v>
      </c>
      <c r="H141" s="72">
        <v>0</v>
      </c>
    </row>
    <row r="142" spans="1:8" s="68" customFormat="1" ht="15" customHeight="1">
      <c r="A142" s="360" t="s">
        <v>210</v>
      </c>
      <c r="B142" s="294" t="s">
        <v>547</v>
      </c>
      <c r="C142" s="110" t="s">
        <v>154</v>
      </c>
      <c r="D142" s="31">
        <f>D143+D144+D145+D146</f>
        <v>771124</v>
      </c>
      <c r="E142" s="73">
        <f>SUM(E143:E146)</f>
        <v>99.99999999999999</v>
      </c>
      <c r="F142" s="31">
        <f>F143+F144+F145+F146</f>
        <v>173447.4</v>
      </c>
      <c r="G142" s="73">
        <f>SUM(G143:G146)</f>
        <v>100</v>
      </c>
      <c r="H142" s="73">
        <f>F142/D142*100-100</f>
        <v>-77.5071972860396</v>
      </c>
    </row>
    <row r="143" spans="1:8" s="68" customFormat="1" ht="15" customHeight="1">
      <c r="A143" s="360"/>
      <c r="B143" s="294"/>
      <c r="C143" s="110" t="s">
        <v>542</v>
      </c>
      <c r="D143" s="31">
        <f>D148+D153+D158+D173+D178+D183+D168</f>
        <v>159680</v>
      </c>
      <c r="E143" s="73">
        <f>(D143/D142)*100</f>
        <v>20.70743486131932</v>
      </c>
      <c r="F143" s="31">
        <f>F148+F153+F158+F173+F178+F183+F168</f>
        <v>50005.3</v>
      </c>
      <c r="G143" s="73">
        <f>(F143/F142)*100</f>
        <v>28.830239023473403</v>
      </c>
      <c r="H143" s="73">
        <f>F143/D143*100-100</f>
        <v>-68.68405561122245</v>
      </c>
    </row>
    <row r="144" spans="1:8" s="68" customFormat="1" ht="15" customHeight="1">
      <c r="A144" s="360"/>
      <c r="B144" s="294"/>
      <c r="C144" s="110" t="s">
        <v>543</v>
      </c>
      <c r="D144" s="31">
        <f>D149+D154+D159+D174+D179+D184+D169</f>
        <v>0</v>
      </c>
      <c r="E144" s="73">
        <f>(D144/D142)*100</f>
        <v>0</v>
      </c>
      <c r="F144" s="31">
        <f>F149+F154+F159+F174+F179+F184+F164+F169</f>
        <v>0</v>
      </c>
      <c r="G144" s="73">
        <f>(F144/F142)*100</f>
        <v>0</v>
      </c>
      <c r="H144" s="73">
        <v>0</v>
      </c>
    </row>
    <row r="145" spans="1:8" s="68" customFormat="1" ht="15" customHeight="1">
      <c r="A145" s="360"/>
      <c r="B145" s="294"/>
      <c r="C145" s="110" t="s">
        <v>544</v>
      </c>
      <c r="D145" s="31">
        <f>D150+D155+D160+D175+D180+D185+D170</f>
        <v>581762</v>
      </c>
      <c r="E145" s="73">
        <f>(D145/D142)*100</f>
        <v>75.44337875620522</v>
      </c>
      <c r="F145" s="31">
        <f>F150+F155+F160+F175+F180+F185+F165+F170</f>
        <v>117007.7</v>
      </c>
      <c r="G145" s="73">
        <f>(F145/F142)*100</f>
        <v>67.46004840660626</v>
      </c>
      <c r="H145" s="73">
        <f>F145/D145*100-100</f>
        <v>-79.88735943564551</v>
      </c>
    </row>
    <row r="146" spans="1:8" s="68" customFormat="1" ht="15" customHeight="1">
      <c r="A146" s="360"/>
      <c r="B146" s="294"/>
      <c r="C146" s="110" t="s">
        <v>545</v>
      </c>
      <c r="D146" s="31">
        <f>D151+D156+D161+D176+D181+D186+D171</f>
        <v>29682</v>
      </c>
      <c r="E146" s="73">
        <f>(D146/D142)*100</f>
        <v>3.8491863824754518</v>
      </c>
      <c r="F146" s="31">
        <f>F151+F156+F161+F176+F181+F186+F166+F171</f>
        <v>6434.4</v>
      </c>
      <c r="G146" s="73">
        <f>(F146/F142)*100</f>
        <v>3.709712569920333</v>
      </c>
      <c r="H146" s="73">
        <f>F146/D146*100-100</f>
        <v>-78.3222154841318</v>
      </c>
    </row>
    <row r="147" spans="1:8" ht="18.75" customHeight="1">
      <c r="A147" s="359" t="s">
        <v>126</v>
      </c>
      <c r="B147" s="299" t="s">
        <v>873</v>
      </c>
      <c r="C147" s="67" t="s">
        <v>154</v>
      </c>
      <c r="D147" s="71">
        <f>D148+D149+D150+D151</f>
        <v>574374</v>
      </c>
      <c r="E147" s="72">
        <f>SUM(E148:E151)</f>
        <v>100</v>
      </c>
      <c r="F147" s="71">
        <f>F148+F149+F150+F151</f>
        <v>115848.7</v>
      </c>
      <c r="G147" s="72">
        <f>SUM(G148:G151)</f>
        <v>100</v>
      </c>
      <c r="H147" s="72">
        <f>F147/D147*100-100</f>
        <v>-79.83044148934319</v>
      </c>
    </row>
    <row r="148" spans="1:8" ht="24" customHeight="1">
      <c r="A148" s="359"/>
      <c r="B148" s="299"/>
      <c r="C148" s="67" t="s">
        <v>542</v>
      </c>
      <c r="D148" s="74">
        <v>0</v>
      </c>
      <c r="E148" s="72">
        <f>(D148/D147)*100</f>
        <v>0</v>
      </c>
      <c r="F148" s="74">
        <v>0</v>
      </c>
      <c r="G148" s="72">
        <f>(F148/F147)*100</f>
        <v>0</v>
      </c>
      <c r="H148" s="72">
        <v>0</v>
      </c>
    </row>
    <row r="149" spans="1:8" ht="21" customHeight="1">
      <c r="A149" s="359"/>
      <c r="B149" s="299"/>
      <c r="C149" s="67" t="s">
        <v>543</v>
      </c>
      <c r="D149" s="74">
        <v>0</v>
      </c>
      <c r="E149" s="72">
        <f>(D149/D147)*100</f>
        <v>0</v>
      </c>
      <c r="F149" s="74">
        <v>0</v>
      </c>
      <c r="G149" s="72">
        <f>(F149/F147)*100</f>
        <v>0</v>
      </c>
      <c r="H149" s="72">
        <v>0</v>
      </c>
    </row>
    <row r="150" spans="1:8" ht="15.75">
      <c r="A150" s="359"/>
      <c r="B150" s="299"/>
      <c r="C150" s="67" t="s">
        <v>544</v>
      </c>
      <c r="D150" s="71">
        <v>574374</v>
      </c>
      <c r="E150" s="72">
        <f>(D150/D147)*100</f>
        <v>100</v>
      </c>
      <c r="F150" s="71">
        <v>115848.7</v>
      </c>
      <c r="G150" s="72">
        <f>(F150/F147)*100</f>
        <v>100</v>
      </c>
      <c r="H150" s="72">
        <f>F150/D150*100-100</f>
        <v>-79.83044148934319</v>
      </c>
    </row>
    <row r="151" spans="1:8" ht="15.75">
      <c r="A151" s="359"/>
      <c r="B151" s="299"/>
      <c r="C151" s="67" t="s">
        <v>545</v>
      </c>
      <c r="D151" s="74">
        <v>0</v>
      </c>
      <c r="E151" s="72">
        <f>(D151/D147)*100</f>
        <v>0</v>
      </c>
      <c r="F151" s="74">
        <v>0</v>
      </c>
      <c r="G151" s="72">
        <f>(F151/F147)*100</f>
        <v>0</v>
      </c>
      <c r="H151" s="72">
        <v>0</v>
      </c>
    </row>
    <row r="152" spans="1:8" ht="19.5" customHeight="1">
      <c r="A152" s="359" t="s">
        <v>129</v>
      </c>
      <c r="B152" s="299" t="s">
        <v>870</v>
      </c>
      <c r="C152" s="67" t="s">
        <v>154</v>
      </c>
      <c r="D152" s="71">
        <f>D153+D154+D155+D156</f>
        <v>104111</v>
      </c>
      <c r="E152" s="72">
        <f>SUM(E153:E156)</f>
        <v>100</v>
      </c>
      <c r="F152" s="71">
        <f>F153+F154+F155+F156</f>
        <v>22155.2</v>
      </c>
      <c r="G152" s="72">
        <f>SUM(G153:G156)</f>
        <v>100</v>
      </c>
      <c r="H152" s="72">
        <f>F152/D152*100-100</f>
        <v>-78.71963577335728</v>
      </c>
    </row>
    <row r="153" spans="1:8" ht="22.5" customHeight="1">
      <c r="A153" s="359"/>
      <c r="B153" s="299"/>
      <c r="C153" s="67" t="s">
        <v>542</v>
      </c>
      <c r="D153" s="71">
        <v>93851</v>
      </c>
      <c r="E153" s="72">
        <f>(D153/D152)*100</f>
        <v>90.14513355937413</v>
      </c>
      <c r="F153" s="71">
        <v>20248.7</v>
      </c>
      <c r="G153" s="72">
        <f>(F153/F152)*100</f>
        <v>91.39479670686791</v>
      </c>
      <c r="H153" s="72">
        <f>F153/D153*100-100</f>
        <v>-78.42463053137419</v>
      </c>
    </row>
    <row r="154" spans="1:8" ht="18" customHeight="1">
      <c r="A154" s="359"/>
      <c r="B154" s="299"/>
      <c r="C154" s="67" t="s">
        <v>543</v>
      </c>
      <c r="D154" s="74">
        <v>0</v>
      </c>
      <c r="E154" s="72">
        <f>(D154/D152)*100</f>
        <v>0</v>
      </c>
      <c r="F154" s="74">
        <v>0</v>
      </c>
      <c r="G154" s="72">
        <f>(F154/F152)*100</f>
        <v>0</v>
      </c>
      <c r="H154" s="72">
        <v>0</v>
      </c>
    </row>
    <row r="155" spans="1:8" ht="18" customHeight="1">
      <c r="A155" s="359"/>
      <c r="B155" s="299"/>
      <c r="C155" s="67" t="s">
        <v>544</v>
      </c>
      <c r="D155" s="74">
        <v>0</v>
      </c>
      <c r="E155" s="72">
        <f>(D155/D152)*100</f>
        <v>0</v>
      </c>
      <c r="F155" s="74">
        <v>0</v>
      </c>
      <c r="G155" s="72">
        <f>(F155/F152)*100</f>
        <v>0</v>
      </c>
      <c r="H155" s="72">
        <v>0</v>
      </c>
    </row>
    <row r="156" spans="1:8" ht="16.5" customHeight="1">
      <c r="A156" s="359"/>
      <c r="B156" s="299"/>
      <c r="C156" s="67" t="s">
        <v>545</v>
      </c>
      <c r="D156" s="71">
        <v>10260</v>
      </c>
      <c r="E156" s="72">
        <f>(D156/D152)*100</f>
        <v>9.85486644062587</v>
      </c>
      <c r="F156" s="71">
        <v>1906.5</v>
      </c>
      <c r="G156" s="72">
        <f>(F156/F152)*100</f>
        <v>8.605203293132085</v>
      </c>
      <c r="H156" s="72">
        <f>F156/D156*100-100</f>
        <v>-81.41812865497076</v>
      </c>
    </row>
    <row r="157" spans="1:8" ht="22.5" customHeight="1">
      <c r="A157" s="359" t="s">
        <v>133</v>
      </c>
      <c r="B157" s="299" t="s">
        <v>871</v>
      </c>
      <c r="C157" s="67" t="s">
        <v>154</v>
      </c>
      <c r="D157" s="71">
        <f>D158+D159+D160+D161</f>
        <v>5425</v>
      </c>
      <c r="E157" s="72">
        <f>SUM(E158:E161)</f>
        <v>100</v>
      </c>
      <c r="F157" s="71">
        <f>F158+F159+F160+F161</f>
        <v>150.3</v>
      </c>
      <c r="G157" s="72">
        <f>SUM(G158:G161)</f>
        <v>100</v>
      </c>
      <c r="H157" s="72">
        <f>F157/D157*100-100</f>
        <v>-97.2294930875576</v>
      </c>
    </row>
    <row r="158" spans="1:8" ht="21" customHeight="1">
      <c r="A158" s="359"/>
      <c r="B158" s="299"/>
      <c r="C158" s="67" t="s">
        <v>542</v>
      </c>
      <c r="D158" s="71">
        <f>D163</f>
        <v>5425</v>
      </c>
      <c r="E158" s="72">
        <f>(D158/D157)*100</f>
        <v>100</v>
      </c>
      <c r="F158" s="71">
        <v>150.3</v>
      </c>
      <c r="G158" s="72">
        <f>(F158/F157)*100</f>
        <v>100</v>
      </c>
      <c r="H158" s="72">
        <f>F158/D158*100-100</f>
        <v>-97.2294930875576</v>
      </c>
    </row>
    <row r="159" spans="1:8" ht="25.5" customHeight="1">
      <c r="A159" s="359"/>
      <c r="B159" s="299"/>
      <c r="C159" s="67" t="s">
        <v>543</v>
      </c>
      <c r="D159" s="71">
        <f>D164</f>
        <v>0</v>
      </c>
      <c r="E159" s="72">
        <f>(D159/D157)*100</f>
        <v>0</v>
      </c>
      <c r="F159" s="71">
        <f>F164</f>
        <v>0</v>
      </c>
      <c r="G159" s="72">
        <f>(F159/F157)*100</f>
        <v>0</v>
      </c>
      <c r="H159" s="72">
        <v>0</v>
      </c>
    </row>
    <row r="160" spans="1:8" ht="23.25" customHeight="1">
      <c r="A160" s="359"/>
      <c r="B160" s="299"/>
      <c r="C160" s="67" t="s">
        <v>544</v>
      </c>
      <c r="D160" s="71">
        <f>D165</f>
        <v>0</v>
      </c>
      <c r="E160" s="72">
        <f>(D160/D157)*100</f>
        <v>0</v>
      </c>
      <c r="F160" s="71">
        <f>F165</f>
        <v>0</v>
      </c>
      <c r="G160" s="72">
        <f>(F160/F157)*100</f>
        <v>0</v>
      </c>
      <c r="H160" s="72">
        <v>0</v>
      </c>
    </row>
    <row r="161" spans="1:8" ht="36" customHeight="1">
      <c r="A161" s="359"/>
      <c r="B161" s="299"/>
      <c r="C161" s="67" t="s">
        <v>545</v>
      </c>
      <c r="D161" s="71">
        <f>D166</f>
        <v>0</v>
      </c>
      <c r="E161" s="72">
        <f>(D161/D157)*100</f>
        <v>0</v>
      </c>
      <c r="F161" s="71">
        <f>F166</f>
        <v>0</v>
      </c>
      <c r="G161" s="72">
        <f>(F161/F157)*100</f>
        <v>0</v>
      </c>
      <c r="H161" s="72">
        <v>0</v>
      </c>
    </row>
    <row r="162" spans="1:8" ht="15.75" customHeight="1">
      <c r="A162" s="359" t="s">
        <v>874</v>
      </c>
      <c r="B162" s="299" t="s">
        <v>548</v>
      </c>
      <c r="C162" s="67" t="s">
        <v>154</v>
      </c>
      <c r="D162" s="74">
        <f>D163+D164+D165+D166</f>
        <v>5425</v>
      </c>
      <c r="E162" s="72">
        <f>SUM(E163:E166)</f>
        <v>100</v>
      </c>
      <c r="F162" s="74">
        <f>F163+F164+F165+F166</f>
        <v>25</v>
      </c>
      <c r="G162" s="72">
        <f>SUM(G163:G166)</f>
        <v>100</v>
      </c>
      <c r="H162" s="72">
        <f>F162/D162*100-100</f>
        <v>-99.53917050691244</v>
      </c>
    </row>
    <row r="163" spans="1:8" ht="15.75">
      <c r="A163" s="359"/>
      <c r="B163" s="299"/>
      <c r="C163" s="67" t="s">
        <v>542</v>
      </c>
      <c r="D163" s="74">
        <v>5425</v>
      </c>
      <c r="E163" s="72">
        <f>(D163/D162)*100</f>
        <v>100</v>
      </c>
      <c r="F163" s="74">
        <v>25</v>
      </c>
      <c r="G163" s="72">
        <f>(F163/F162)*100</f>
        <v>100</v>
      </c>
      <c r="H163" s="72">
        <f>F163/D163*100-100</f>
        <v>-99.53917050691244</v>
      </c>
    </row>
    <row r="164" spans="1:8" ht="15.75">
      <c r="A164" s="359"/>
      <c r="B164" s="299"/>
      <c r="C164" s="67" t="s">
        <v>543</v>
      </c>
      <c r="D164" s="74">
        <v>0</v>
      </c>
      <c r="E164" s="72">
        <f>(D164/D162)*100</f>
        <v>0</v>
      </c>
      <c r="F164" s="74">
        <v>0</v>
      </c>
      <c r="G164" s="72">
        <f>(F164/F162)*100</f>
        <v>0</v>
      </c>
      <c r="H164" s="72">
        <v>0</v>
      </c>
    </row>
    <row r="165" spans="1:8" ht="15.75">
      <c r="A165" s="359"/>
      <c r="B165" s="299"/>
      <c r="C165" s="67" t="s">
        <v>544</v>
      </c>
      <c r="D165" s="74">
        <v>0</v>
      </c>
      <c r="E165" s="72">
        <f>(D165/D162)*100</f>
        <v>0</v>
      </c>
      <c r="F165" s="74">
        <v>0</v>
      </c>
      <c r="G165" s="72">
        <f>(F165/F162)*100</f>
        <v>0</v>
      </c>
      <c r="H165" s="72">
        <v>0</v>
      </c>
    </row>
    <row r="166" spans="1:8" ht="15.75">
      <c r="A166" s="359"/>
      <c r="B166" s="299"/>
      <c r="C166" s="67" t="s">
        <v>545</v>
      </c>
      <c r="D166" s="74">
        <v>0</v>
      </c>
      <c r="E166" s="72">
        <f>(D166/D162)*100</f>
        <v>0</v>
      </c>
      <c r="F166" s="74">
        <v>0</v>
      </c>
      <c r="G166" s="72">
        <f>(F166/F162)*100</f>
        <v>0</v>
      </c>
      <c r="H166" s="72">
        <v>0</v>
      </c>
    </row>
    <row r="167" spans="1:8" ht="12.75" customHeight="1">
      <c r="A167" s="359" t="s">
        <v>136</v>
      </c>
      <c r="B167" s="299" t="s">
        <v>875</v>
      </c>
      <c r="C167" s="67" t="s">
        <v>154</v>
      </c>
      <c r="D167" s="74">
        <f>D168+D169+D170+D171</f>
        <v>470</v>
      </c>
      <c r="E167" s="72">
        <f>SUM(E168:E171)</f>
        <v>100</v>
      </c>
      <c r="F167" s="74">
        <f>F168+F169+F170+F171</f>
        <v>0</v>
      </c>
      <c r="G167" s="72">
        <v>0</v>
      </c>
      <c r="H167" s="72">
        <f>F167/D167*100-100</f>
        <v>-100</v>
      </c>
    </row>
    <row r="168" spans="1:8" ht="15.75">
      <c r="A168" s="359"/>
      <c r="B168" s="299"/>
      <c r="C168" s="67" t="s">
        <v>542</v>
      </c>
      <c r="D168" s="74">
        <v>0</v>
      </c>
      <c r="E168" s="72">
        <f>(D168/D167)*100</f>
        <v>0</v>
      </c>
      <c r="F168" s="74">
        <v>0</v>
      </c>
      <c r="G168" s="72">
        <v>0</v>
      </c>
      <c r="H168" s="72">
        <v>0</v>
      </c>
    </row>
    <row r="169" spans="1:8" ht="15.75">
      <c r="A169" s="359"/>
      <c r="B169" s="299"/>
      <c r="C169" s="67" t="s">
        <v>543</v>
      </c>
      <c r="D169" s="74">
        <v>0</v>
      </c>
      <c r="E169" s="72">
        <f>(D169/D167)*100</f>
        <v>0</v>
      </c>
      <c r="F169" s="74">
        <v>0</v>
      </c>
      <c r="G169" s="72">
        <v>0</v>
      </c>
      <c r="H169" s="72">
        <v>0</v>
      </c>
    </row>
    <row r="170" spans="1:8" ht="15.75">
      <c r="A170" s="359"/>
      <c r="B170" s="299"/>
      <c r="C170" s="67" t="s">
        <v>544</v>
      </c>
      <c r="D170" s="74">
        <v>470</v>
      </c>
      <c r="E170" s="72">
        <f>(D170/D167)*100</f>
        <v>100</v>
      </c>
      <c r="F170" s="74">
        <v>0</v>
      </c>
      <c r="G170" s="72">
        <v>0</v>
      </c>
      <c r="H170" s="72">
        <f>F170/D170*100-100</f>
        <v>-100</v>
      </c>
    </row>
    <row r="171" spans="1:8" ht="15.75">
      <c r="A171" s="359"/>
      <c r="B171" s="299"/>
      <c r="C171" s="67" t="s">
        <v>545</v>
      </c>
      <c r="D171" s="74">
        <v>0</v>
      </c>
      <c r="E171" s="72">
        <f>(D171/D167)*100</f>
        <v>0</v>
      </c>
      <c r="F171" s="74">
        <v>0</v>
      </c>
      <c r="G171" s="72">
        <v>0</v>
      </c>
      <c r="H171" s="72">
        <v>0</v>
      </c>
    </row>
    <row r="172" spans="1:8" ht="12.75" customHeight="1">
      <c r="A172" s="359" t="s">
        <v>138</v>
      </c>
      <c r="B172" s="299" t="s">
        <v>876</v>
      </c>
      <c r="C172" s="67" t="s">
        <v>154</v>
      </c>
      <c r="D172" s="71">
        <f>D173+D174+D175+D176</f>
        <v>79706</v>
      </c>
      <c r="E172" s="72">
        <f>SUM(E173:E176)</f>
        <v>100</v>
      </c>
      <c r="F172" s="71">
        <f>F173+F174+F175+F176</f>
        <v>34107.7</v>
      </c>
      <c r="G172" s="72">
        <f>SUM(G173:G176)</f>
        <v>100.00000000000001</v>
      </c>
      <c r="H172" s="72">
        <f>F172/D172*100-100</f>
        <v>-57.208114821970746</v>
      </c>
    </row>
    <row r="173" spans="1:8" ht="15.75">
      <c r="A173" s="359"/>
      <c r="B173" s="299"/>
      <c r="C173" s="67" t="s">
        <v>542</v>
      </c>
      <c r="D173" s="71">
        <v>60284</v>
      </c>
      <c r="E173" s="72">
        <f>(D173/D172)*100</f>
        <v>75.63295109527513</v>
      </c>
      <c r="F173" s="71">
        <v>29579.8</v>
      </c>
      <c r="G173" s="72">
        <f>(F173/F172)*100</f>
        <v>86.72469852848478</v>
      </c>
      <c r="H173" s="72">
        <f>F173/D173*100-100</f>
        <v>-50.932585760732536</v>
      </c>
    </row>
    <row r="174" spans="1:8" ht="15.75">
      <c r="A174" s="359"/>
      <c r="B174" s="299"/>
      <c r="C174" s="67" t="s">
        <v>543</v>
      </c>
      <c r="D174" s="74">
        <v>0</v>
      </c>
      <c r="E174" s="72">
        <f>(D174/D172)*100</f>
        <v>0</v>
      </c>
      <c r="F174" s="74">
        <v>0</v>
      </c>
      <c r="G174" s="72">
        <f>(F174/F172)*100</f>
        <v>0</v>
      </c>
      <c r="H174" s="72">
        <v>0</v>
      </c>
    </row>
    <row r="175" spans="1:8" ht="15.75">
      <c r="A175" s="359"/>
      <c r="B175" s="299"/>
      <c r="C175" s="67" t="s">
        <v>544</v>
      </c>
      <c r="D175" s="74">
        <v>0</v>
      </c>
      <c r="E175" s="72">
        <f>(D175/D172)*100</f>
        <v>0</v>
      </c>
      <c r="F175" s="74">
        <v>0</v>
      </c>
      <c r="G175" s="72">
        <f>(F175/F172)*100</f>
        <v>0</v>
      </c>
      <c r="H175" s="72">
        <v>0</v>
      </c>
    </row>
    <row r="176" spans="1:8" ht="15.75">
      <c r="A176" s="359"/>
      <c r="B176" s="299"/>
      <c r="C176" s="67" t="s">
        <v>545</v>
      </c>
      <c r="D176" s="74">
        <v>19422</v>
      </c>
      <c r="E176" s="72">
        <f>(D176/D172)*100</f>
        <v>24.367048904724864</v>
      </c>
      <c r="F176" s="74">
        <v>4527.9</v>
      </c>
      <c r="G176" s="72">
        <f>(F176/F172)*100</f>
        <v>13.27530147151523</v>
      </c>
      <c r="H176" s="72">
        <f>F176/D176*100-100</f>
        <v>-76.6867469879518</v>
      </c>
    </row>
    <row r="177" spans="1:8" ht="12.75" customHeight="1">
      <c r="A177" s="359" t="s">
        <v>676</v>
      </c>
      <c r="B177" s="299" t="s">
        <v>877</v>
      </c>
      <c r="C177" s="67" t="s">
        <v>154</v>
      </c>
      <c r="D177" s="71">
        <f>D178+D179+D180+D181</f>
        <v>120</v>
      </c>
      <c r="E177" s="72">
        <f>SUM(E178:E181)</f>
        <v>100</v>
      </c>
      <c r="F177" s="71">
        <f>F178+F179+F180+F181</f>
        <v>26.5</v>
      </c>
      <c r="G177" s="72">
        <f>SUM(G178:G181)</f>
        <v>100</v>
      </c>
      <c r="H177" s="72">
        <f>F177/D177*100-100</f>
        <v>-77.91666666666667</v>
      </c>
    </row>
    <row r="178" spans="1:8" ht="15.75">
      <c r="A178" s="359"/>
      <c r="B178" s="299"/>
      <c r="C178" s="67" t="s">
        <v>542</v>
      </c>
      <c r="D178" s="71">
        <v>120</v>
      </c>
      <c r="E178" s="72">
        <f>(D178/D177)*100</f>
        <v>100</v>
      </c>
      <c r="F178" s="71">
        <v>26.5</v>
      </c>
      <c r="G178" s="72">
        <f>(F178/F177)*100</f>
        <v>100</v>
      </c>
      <c r="H178" s="72">
        <f>F178/D178*100-100</f>
        <v>-77.91666666666667</v>
      </c>
    </row>
    <row r="179" spans="1:8" ht="15.75">
      <c r="A179" s="359"/>
      <c r="B179" s="299"/>
      <c r="C179" s="67" t="s">
        <v>543</v>
      </c>
      <c r="D179" s="74">
        <v>0</v>
      </c>
      <c r="E179" s="72">
        <f>(D179/D177)*100</f>
        <v>0</v>
      </c>
      <c r="F179" s="74">
        <v>0</v>
      </c>
      <c r="G179" s="72">
        <f>(F179/F177)*100</f>
        <v>0</v>
      </c>
      <c r="H179" s="72">
        <v>0</v>
      </c>
    </row>
    <row r="180" spans="1:8" ht="15.75">
      <c r="A180" s="359"/>
      <c r="B180" s="299"/>
      <c r="C180" s="67" t="s">
        <v>544</v>
      </c>
      <c r="D180" s="71"/>
      <c r="E180" s="72">
        <f>(D180/D177)*100</f>
        <v>0</v>
      </c>
      <c r="F180" s="71"/>
      <c r="G180" s="72">
        <f>(F180/F177)*100</f>
        <v>0</v>
      </c>
      <c r="H180" s="72">
        <v>0</v>
      </c>
    </row>
    <row r="181" spans="1:8" ht="15.75">
      <c r="A181" s="359"/>
      <c r="B181" s="299"/>
      <c r="C181" s="67" t="s">
        <v>545</v>
      </c>
      <c r="D181" s="74">
        <v>0</v>
      </c>
      <c r="E181" s="72">
        <f>(D181/D177)*100</f>
        <v>0</v>
      </c>
      <c r="F181" s="74">
        <v>0</v>
      </c>
      <c r="G181" s="72">
        <f>(F181/F177)*100</f>
        <v>0</v>
      </c>
      <c r="H181" s="72">
        <v>0</v>
      </c>
    </row>
    <row r="182" spans="1:8" ht="15.75">
      <c r="A182" s="359" t="s">
        <v>677</v>
      </c>
      <c r="B182" s="299" t="s">
        <v>878</v>
      </c>
      <c r="C182" s="67" t="s">
        <v>154</v>
      </c>
      <c r="D182" s="71">
        <f>D183+D184+D185+D186</f>
        <v>6918</v>
      </c>
      <c r="E182" s="72">
        <f>SUM(E183:E186)</f>
        <v>100</v>
      </c>
      <c r="F182" s="71">
        <f>F183+F184+F185+F186</f>
        <v>1159</v>
      </c>
      <c r="G182" s="72">
        <f>SUM(G183:G186)</f>
        <v>100</v>
      </c>
      <c r="H182" s="72">
        <f>F182/D182*100-100</f>
        <v>-83.2466030644695</v>
      </c>
    </row>
    <row r="183" spans="1:8" ht="15.75">
      <c r="A183" s="359"/>
      <c r="B183" s="299"/>
      <c r="C183" s="67" t="s">
        <v>542</v>
      </c>
      <c r="D183" s="74">
        <v>0</v>
      </c>
      <c r="E183" s="72">
        <f>(D183/D182)*100</f>
        <v>0</v>
      </c>
      <c r="F183" s="74">
        <v>0</v>
      </c>
      <c r="G183" s="72">
        <f>(F183/F182)*100</f>
        <v>0</v>
      </c>
      <c r="H183" s="72">
        <v>0</v>
      </c>
    </row>
    <row r="184" spans="1:8" ht="15.75">
      <c r="A184" s="359"/>
      <c r="B184" s="299"/>
      <c r="C184" s="67" t="s">
        <v>543</v>
      </c>
      <c r="D184" s="74">
        <v>0</v>
      </c>
      <c r="E184" s="72">
        <f>(D184/D182)*100</f>
        <v>0</v>
      </c>
      <c r="F184" s="74">
        <v>0</v>
      </c>
      <c r="G184" s="72">
        <f>(F184/F182)*100</f>
        <v>0</v>
      </c>
      <c r="H184" s="72">
        <v>0</v>
      </c>
    </row>
    <row r="185" spans="1:8" ht="15.75">
      <c r="A185" s="359"/>
      <c r="B185" s="299"/>
      <c r="C185" s="67" t="s">
        <v>544</v>
      </c>
      <c r="D185" s="71">
        <v>6918</v>
      </c>
      <c r="E185" s="72">
        <f>(D185/D182)*100</f>
        <v>100</v>
      </c>
      <c r="F185" s="71">
        <v>1159</v>
      </c>
      <c r="G185" s="72">
        <f>(F185/F182)*100</f>
        <v>100</v>
      </c>
      <c r="H185" s="72">
        <f>F185/D185*100-100</f>
        <v>-83.2466030644695</v>
      </c>
    </row>
    <row r="186" spans="1:8" ht="15.75">
      <c r="A186" s="359"/>
      <c r="B186" s="299"/>
      <c r="C186" s="67" t="s">
        <v>545</v>
      </c>
      <c r="D186" s="74">
        <v>0</v>
      </c>
      <c r="E186" s="72">
        <f>(D186/D182)*100</f>
        <v>0</v>
      </c>
      <c r="F186" s="74">
        <v>0</v>
      </c>
      <c r="G186" s="72">
        <f>(F186/F182)*100</f>
        <v>0</v>
      </c>
      <c r="H186" s="72">
        <v>0</v>
      </c>
    </row>
    <row r="187" spans="1:8" s="68" customFormat="1" ht="15.75">
      <c r="A187" s="360" t="s">
        <v>669</v>
      </c>
      <c r="B187" s="294" t="s">
        <v>549</v>
      </c>
      <c r="C187" s="110" t="s">
        <v>154</v>
      </c>
      <c r="D187" s="31">
        <f>D188+D189+D190+D191</f>
        <v>147916</v>
      </c>
      <c r="E187" s="73">
        <f>SUM(E188:E191)</f>
        <v>100</v>
      </c>
      <c r="F187" s="31">
        <f>F188+F189+F190+F191</f>
        <v>30492.9</v>
      </c>
      <c r="G187" s="73">
        <f>SUM(G188:G191)</f>
        <v>100</v>
      </c>
      <c r="H187" s="73">
        <f>F187/D187*100-100</f>
        <v>-79.38498877741421</v>
      </c>
    </row>
    <row r="188" spans="1:8" s="68" customFormat="1" ht="15.75">
      <c r="A188" s="360"/>
      <c r="B188" s="294"/>
      <c r="C188" s="110" t="s">
        <v>542</v>
      </c>
      <c r="D188" s="31">
        <f>D193+D198+D203+D208</f>
        <v>145321</v>
      </c>
      <c r="E188" s="73">
        <f>(D188/D187)*100</f>
        <v>98.24562589577869</v>
      </c>
      <c r="F188" s="31">
        <f>F193+F198+F203+F208</f>
        <v>30195</v>
      </c>
      <c r="G188" s="73">
        <f>(F188/F187)*100</f>
        <v>99.02305126767214</v>
      </c>
      <c r="H188" s="73">
        <f>F188/D188*100-100</f>
        <v>-79.22186057073651</v>
      </c>
    </row>
    <row r="189" spans="1:8" s="68" customFormat="1" ht="15.75">
      <c r="A189" s="360"/>
      <c r="B189" s="294"/>
      <c r="C189" s="110" t="s">
        <v>543</v>
      </c>
      <c r="D189" s="75">
        <f>D194+D199+D204+D209</f>
        <v>0</v>
      </c>
      <c r="E189" s="73">
        <f>(D189/D187)*100</f>
        <v>0</v>
      </c>
      <c r="F189" s="75">
        <f>F194+F199+F204+F209</f>
        <v>0</v>
      </c>
      <c r="G189" s="73">
        <f>(F189/F187)*100</f>
        <v>0</v>
      </c>
      <c r="H189" s="73">
        <v>0</v>
      </c>
    </row>
    <row r="190" spans="1:8" s="68" customFormat="1" ht="15.75">
      <c r="A190" s="360"/>
      <c r="B190" s="294"/>
      <c r="C190" s="110" t="s">
        <v>544</v>
      </c>
      <c r="D190" s="75">
        <f>D195+D200+D205+D210</f>
        <v>0</v>
      </c>
      <c r="E190" s="73">
        <f>(D190/D187)*100</f>
        <v>0</v>
      </c>
      <c r="F190" s="75">
        <f>F195+F200+F205+F210</f>
        <v>0</v>
      </c>
      <c r="G190" s="73">
        <f>(F190/F187)*100</f>
        <v>0</v>
      </c>
      <c r="H190" s="73">
        <v>0</v>
      </c>
    </row>
    <row r="191" spans="1:8" s="68" customFormat="1" ht="15.75">
      <c r="A191" s="360"/>
      <c r="B191" s="294"/>
      <c r="C191" s="110" t="s">
        <v>545</v>
      </c>
      <c r="D191" s="31">
        <f>D196+D201+D206+D211</f>
        <v>2595</v>
      </c>
      <c r="E191" s="73">
        <f>(D191/D187)*100</f>
        <v>1.7543741042213148</v>
      </c>
      <c r="F191" s="31">
        <f>F196+F201+F206+F211</f>
        <v>297.9</v>
      </c>
      <c r="G191" s="73">
        <f>(F191/F187)*100</f>
        <v>0.9769487323278533</v>
      </c>
      <c r="H191" s="73">
        <f>F191/D191*100-100</f>
        <v>-88.52023121387283</v>
      </c>
    </row>
    <row r="192" spans="1:8" ht="15.75" customHeight="1">
      <c r="A192" s="359" t="s">
        <v>678</v>
      </c>
      <c r="B192" s="299" t="s">
        <v>870</v>
      </c>
      <c r="C192" s="67" t="s">
        <v>154</v>
      </c>
      <c r="D192" s="71">
        <f>D193+D194+D195+D196</f>
        <v>145331</v>
      </c>
      <c r="E192" s="72">
        <f>SUM(E193:E196)</f>
        <v>100</v>
      </c>
      <c r="F192" s="71">
        <f>F193+F194+F195+F196</f>
        <v>29904.4</v>
      </c>
      <c r="G192" s="72">
        <f>SUM(G193:G196)</f>
        <v>99.99999999999999</v>
      </c>
      <c r="H192" s="72">
        <f>F192/D192*100-100</f>
        <v>-79.42324762094805</v>
      </c>
    </row>
    <row r="193" spans="1:8" ht="23.25" customHeight="1">
      <c r="A193" s="359"/>
      <c r="B193" s="299"/>
      <c r="C193" s="67" t="s">
        <v>542</v>
      </c>
      <c r="D193" s="71">
        <v>142736</v>
      </c>
      <c r="E193" s="72">
        <f>(D193/D192)*100</f>
        <v>98.21442087372962</v>
      </c>
      <c r="F193" s="71">
        <v>29606.5</v>
      </c>
      <c r="G193" s="72">
        <f>(F193/F192)*100</f>
        <v>99.00382552400315</v>
      </c>
      <c r="H193" s="72">
        <f>F193/D193*100-100</f>
        <v>-79.25786066584465</v>
      </c>
    </row>
    <row r="194" spans="1:8" ht="21" customHeight="1">
      <c r="A194" s="359"/>
      <c r="B194" s="299"/>
      <c r="C194" s="67" t="s">
        <v>543</v>
      </c>
      <c r="D194" s="74">
        <v>0</v>
      </c>
      <c r="E194" s="73">
        <f>(D194/D192)*100</f>
        <v>0</v>
      </c>
      <c r="F194" s="74">
        <v>0</v>
      </c>
      <c r="G194" s="73">
        <f>(F194/F192)*100</f>
        <v>0</v>
      </c>
      <c r="H194" s="72">
        <v>0</v>
      </c>
    </row>
    <row r="195" spans="1:8" ht="18" customHeight="1">
      <c r="A195" s="359"/>
      <c r="B195" s="299"/>
      <c r="C195" s="67" t="s">
        <v>544</v>
      </c>
      <c r="D195" s="74">
        <v>0</v>
      </c>
      <c r="E195" s="72">
        <f>(D195/D192)*100</f>
        <v>0</v>
      </c>
      <c r="F195" s="74">
        <v>0</v>
      </c>
      <c r="G195" s="72">
        <f>(F195/F192)*100</f>
        <v>0</v>
      </c>
      <c r="H195" s="72">
        <v>0</v>
      </c>
    </row>
    <row r="196" spans="1:8" ht="18" customHeight="1">
      <c r="A196" s="359"/>
      <c r="B196" s="299"/>
      <c r="C196" s="67" t="s">
        <v>545</v>
      </c>
      <c r="D196" s="71">
        <v>2595</v>
      </c>
      <c r="E196" s="72">
        <f>(D196/D192)*100</f>
        <v>1.7855791262703757</v>
      </c>
      <c r="F196" s="71">
        <v>297.9</v>
      </c>
      <c r="G196" s="72">
        <f>(F196/F192)*100</f>
        <v>0.9961744759968432</v>
      </c>
      <c r="H196" s="72">
        <f>F196/D196*100-100</f>
        <v>-88.52023121387283</v>
      </c>
    </row>
    <row r="197" spans="1:8" ht="12.75" customHeight="1">
      <c r="A197" s="359" t="s">
        <v>679</v>
      </c>
      <c r="B197" s="299" t="s">
        <v>879</v>
      </c>
      <c r="C197" s="67" t="s">
        <v>154</v>
      </c>
      <c r="D197" s="71">
        <f>D198+D199+D200+D201</f>
        <v>1640</v>
      </c>
      <c r="E197" s="72">
        <f>SUM(E198:E201)</f>
        <v>100</v>
      </c>
      <c r="F197" s="71">
        <f>F198+F199+F200+F201</f>
        <v>463.6</v>
      </c>
      <c r="G197" s="72">
        <f>SUM(G198:G201)</f>
        <v>100</v>
      </c>
      <c r="H197" s="72">
        <f>F197/D197*100-100</f>
        <v>-71.73170731707316</v>
      </c>
    </row>
    <row r="198" spans="1:8" ht="15.75">
      <c r="A198" s="359"/>
      <c r="B198" s="299"/>
      <c r="C198" s="67" t="s">
        <v>542</v>
      </c>
      <c r="D198" s="71">
        <v>1640</v>
      </c>
      <c r="E198" s="72">
        <f>(D198/D197)*100</f>
        <v>100</v>
      </c>
      <c r="F198" s="71">
        <v>463.6</v>
      </c>
      <c r="G198" s="72">
        <f>(F198/F197)*100</f>
        <v>100</v>
      </c>
      <c r="H198" s="72">
        <f>F198/D198*100-100</f>
        <v>-71.73170731707316</v>
      </c>
    </row>
    <row r="199" spans="1:8" ht="15.75">
      <c r="A199" s="359"/>
      <c r="B199" s="299"/>
      <c r="C199" s="67" t="s">
        <v>543</v>
      </c>
      <c r="D199" s="74">
        <v>0</v>
      </c>
      <c r="E199" s="73">
        <f>(D199/D197)*100</f>
        <v>0</v>
      </c>
      <c r="F199" s="74">
        <v>0</v>
      </c>
      <c r="G199" s="73">
        <f>(F199/F197)*100</f>
        <v>0</v>
      </c>
      <c r="H199" s="72">
        <v>0</v>
      </c>
    </row>
    <row r="200" spans="1:8" ht="15.75">
      <c r="A200" s="359"/>
      <c r="B200" s="299"/>
      <c r="C200" s="67" t="s">
        <v>544</v>
      </c>
      <c r="D200" s="74">
        <v>0</v>
      </c>
      <c r="E200" s="72">
        <f>(D200/D197)*100</f>
        <v>0</v>
      </c>
      <c r="F200" s="74">
        <v>0</v>
      </c>
      <c r="G200" s="72">
        <f>(F200/F197)*100</f>
        <v>0</v>
      </c>
      <c r="H200" s="72">
        <v>0</v>
      </c>
    </row>
    <row r="201" spans="1:8" ht="15.75">
      <c r="A201" s="359"/>
      <c r="B201" s="299"/>
      <c r="C201" s="67" t="s">
        <v>545</v>
      </c>
      <c r="D201" s="74">
        <v>0</v>
      </c>
      <c r="E201" s="72">
        <f>(D201/D197)*100</f>
        <v>0</v>
      </c>
      <c r="F201" s="74">
        <v>0</v>
      </c>
      <c r="G201" s="72">
        <f>(F201/F197)*100</f>
        <v>0</v>
      </c>
      <c r="H201" s="72">
        <v>0</v>
      </c>
    </row>
    <row r="202" spans="1:8" ht="15.75">
      <c r="A202" s="359" t="s">
        <v>680</v>
      </c>
      <c r="B202" s="299" t="s">
        <v>880</v>
      </c>
      <c r="C202" s="67" t="s">
        <v>154</v>
      </c>
      <c r="D202" s="71">
        <f>D203+D204+D205+D206</f>
        <v>200</v>
      </c>
      <c r="E202" s="72">
        <f>SUM(E203:E206)</f>
        <v>100</v>
      </c>
      <c r="F202" s="71">
        <f>F203+F204+F205+F206</f>
        <v>30</v>
      </c>
      <c r="G202" s="72">
        <f>SUM(G203:G206)</f>
        <v>100</v>
      </c>
      <c r="H202" s="72">
        <f>F202/D202*100-100</f>
        <v>-85</v>
      </c>
    </row>
    <row r="203" spans="1:8" ht="15.75">
      <c r="A203" s="359"/>
      <c r="B203" s="299"/>
      <c r="C203" s="67" t="s">
        <v>542</v>
      </c>
      <c r="D203" s="71">
        <v>200</v>
      </c>
      <c r="E203" s="72">
        <f>(D203/D202)*100</f>
        <v>100</v>
      </c>
      <c r="F203" s="71">
        <v>30</v>
      </c>
      <c r="G203" s="72">
        <f>(F203/F202)*100</f>
        <v>100</v>
      </c>
      <c r="H203" s="72">
        <f>F203/D203*100-100</f>
        <v>-85</v>
      </c>
    </row>
    <row r="204" spans="1:8" ht="15.75">
      <c r="A204" s="359"/>
      <c r="B204" s="299"/>
      <c r="C204" s="67" t="s">
        <v>543</v>
      </c>
      <c r="D204" s="74">
        <v>0</v>
      </c>
      <c r="E204" s="72">
        <f>(D204/D202)*100</f>
        <v>0</v>
      </c>
      <c r="F204" s="74">
        <v>0</v>
      </c>
      <c r="G204" s="72">
        <f>(F204/F202)*100</f>
        <v>0</v>
      </c>
      <c r="H204" s="72">
        <v>0</v>
      </c>
    </row>
    <row r="205" spans="1:8" ht="15.75">
      <c r="A205" s="359"/>
      <c r="B205" s="299"/>
      <c r="C205" s="67" t="s">
        <v>544</v>
      </c>
      <c r="D205" s="74">
        <v>0</v>
      </c>
      <c r="E205" s="72">
        <f>(D205/D202)*100</f>
        <v>0</v>
      </c>
      <c r="F205" s="74">
        <v>0</v>
      </c>
      <c r="G205" s="72">
        <f>(F205/F202)*100</f>
        <v>0</v>
      </c>
      <c r="H205" s="72">
        <v>0</v>
      </c>
    </row>
    <row r="206" spans="1:8" ht="15.75">
      <c r="A206" s="359"/>
      <c r="B206" s="299"/>
      <c r="C206" s="67" t="s">
        <v>545</v>
      </c>
      <c r="D206" s="74">
        <v>0</v>
      </c>
      <c r="E206" s="72">
        <f>(D206/D202)*100</f>
        <v>0</v>
      </c>
      <c r="F206" s="74">
        <v>0</v>
      </c>
      <c r="G206" s="72">
        <f>(F206/F202)*100</f>
        <v>0</v>
      </c>
      <c r="H206" s="72">
        <v>0</v>
      </c>
    </row>
    <row r="207" spans="1:8" ht="15.75">
      <c r="A207" s="359" t="s">
        <v>681</v>
      </c>
      <c r="B207" s="299" t="s">
        <v>881</v>
      </c>
      <c r="C207" s="67" t="s">
        <v>154</v>
      </c>
      <c r="D207" s="71">
        <f>D208+D209+D210+D211</f>
        <v>745</v>
      </c>
      <c r="E207" s="72">
        <f>SUM(E208:E211)</f>
        <v>100</v>
      </c>
      <c r="F207" s="71">
        <f>F208+F209+F210+F211</f>
        <v>94.9</v>
      </c>
      <c r="G207" s="72">
        <f>SUM(G208:G211)</f>
        <v>100</v>
      </c>
      <c r="H207" s="72">
        <f>F207/D207*100-100</f>
        <v>-87.26174496644295</v>
      </c>
    </row>
    <row r="208" spans="1:8" ht="15.75">
      <c r="A208" s="359"/>
      <c r="B208" s="299"/>
      <c r="C208" s="67" t="s">
        <v>542</v>
      </c>
      <c r="D208" s="71">
        <v>745</v>
      </c>
      <c r="E208" s="72">
        <f>(D208/D207)*100</f>
        <v>100</v>
      </c>
      <c r="F208" s="71">
        <v>94.9</v>
      </c>
      <c r="G208" s="72">
        <f>(F208/F207)*100</f>
        <v>100</v>
      </c>
      <c r="H208" s="72">
        <f>F208/D208*100-100</f>
        <v>-87.26174496644295</v>
      </c>
    </row>
    <row r="209" spans="1:8" ht="15.75">
      <c r="A209" s="359"/>
      <c r="B209" s="299"/>
      <c r="C209" s="67" t="s">
        <v>543</v>
      </c>
      <c r="D209" s="74">
        <v>0</v>
      </c>
      <c r="E209" s="73">
        <f>(D209/D207)*100</f>
        <v>0</v>
      </c>
      <c r="F209" s="74">
        <v>0</v>
      </c>
      <c r="G209" s="73">
        <f>(F209/F207)*100</f>
        <v>0</v>
      </c>
      <c r="H209" s="72">
        <v>0</v>
      </c>
    </row>
    <row r="210" spans="1:8" ht="15.75">
      <c r="A210" s="359"/>
      <c r="B210" s="299"/>
      <c r="C210" s="67" t="s">
        <v>544</v>
      </c>
      <c r="D210" s="74">
        <v>0</v>
      </c>
      <c r="E210" s="72">
        <f>(D210/D207)*100</f>
        <v>0</v>
      </c>
      <c r="F210" s="74">
        <v>0</v>
      </c>
      <c r="G210" s="72">
        <f>(F210/F207)*100</f>
        <v>0</v>
      </c>
      <c r="H210" s="72">
        <v>0</v>
      </c>
    </row>
    <row r="211" spans="1:8" ht="15.75">
      <c r="A211" s="359"/>
      <c r="B211" s="299"/>
      <c r="C211" s="67" t="s">
        <v>545</v>
      </c>
      <c r="D211" s="74">
        <v>0</v>
      </c>
      <c r="E211" s="72">
        <f>(D211/D207)*100</f>
        <v>0</v>
      </c>
      <c r="F211" s="74">
        <v>0</v>
      </c>
      <c r="G211" s="72">
        <f>(F211/F207)*100</f>
        <v>0</v>
      </c>
      <c r="H211" s="72">
        <v>0</v>
      </c>
    </row>
    <row r="212" spans="1:8" s="68" customFormat="1" ht="15.75">
      <c r="A212" s="360" t="s">
        <v>670</v>
      </c>
      <c r="B212" s="294" t="s">
        <v>550</v>
      </c>
      <c r="C212" s="110" t="s">
        <v>154</v>
      </c>
      <c r="D212" s="31">
        <f>D213+D214+D215+D216</f>
        <v>4838</v>
      </c>
      <c r="E212" s="73">
        <f>SUM(E213:E216)</f>
        <v>100</v>
      </c>
      <c r="F212" s="31">
        <f>F213+F214+F215+F216</f>
        <v>722</v>
      </c>
      <c r="G212" s="73">
        <f>SUM(G213:G216)</f>
        <v>100</v>
      </c>
      <c r="H212" s="73">
        <f>F212/D212*100-100</f>
        <v>-85.0764778834229</v>
      </c>
    </row>
    <row r="213" spans="1:8" s="68" customFormat="1" ht="15.75">
      <c r="A213" s="360"/>
      <c r="B213" s="294"/>
      <c r="C213" s="110" t="s">
        <v>542</v>
      </c>
      <c r="D213" s="31">
        <f>D218+D223</f>
        <v>4798</v>
      </c>
      <c r="E213" s="73">
        <f>(D213/D212)*100</f>
        <v>99.17321207110376</v>
      </c>
      <c r="F213" s="31">
        <f>F218+F223</f>
        <v>718.9</v>
      </c>
      <c r="G213" s="73">
        <f>(F213/F212)*100</f>
        <v>99.57063711911357</v>
      </c>
      <c r="H213" s="73">
        <f>F213/D213*100-100</f>
        <v>-85.01667361400584</v>
      </c>
    </row>
    <row r="214" spans="1:8" s="68" customFormat="1" ht="15.75">
      <c r="A214" s="360"/>
      <c r="B214" s="294"/>
      <c r="C214" s="110" t="s">
        <v>543</v>
      </c>
      <c r="D214" s="75">
        <f>D219+D224</f>
        <v>0</v>
      </c>
      <c r="E214" s="73">
        <f>(D214/D212)*100</f>
        <v>0</v>
      </c>
      <c r="F214" s="75">
        <f>F219+F224</f>
        <v>0</v>
      </c>
      <c r="G214" s="73">
        <f>(F214/F212)*100</f>
        <v>0</v>
      </c>
      <c r="H214" s="73">
        <v>0</v>
      </c>
    </row>
    <row r="215" spans="1:8" s="68" customFormat="1" ht="15.75">
      <c r="A215" s="360"/>
      <c r="B215" s="294"/>
      <c r="C215" s="110" t="s">
        <v>544</v>
      </c>
      <c r="D215" s="75">
        <f>D220+D225</f>
        <v>0</v>
      </c>
      <c r="E215" s="73">
        <f>(D215/D212)*100</f>
        <v>0</v>
      </c>
      <c r="F215" s="75">
        <f>F220+F225</f>
        <v>0</v>
      </c>
      <c r="G215" s="73">
        <f>(F215/F212)*100</f>
        <v>0</v>
      </c>
      <c r="H215" s="73">
        <v>0</v>
      </c>
    </row>
    <row r="216" spans="1:8" s="68" customFormat="1" ht="15.75">
      <c r="A216" s="360"/>
      <c r="B216" s="294"/>
      <c r="C216" s="110" t="s">
        <v>545</v>
      </c>
      <c r="D216" s="31">
        <f>D221+D226</f>
        <v>40</v>
      </c>
      <c r="E216" s="73">
        <f>(D216/D212)*100</f>
        <v>0.8267879288962381</v>
      </c>
      <c r="F216" s="31">
        <f>F221+F226</f>
        <v>3.1</v>
      </c>
      <c r="G216" s="73">
        <f>(F216/F212)*100</f>
        <v>0.4293628808864266</v>
      </c>
      <c r="H216" s="73">
        <f>F216/D216*100-100</f>
        <v>-92.25</v>
      </c>
    </row>
    <row r="217" spans="1:8" ht="15.75">
      <c r="A217" s="359" t="s">
        <v>764</v>
      </c>
      <c r="B217" s="299" t="s">
        <v>870</v>
      </c>
      <c r="C217" s="67" t="s">
        <v>154</v>
      </c>
      <c r="D217" s="71">
        <f>D218+D219+D220+D221</f>
        <v>4753</v>
      </c>
      <c r="E217" s="72">
        <f>SUM(E218:E221)</f>
        <v>100</v>
      </c>
      <c r="F217" s="71">
        <f>F218+F219+F220+F221</f>
        <v>722</v>
      </c>
      <c r="G217" s="72">
        <f>SUM(G218:G221)</f>
        <v>100</v>
      </c>
      <c r="H217" s="72">
        <f>F217/D217*100-100</f>
        <v>-84.80959394066905</v>
      </c>
    </row>
    <row r="218" spans="1:8" ht="15.75">
      <c r="A218" s="359"/>
      <c r="B218" s="299"/>
      <c r="C218" s="67" t="s">
        <v>542</v>
      </c>
      <c r="D218" s="71">
        <v>4713</v>
      </c>
      <c r="E218" s="72">
        <f>(D218/D217)*100</f>
        <v>99.15842625710077</v>
      </c>
      <c r="F218" s="71">
        <v>718.9</v>
      </c>
      <c r="G218" s="72">
        <f>(F218/F217)*100</f>
        <v>99.57063711911357</v>
      </c>
      <c r="H218" s="72">
        <f>F218/D218*100-100</f>
        <v>-84.74644600042436</v>
      </c>
    </row>
    <row r="219" spans="1:8" ht="15.75">
      <c r="A219" s="359"/>
      <c r="B219" s="299"/>
      <c r="C219" s="67" t="s">
        <v>543</v>
      </c>
      <c r="D219" s="74">
        <v>0</v>
      </c>
      <c r="E219" s="72">
        <f>(D219/D217)*100</f>
        <v>0</v>
      </c>
      <c r="F219" s="74">
        <v>0</v>
      </c>
      <c r="G219" s="73">
        <f>(F219/F217)*100</f>
        <v>0</v>
      </c>
      <c r="H219" s="72">
        <v>0</v>
      </c>
    </row>
    <row r="220" spans="1:8" ht="15.75">
      <c r="A220" s="359"/>
      <c r="B220" s="299"/>
      <c r="C220" s="67" t="s">
        <v>544</v>
      </c>
      <c r="D220" s="74">
        <v>0</v>
      </c>
      <c r="E220" s="72">
        <f>(D220/D217)*100</f>
        <v>0</v>
      </c>
      <c r="F220" s="74">
        <v>0</v>
      </c>
      <c r="G220" s="72">
        <f>(F220/F217)*100</f>
        <v>0</v>
      </c>
      <c r="H220" s="72">
        <v>0</v>
      </c>
    </row>
    <row r="221" spans="1:8" ht="15.75">
      <c r="A221" s="359"/>
      <c r="B221" s="299"/>
      <c r="C221" s="67" t="s">
        <v>545</v>
      </c>
      <c r="D221" s="71">
        <v>40</v>
      </c>
      <c r="E221" s="72">
        <f>(D221/D217)*100</f>
        <v>0.8415737428992216</v>
      </c>
      <c r="F221" s="71">
        <v>3.1</v>
      </c>
      <c r="G221" s="72">
        <f>(F221/F217)*100</f>
        <v>0.4293628808864266</v>
      </c>
      <c r="H221" s="72">
        <f>F221/D221*100-100</f>
        <v>-92.25</v>
      </c>
    </row>
    <row r="222" spans="1:8" ht="12.75" customHeight="1">
      <c r="A222" s="359" t="s">
        <v>765</v>
      </c>
      <c r="B222" s="299" t="s">
        <v>879</v>
      </c>
      <c r="C222" s="67" t="s">
        <v>154</v>
      </c>
      <c r="D222" s="71">
        <f>D223+D224+D225+D226</f>
        <v>85</v>
      </c>
      <c r="E222" s="72">
        <f>SUM(E223:E226)</f>
        <v>100</v>
      </c>
      <c r="F222" s="71">
        <f>F223+F224+F225+F226</f>
        <v>0</v>
      </c>
      <c r="G222" s="72">
        <v>0</v>
      </c>
      <c r="H222" s="72">
        <f>F222/D222*100-100</f>
        <v>-100</v>
      </c>
    </row>
    <row r="223" spans="1:8" ht="15.75">
      <c r="A223" s="359"/>
      <c r="B223" s="299"/>
      <c r="C223" s="67" t="s">
        <v>542</v>
      </c>
      <c r="D223" s="71">
        <v>85</v>
      </c>
      <c r="E223" s="72">
        <f>(D223/D222)*100</f>
        <v>100</v>
      </c>
      <c r="F223" s="71">
        <f>'[1]форма3'!J216</f>
        <v>0</v>
      </c>
      <c r="G223" s="72">
        <v>0</v>
      </c>
      <c r="H223" s="72">
        <f>F223/D223*100-100</f>
        <v>-100</v>
      </c>
    </row>
    <row r="224" spans="1:8" ht="15.75">
      <c r="A224" s="359"/>
      <c r="B224" s="299"/>
      <c r="C224" s="67" t="s">
        <v>543</v>
      </c>
      <c r="D224" s="74">
        <v>0</v>
      </c>
      <c r="E224" s="72">
        <f>(D224/D222)*100</f>
        <v>0</v>
      </c>
      <c r="F224" s="74">
        <v>0</v>
      </c>
      <c r="G224" s="72">
        <v>0</v>
      </c>
      <c r="H224" s="72">
        <v>0</v>
      </c>
    </row>
    <row r="225" spans="1:8" ht="15.75">
      <c r="A225" s="359"/>
      <c r="B225" s="299"/>
      <c r="C225" s="67" t="s">
        <v>544</v>
      </c>
      <c r="D225" s="74">
        <v>0</v>
      </c>
      <c r="E225" s="72">
        <f>(D225/D222)*100</f>
        <v>0</v>
      </c>
      <c r="F225" s="74">
        <v>0</v>
      </c>
      <c r="G225" s="72">
        <v>0</v>
      </c>
      <c r="H225" s="72">
        <v>0</v>
      </c>
    </row>
    <row r="226" spans="1:8" ht="15.75">
      <c r="A226" s="359"/>
      <c r="B226" s="299"/>
      <c r="C226" s="67" t="s">
        <v>545</v>
      </c>
      <c r="D226" s="74">
        <v>0</v>
      </c>
      <c r="E226" s="72">
        <f>(D226/D222)*100</f>
        <v>0</v>
      </c>
      <c r="F226" s="74">
        <v>0</v>
      </c>
      <c r="G226" s="72">
        <v>0</v>
      </c>
      <c r="H226" s="72">
        <v>0</v>
      </c>
    </row>
    <row r="227" spans="1:8" s="68" customFormat="1" ht="15.75">
      <c r="A227" s="360" t="s">
        <v>671</v>
      </c>
      <c r="B227" s="294" t="s">
        <v>551</v>
      </c>
      <c r="C227" s="110" t="s">
        <v>154</v>
      </c>
      <c r="D227" s="31">
        <f>D228+D229+D230+D231</f>
        <v>12333</v>
      </c>
      <c r="E227" s="73">
        <f>SUM(E228:E231)</f>
        <v>100</v>
      </c>
      <c r="F227" s="31">
        <f>F228+F229+F230+F231</f>
        <v>2296</v>
      </c>
      <c r="G227" s="73">
        <f>SUM(G228:G231)</f>
        <v>99.99999999999999</v>
      </c>
      <c r="H227" s="73">
        <f>F227/D227*100-100</f>
        <v>-81.3832806292062</v>
      </c>
    </row>
    <row r="228" spans="1:8" s="68" customFormat="1" ht="15.75">
      <c r="A228" s="360"/>
      <c r="B228" s="294"/>
      <c r="C228" s="110" t="s">
        <v>542</v>
      </c>
      <c r="D228" s="31">
        <f>D233+D238+D243+D248</f>
        <v>12333</v>
      </c>
      <c r="E228" s="73">
        <f>(D228/D227)*100</f>
        <v>100</v>
      </c>
      <c r="F228" s="31">
        <f>F233+F238+F243+F248</f>
        <v>2295.5</v>
      </c>
      <c r="G228" s="73">
        <f>(F228/F227)*100</f>
        <v>99.97822299651567</v>
      </c>
      <c r="H228" s="73">
        <f>F228/D228*100-100</f>
        <v>-81.38733479283223</v>
      </c>
    </row>
    <row r="229" spans="1:8" s="68" customFormat="1" ht="15.75">
      <c r="A229" s="360"/>
      <c r="B229" s="294"/>
      <c r="C229" s="110" t="s">
        <v>543</v>
      </c>
      <c r="D229" s="31">
        <f aca="true" t="shared" si="6" ref="D229:F231">D234+D239+D244+D249</f>
        <v>0</v>
      </c>
      <c r="E229" s="73">
        <f>(D229/D227)*100</f>
        <v>0</v>
      </c>
      <c r="F229" s="31">
        <f t="shared" si="6"/>
        <v>0</v>
      </c>
      <c r="G229" s="73">
        <f>(F229/F227)*100</f>
        <v>0</v>
      </c>
      <c r="H229" s="73">
        <v>0</v>
      </c>
    </row>
    <row r="230" spans="1:8" s="68" customFormat="1" ht="15.75">
      <c r="A230" s="360"/>
      <c r="B230" s="294"/>
      <c r="C230" s="110" t="s">
        <v>544</v>
      </c>
      <c r="D230" s="31">
        <f t="shared" si="6"/>
        <v>0</v>
      </c>
      <c r="E230" s="73">
        <f>(D230/D227)*100</f>
        <v>0</v>
      </c>
      <c r="F230" s="31">
        <f t="shared" si="6"/>
        <v>0</v>
      </c>
      <c r="G230" s="73">
        <f>(F230/F227)*100</f>
        <v>0</v>
      </c>
      <c r="H230" s="73">
        <v>0</v>
      </c>
    </row>
    <row r="231" spans="1:8" s="68" customFormat="1" ht="15.75">
      <c r="A231" s="360"/>
      <c r="B231" s="294"/>
      <c r="C231" s="110" t="s">
        <v>545</v>
      </c>
      <c r="D231" s="31">
        <f t="shared" si="6"/>
        <v>0</v>
      </c>
      <c r="E231" s="73">
        <f>(D231/D227)*100</f>
        <v>0</v>
      </c>
      <c r="F231" s="31">
        <f t="shared" si="6"/>
        <v>0.5</v>
      </c>
      <c r="G231" s="73">
        <f>(F231/F227)*100</f>
        <v>0.02177700348432056</v>
      </c>
      <c r="H231" s="73">
        <v>0</v>
      </c>
    </row>
    <row r="232" spans="1:8" ht="15.75">
      <c r="A232" s="359" t="s">
        <v>766</v>
      </c>
      <c r="B232" s="299" t="s">
        <v>882</v>
      </c>
      <c r="C232" s="67" t="s">
        <v>154</v>
      </c>
      <c r="D232" s="71">
        <f>D233+D234+D235+D236</f>
        <v>10155</v>
      </c>
      <c r="E232" s="72">
        <f>SUM(E233:E236)</f>
        <v>100</v>
      </c>
      <c r="F232" s="71">
        <f>F233+F234+F235+F236</f>
        <v>1905.1</v>
      </c>
      <c r="G232" s="72">
        <f>SUM(G233:G236)</f>
        <v>100</v>
      </c>
      <c r="H232" s="72">
        <f>F232/D232*100-100</f>
        <v>-81.23978335795175</v>
      </c>
    </row>
    <row r="233" spans="1:8" ht="15.75">
      <c r="A233" s="359"/>
      <c r="B233" s="299"/>
      <c r="C233" s="67" t="s">
        <v>542</v>
      </c>
      <c r="D233" s="71">
        <v>10155</v>
      </c>
      <c r="E233" s="72">
        <f>(D233/D232)*100</f>
        <v>100</v>
      </c>
      <c r="F233" s="71">
        <v>1904.6</v>
      </c>
      <c r="G233" s="72">
        <f>(F233/F232)*100</f>
        <v>99.9737546585481</v>
      </c>
      <c r="H233" s="72">
        <f>F233/D233*100-100</f>
        <v>-81.24470704086657</v>
      </c>
    </row>
    <row r="234" spans="1:8" ht="15.75">
      <c r="A234" s="359"/>
      <c r="B234" s="299"/>
      <c r="C234" s="67" t="s">
        <v>543</v>
      </c>
      <c r="D234" s="74">
        <v>0</v>
      </c>
      <c r="E234" s="72">
        <f>(D234/D232)*100</f>
        <v>0</v>
      </c>
      <c r="F234" s="74">
        <v>0</v>
      </c>
      <c r="G234" s="72">
        <f>(F234/F232)*100</f>
        <v>0</v>
      </c>
      <c r="H234" s="72">
        <v>0</v>
      </c>
    </row>
    <row r="235" spans="1:8" ht="15.75">
      <c r="A235" s="359"/>
      <c r="B235" s="299"/>
      <c r="C235" s="67" t="s">
        <v>544</v>
      </c>
      <c r="D235" s="74">
        <v>0</v>
      </c>
      <c r="E235" s="72">
        <f>(D235/D232)*100</f>
        <v>0</v>
      </c>
      <c r="F235" s="74">
        <v>0</v>
      </c>
      <c r="G235" s="72">
        <f>(F235/F232)*100</f>
        <v>0</v>
      </c>
      <c r="H235" s="72">
        <v>0</v>
      </c>
    </row>
    <row r="236" spans="1:8" ht="15.75">
      <c r="A236" s="359"/>
      <c r="B236" s="299"/>
      <c r="C236" s="67" t="s">
        <v>545</v>
      </c>
      <c r="D236" s="74">
        <v>0</v>
      </c>
      <c r="E236" s="72">
        <f>(D236/D232)*100</f>
        <v>0</v>
      </c>
      <c r="F236" s="74">
        <v>0.5</v>
      </c>
      <c r="G236" s="72">
        <f>(F236/F232)*100</f>
        <v>0.02624534145189229</v>
      </c>
      <c r="H236" s="72">
        <v>0</v>
      </c>
    </row>
    <row r="237" spans="1:8" ht="29.25" customHeight="1">
      <c r="A237" s="359" t="s">
        <v>767</v>
      </c>
      <c r="B237" s="299" t="s">
        <v>883</v>
      </c>
      <c r="C237" s="67" t="s">
        <v>154</v>
      </c>
      <c r="D237" s="71">
        <f>D238+D239+D240+D241</f>
        <v>160</v>
      </c>
      <c r="E237" s="72">
        <f>SUM(E238:E241)</f>
        <v>100</v>
      </c>
      <c r="F237" s="71">
        <f>F238+F239+F240+F241</f>
        <v>0</v>
      </c>
      <c r="G237" s="72">
        <v>0</v>
      </c>
      <c r="H237" s="72">
        <f>F237/D237*100-100</f>
        <v>-100</v>
      </c>
    </row>
    <row r="238" spans="1:8" ht="24.75" customHeight="1">
      <c r="A238" s="359"/>
      <c r="B238" s="299"/>
      <c r="C238" s="67" t="s">
        <v>542</v>
      </c>
      <c r="D238" s="71">
        <v>160</v>
      </c>
      <c r="E238" s="72">
        <f>(D238/D237)*100</f>
        <v>100</v>
      </c>
      <c r="F238" s="71">
        <v>0</v>
      </c>
      <c r="G238" s="72">
        <v>0</v>
      </c>
      <c r="H238" s="72">
        <f>F238/D238*100-100</f>
        <v>-100</v>
      </c>
    </row>
    <row r="239" spans="1:8" ht="27.75" customHeight="1">
      <c r="A239" s="359"/>
      <c r="B239" s="299"/>
      <c r="C239" s="67" t="s">
        <v>543</v>
      </c>
      <c r="D239" s="74">
        <v>0</v>
      </c>
      <c r="E239" s="72">
        <f>(D239/D237)*100</f>
        <v>0</v>
      </c>
      <c r="F239" s="74">
        <v>0</v>
      </c>
      <c r="G239" s="72">
        <v>0</v>
      </c>
      <c r="H239" s="72">
        <v>0</v>
      </c>
    </row>
    <row r="240" spans="1:8" ht="23.25" customHeight="1">
      <c r="A240" s="359"/>
      <c r="B240" s="299"/>
      <c r="C240" s="67" t="s">
        <v>544</v>
      </c>
      <c r="D240" s="74">
        <v>0</v>
      </c>
      <c r="E240" s="72">
        <f>(D240/D237)*100</f>
        <v>0</v>
      </c>
      <c r="F240" s="74">
        <v>0</v>
      </c>
      <c r="G240" s="72">
        <v>0</v>
      </c>
      <c r="H240" s="72">
        <v>0</v>
      </c>
    </row>
    <row r="241" spans="1:8" ht="21" customHeight="1">
      <c r="A241" s="359"/>
      <c r="B241" s="299"/>
      <c r="C241" s="67" t="s">
        <v>545</v>
      </c>
      <c r="D241" s="74">
        <v>0</v>
      </c>
      <c r="E241" s="72">
        <f>(D241/D237)*100</f>
        <v>0</v>
      </c>
      <c r="F241" s="74">
        <v>0</v>
      </c>
      <c r="G241" s="72">
        <v>0</v>
      </c>
      <c r="H241" s="72">
        <v>0</v>
      </c>
    </row>
    <row r="242" spans="1:8" ht="15.75">
      <c r="A242" s="359" t="s">
        <v>768</v>
      </c>
      <c r="B242" s="299" t="s">
        <v>884</v>
      </c>
      <c r="C242" s="67" t="s">
        <v>154</v>
      </c>
      <c r="D242" s="71">
        <f>D243+D244+D245+D246</f>
        <v>1565</v>
      </c>
      <c r="E242" s="72">
        <f>SUM(E243:E246)</f>
        <v>100</v>
      </c>
      <c r="F242" s="71">
        <f>F243+F244+F245+F246</f>
        <v>390.9</v>
      </c>
      <c r="G242" s="72">
        <f>SUM(G243:G246)</f>
        <v>100</v>
      </c>
      <c r="H242" s="72">
        <f>F242/D242*100-100</f>
        <v>-75.0223642172524</v>
      </c>
    </row>
    <row r="243" spans="1:8" ht="15.75">
      <c r="A243" s="359"/>
      <c r="B243" s="299"/>
      <c r="C243" s="67" t="s">
        <v>542</v>
      </c>
      <c r="D243" s="71">
        <v>1565</v>
      </c>
      <c r="E243" s="72">
        <f>(D243/D242)*100</f>
        <v>100</v>
      </c>
      <c r="F243" s="71">
        <v>390.9</v>
      </c>
      <c r="G243" s="72">
        <f>(F243/F242)*100</f>
        <v>100</v>
      </c>
      <c r="H243" s="72">
        <f>F243/D243*100-100</f>
        <v>-75.0223642172524</v>
      </c>
    </row>
    <row r="244" spans="1:8" ht="15.75">
      <c r="A244" s="359"/>
      <c r="B244" s="299"/>
      <c r="C244" s="67" t="s">
        <v>543</v>
      </c>
      <c r="D244" s="74">
        <v>0</v>
      </c>
      <c r="E244" s="72">
        <f>(D244/D242)*100</f>
        <v>0</v>
      </c>
      <c r="F244" s="74">
        <v>0</v>
      </c>
      <c r="G244" s="72">
        <f>(F244/F242)*100</f>
        <v>0</v>
      </c>
      <c r="H244" s="72">
        <v>0</v>
      </c>
    </row>
    <row r="245" spans="1:8" ht="15.75">
      <c r="A245" s="359"/>
      <c r="B245" s="299"/>
      <c r="C245" s="67" t="s">
        <v>544</v>
      </c>
      <c r="D245" s="74">
        <v>0</v>
      </c>
      <c r="E245" s="72">
        <f>(D245/D242)*100</f>
        <v>0</v>
      </c>
      <c r="F245" s="74">
        <v>0</v>
      </c>
      <c r="G245" s="72">
        <f>(F245/F242)*100</f>
        <v>0</v>
      </c>
      <c r="H245" s="72">
        <v>0</v>
      </c>
    </row>
    <row r="246" spans="1:8" ht="15.75">
      <c r="A246" s="359"/>
      <c r="B246" s="299"/>
      <c r="C246" s="67" t="s">
        <v>545</v>
      </c>
      <c r="D246" s="74">
        <v>0</v>
      </c>
      <c r="E246" s="72">
        <f>(D246/D242)*100</f>
        <v>0</v>
      </c>
      <c r="F246" s="74">
        <v>0</v>
      </c>
      <c r="G246" s="72">
        <f>(F246/F242)*100</f>
        <v>0</v>
      </c>
      <c r="H246" s="72">
        <v>0</v>
      </c>
    </row>
    <row r="247" spans="1:8" ht="15.75">
      <c r="A247" s="359" t="s">
        <v>769</v>
      </c>
      <c r="B247" s="299" t="s">
        <v>552</v>
      </c>
      <c r="C247" s="67" t="s">
        <v>154</v>
      </c>
      <c r="D247" s="71">
        <f>D248+D249+D250+D251</f>
        <v>453</v>
      </c>
      <c r="E247" s="72">
        <f>SUM(E248:E251)</f>
        <v>100</v>
      </c>
      <c r="F247" s="71">
        <f>F248+F249+F250+F251</f>
        <v>0</v>
      </c>
      <c r="G247" s="72">
        <v>0</v>
      </c>
      <c r="H247" s="72">
        <f>F247/D247*100-100</f>
        <v>-100</v>
      </c>
    </row>
    <row r="248" spans="1:8" ht="15.75">
      <c r="A248" s="359"/>
      <c r="B248" s="299"/>
      <c r="C248" s="67" t="s">
        <v>542</v>
      </c>
      <c r="D248" s="71">
        <v>453</v>
      </c>
      <c r="E248" s="72">
        <f>(D248/D247)*100</f>
        <v>100</v>
      </c>
      <c r="F248" s="71">
        <f>'[1]форма3'!J232</f>
        <v>0</v>
      </c>
      <c r="G248" s="72">
        <v>0</v>
      </c>
      <c r="H248" s="72">
        <f>F248/D248*100-100</f>
        <v>-100</v>
      </c>
    </row>
    <row r="249" spans="1:8" ht="15.75">
      <c r="A249" s="359"/>
      <c r="B249" s="299"/>
      <c r="C249" s="67" t="s">
        <v>543</v>
      </c>
      <c r="D249" s="74">
        <v>0</v>
      </c>
      <c r="E249" s="72">
        <f>(D249/D247)*100</f>
        <v>0</v>
      </c>
      <c r="F249" s="74">
        <v>0</v>
      </c>
      <c r="G249" s="72">
        <v>0</v>
      </c>
      <c r="H249" s="72">
        <v>0</v>
      </c>
    </row>
    <row r="250" spans="1:8" ht="15.75">
      <c r="A250" s="359"/>
      <c r="B250" s="299"/>
      <c r="C250" s="67" t="s">
        <v>544</v>
      </c>
      <c r="D250" s="74">
        <v>0</v>
      </c>
      <c r="E250" s="72">
        <f>(D250/D247)*100</f>
        <v>0</v>
      </c>
      <c r="F250" s="74">
        <v>0</v>
      </c>
      <c r="G250" s="72">
        <v>0</v>
      </c>
      <c r="H250" s="72">
        <v>0</v>
      </c>
    </row>
    <row r="251" spans="1:8" ht="15.75">
      <c r="A251" s="359"/>
      <c r="B251" s="299"/>
      <c r="C251" s="67" t="s">
        <v>545</v>
      </c>
      <c r="D251" s="74">
        <v>0</v>
      </c>
      <c r="E251" s="72">
        <f>(D251/D247)*100</f>
        <v>0</v>
      </c>
      <c r="F251" s="74">
        <v>0</v>
      </c>
      <c r="G251" s="72">
        <v>0</v>
      </c>
      <c r="H251" s="72">
        <v>0</v>
      </c>
    </row>
    <row r="252" spans="1:8" s="68" customFormat="1" ht="15.75">
      <c r="A252" s="360" t="s">
        <v>672</v>
      </c>
      <c r="B252" s="294" t="s">
        <v>553</v>
      </c>
      <c r="C252" s="110" t="s">
        <v>154</v>
      </c>
      <c r="D252" s="31">
        <f>D253+D254+D255+D256</f>
        <v>40056</v>
      </c>
      <c r="E252" s="73">
        <f>SUM(E253:E256)</f>
        <v>100</v>
      </c>
      <c r="F252" s="31">
        <f>F253+F254+F255+F256</f>
        <v>5573.6</v>
      </c>
      <c r="G252" s="73">
        <f>SUM(G253:G256)</f>
        <v>100</v>
      </c>
      <c r="H252" s="73">
        <f>F252/D252*100-100</f>
        <v>-86.08548032754145</v>
      </c>
    </row>
    <row r="253" spans="1:8" s="68" customFormat="1" ht="15.75">
      <c r="A253" s="360"/>
      <c r="B253" s="294"/>
      <c r="C253" s="110" t="s">
        <v>542</v>
      </c>
      <c r="D253" s="31">
        <f>D258+D263+D268+D273</f>
        <v>25968</v>
      </c>
      <c r="E253" s="73">
        <f>(D253/D252)*100</f>
        <v>64.82923906530857</v>
      </c>
      <c r="F253" s="31">
        <f>F258+F263+F268+F273</f>
        <v>3838</v>
      </c>
      <c r="G253" s="73">
        <f>(F253/F252)*100</f>
        <v>68.86034161044925</v>
      </c>
      <c r="H253" s="73">
        <f>F253/D253*100-100</f>
        <v>-85.22027110289588</v>
      </c>
    </row>
    <row r="254" spans="1:8" s="68" customFormat="1" ht="15.75">
      <c r="A254" s="360"/>
      <c r="B254" s="294"/>
      <c r="C254" s="110" t="s">
        <v>543</v>
      </c>
      <c r="D254" s="75">
        <f>D259+D264+D269+D274</f>
        <v>0</v>
      </c>
      <c r="E254" s="73">
        <f>(D254/D252)*100</f>
        <v>0</v>
      </c>
      <c r="F254" s="75">
        <f>F259+F264+F269+F274</f>
        <v>0</v>
      </c>
      <c r="G254" s="73">
        <f>(F254/F252)*100</f>
        <v>0</v>
      </c>
      <c r="H254" s="73">
        <v>0</v>
      </c>
    </row>
    <row r="255" spans="1:8" s="68" customFormat="1" ht="15.75">
      <c r="A255" s="360"/>
      <c r="B255" s="294"/>
      <c r="C255" s="110" t="s">
        <v>544</v>
      </c>
      <c r="D255" s="31">
        <f>D260+D265+D270+D275</f>
        <v>1533</v>
      </c>
      <c r="E255" s="73">
        <f>(D255/D252)*100</f>
        <v>3.827142001198322</v>
      </c>
      <c r="F255" s="31">
        <f>F260+F265+F270+F275</f>
        <v>0</v>
      </c>
      <c r="G255" s="73">
        <f>(F255/F252)*100</f>
        <v>0</v>
      </c>
      <c r="H255" s="73">
        <f>F255/D255*100-100</f>
        <v>-100</v>
      </c>
    </row>
    <row r="256" spans="1:8" s="68" customFormat="1" ht="15.75">
      <c r="A256" s="360"/>
      <c r="B256" s="294"/>
      <c r="C256" s="110" t="s">
        <v>545</v>
      </c>
      <c r="D256" s="31">
        <f>D261+D266+D271+D276</f>
        <v>12555</v>
      </c>
      <c r="E256" s="73">
        <f>(D256/D252)*100</f>
        <v>31.34361893349311</v>
      </c>
      <c r="F256" s="31">
        <f>F261+F266+F271+F276</f>
        <v>1735.6000000000001</v>
      </c>
      <c r="G256" s="73">
        <f>(F256/F252)*100</f>
        <v>31.13965838955074</v>
      </c>
      <c r="H256" s="73">
        <f>F256/D256*100-100</f>
        <v>-86.17602548785345</v>
      </c>
    </row>
    <row r="257" spans="1:8" ht="15.75">
      <c r="A257" s="359" t="s">
        <v>770</v>
      </c>
      <c r="B257" s="299" t="s">
        <v>885</v>
      </c>
      <c r="C257" s="67" t="s">
        <v>154</v>
      </c>
      <c r="D257" s="71">
        <f>D258+D259+D260+D261</f>
        <v>1533</v>
      </c>
      <c r="E257" s="72">
        <f>SUM(E258:E261)</f>
        <v>100</v>
      </c>
      <c r="F257" s="71">
        <f>F258+F259+F260+F261</f>
        <v>0</v>
      </c>
      <c r="G257" s="72">
        <v>0</v>
      </c>
      <c r="H257" s="72">
        <f>F257/D257*100-100</f>
        <v>-100</v>
      </c>
    </row>
    <row r="258" spans="1:8" ht="15.75">
      <c r="A258" s="359"/>
      <c r="B258" s="299"/>
      <c r="C258" s="67" t="s">
        <v>542</v>
      </c>
      <c r="D258" s="74">
        <v>0</v>
      </c>
      <c r="E258" s="72">
        <f>(D258/D257)*100</f>
        <v>0</v>
      </c>
      <c r="F258" s="74">
        <v>0</v>
      </c>
      <c r="G258" s="72">
        <v>0</v>
      </c>
      <c r="H258" s="72">
        <v>0</v>
      </c>
    </row>
    <row r="259" spans="1:8" ht="15.75">
      <c r="A259" s="359"/>
      <c r="B259" s="299"/>
      <c r="C259" s="67" t="s">
        <v>543</v>
      </c>
      <c r="D259" s="74">
        <v>0</v>
      </c>
      <c r="E259" s="72">
        <f>(D259/D257)*100</f>
        <v>0</v>
      </c>
      <c r="F259" s="74">
        <v>0</v>
      </c>
      <c r="G259" s="72">
        <v>0</v>
      </c>
      <c r="H259" s="72">
        <v>0</v>
      </c>
    </row>
    <row r="260" spans="1:8" ht="15.75">
      <c r="A260" s="359"/>
      <c r="B260" s="299"/>
      <c r="C260" s="67" t="s">
        <v>544</v>
      </c>
      <c r="D260" s="74">
        <v>1533</v>
      </c>
      <c r="E260" s="72">
        <f>(D260/D257)*100</f>
        <v>100</v>
      </c>
      <c r="F260" s="74">
        <v>0</v>
      </c>
      <c r="G260" s="72">
        <v>0</v>
      </c>
      <c r="H260" s="72">
        <f>F260/D260*100-100</f>
        <v>-100</v>
      </c>
    </row>
    <row r="261" spans="1:8" ht="15.75">
      <c r="A261" s="359"/>
      <c r="B261" s="299"/>
      <c r="C261" s="67" t="s">
        <v>545</v>
      </c>
      <c r="D261" s="74">
        <v>0</v>
      </c>
      <c r="E261" s="72">
        <f>(D261/D257)*100</f>
        <v>0</v>
      </c>
      <c r="F261" s="74">
        <v>0</v>
      </c>
      <c r="G261" s="72">
        <v>0</v>
      </c>
      <c r="H261" s="72">
        <v>0</v>
      </c>
    </row>
    <row r="262" spans="1:8" ht="12.75" customHeight="1">
      <c r="A262" s="359" t="s">
        <v>771</v>
      </c>
      <c r="B262" s="299" t="s">
        <v>886</v>
      </c>
      <c r="C262" s="67" t="s">
        <v>154</v>
      </c>
      <c r="D262" s="71">
        <f>D263+D264+D265+D266</f>
        <v>9331</v>
      </c>
      <c r="E262" s="72">
        <f>SUM(E263:E266)</f>
        <v>100</v>
      </c>
      <c r="F262" s="71">
        <f>F263+F264+F265+F266</f>
        <v>45.5</v>
      </c>
      <c r="G262" s="72">
        <f>SUM(G263:G266)</f>
        <v>100</v>
      </c>
      <c r="H262" s="72">
        <f>F262/D262*100-100</f>
        <v>-99.51237809452363</v>
      </c>
    </row>
    <row r="263" spans="1:8" ht="15.75">
      <c r="A263" s="359"/>
      <c r="B263" s="299"/>
      <c r="C263" s="67" t="s">
        <v>542</v>
      </c>
      <c r="D263" s="71">
        <v>7561</v>
      </c>
      <c r="E263" s="72">
        <f>(D263/D262)*100</f>
        <v>81.03097202872146</v>
      </c>
      <c r="F263" s="71">
        <v>39</v>
      </c>
      <c r="G263" s="72">
        <f>(F263/F262)*100</f>
        <v>85.71428571428571</v>
      </c>
      <c r="H263" s="72">
        <f>F263/D263*100-100</f>
        <v>-99.4841952122735</v>
      </c>
    </row>
    <row r="264" spans="1:8" ht="15.75">
      <c r="A264" s="359"/>
      <c r="B264" s="299"/>
      <c r="C264" s="67" t="s">
        <v>543</v>
      </c>
      <c r="D264" s="74">
        <v>0</v>
      </c>
      <c r="E264" s="72">
        <f>(D264/D262)*100</f>
        <v>0</v>
      </c>
      <c r="F264" s="74">
        <v>0</v>
      </c>
      <c r="G264" s="72">
        <f>(F264/F262)*100</f>
        <v>0</v>
      </c>
      <c r="H264" s="72">
        <v>0</v>
      </c>
    </row>
    <row r="265" spans="1:8" ht="15.75">
      <c r="A265" s="359"/>
      <c r="B265" s="299"/>
      <c r="C265" s="67" t="s">
        <v>544</v>
      </c>
      <c r="D265" s="74">
        <v>0</v>
      </c>
      <c r="E265" s="72">
        <f>(D265/D262)*100</f>
        <v>0</v>
      </c>
      <c r="F265" s="74">
        <v>0</v>
      </c>
      <c r="G265" s="72">
        <f>(F265/F262)*100</f>
        <v>0</v>
      </c>
      <c r="H265" s="72">
        <v>0</v>
      </c>
    </row>
    <row r="266" spans="1:8" ht="15.75">
      <c r="A266" s="359"/>
      <c r="B266" s="299"/>
      <c r="C266" s="67" t="s">
        <v>545</v>
      </c>
      <c r="D266" s="71">
        <v>1770</v>
      </c>
      <c r="E266" s="72">
        <f>(D266/D262)*100</f>
        <v>18.969027971278535</v>
      </c>
      <c r="F266" s="71">
        <v>6.5</v>
      </c>
      <c r="G266" s="72">
        <f>(F266/F262)*100</f>
        <v>14.285714285714285</v>
      </c>
      <c r="H266" s="72">
        <f>F266/D266*100-100</f>
        <v>-99.63276836158192</v>
      </c>
    </row>
    <row r="267" spans="1:8" ht="13.5" customHeight="1">
      <c r="A267" s="359" t="s">
        <v>772</v>
      </c>
      <c r="B267" s="299" t="s">
        <v>887</v>
      </c>
      <c r="C267" s="67" t="s">
        <v>154</v>
      </c>
      <c r="D267" s="71">
        <f>D268+D269+D270+D271</f>
        <v>6460</v>
      </c>
      <c r="E267" s="72">
        <f>SUM(E268:E271)</f>
        <v>100</v>
      </c>
      <c r="F267" s="71">
        <f>F268+F269+F270+F271</f>
        <v>0.9</v>
      </c>
      <c r="G267" s="72">
        <f>SUM(G268:G271)</f>
        <v>100</v>
      </c>
      <c r="H267" s="72">
        <f>F267/D267*100-100</f>
        <v>-99.98606811145511</v>
      </c>
    </row>
    <row r="268" spans="1:8" ht="21.75" customHeight="1">
      <c r="A268" s="359"/>
      <c r="B268" s="299"/>
      <c r="C268" s="67" t="s">
        <v>542</v>
      </c>
      <c r="D268" s="71">
        <v>2931</v>
      </c>
      <c r="E268" s="72">
        <f>(D268/D267)*100</f>
        <v>45.37151702786378</v>
      </c>
      <c r="F268" s="71">
        <f>'[1]форма3'!J244</f>
        <v>0</v>
      </c>
      <c r="G268" s="72">
        <f>(F268/F267)*100</f>
        <v>0</v>
      </c>
      <c r="H268" s="72">
        <f>F268/D268*100-100</f>
        <v>-100</v>
      </c>
    </row>
    <row r="269" spans="1:8" ht="15.75">
      <c r="A269" s="359"/>
      <c r="B269" s="299"/>
      <c r="C269" s="67" t="s">
        <v>543</v>
      </c>
      <c r="D269" s="74">
        <v>0</v>
      </c>
      <c r="E269" s="72">
        <f>(D269/D267)*100</f>
        <v>0</v>
      </c>
      <c r="F269" s="74">
        <v>0</v>
      </c>
      <c r="G269" s="72">
        <f>(F269/F267)*100</f>
        <v>0</v>
      </c>
      <c r="H269" s="72">
        <v>0</v>
      </c>
    </row>
    <row r="270" spans="1:8" ht="15.75">
      <c r="A270" s="359"/>
      <c r="B270" s="299"/>
      <c r="C270" s="67" t="s">
        <v>544</v>
      </c>
      <c r="D270" s="74">
        <v>0</v>
      </c>
      <c r="E270" s="72">
        <f>(D270/D267)*100</f>
        <v>0</v>
      </c>
      <c r="F270" s="74">
        <v>0</v>
      </c>
      <c r="G270" s="72">
        <f>(F270/F267)*100</f>
        <v>0</v>
      </c>
      <c r="H270" s="72">
        <v>0</v>
      </c>
    </row>
    <row r="271" spans="1:8" ht="15.75">
      <c r="A271" s="359"/>
      <c r="B271" s="299"/>
      <c r="C271" s="67" t="s">
        <v>545</v>
      </c>
      <c r="D271" s="71">
        <v>3529</v>
      </c>
      <c r="E271" s="72">
        <f>(D271/D267)*100</f>
        <v>54.628482972136226</v>
      </c>
      <c r="F271" s="71">
        <v>0.9</v>
      </c>
      <c r="G271" s="72">
        <f>(F271/F267)*100</f>
        <v>100</v>
      </c>
      <c r="H271" s="72">
        <f>F271/D271*100-100</f>
        <v>-99.97449702465288</v>
      </c>
    </row>
    <row r="272" spans="1:8" ht="15" customHeight="1">
      <c r="A272" s="359" t="s">
        <v>773</v>
      </c>
      <c r="B272" s="299" t="s">
        <v>882</v>
      </c>
      <c r="C272" s="67" t="s">
        <v>154</v>
      </c>
      <c r="D272" s="71">
        <f>D273+D274+D275+D276</f>
        <v>22732</v>
      </c>
      <c r="E272" s="72">
        <f>SUM(E273:E276)</f>
        <v>100</v>
      </c>
      <c r="F272" s="71">
        <f>F273+F274+F275+F276</f>
        <v>5527.2</v>
      </c>
      <c r="G272" s="72">
        <f>SUM(G273:G276)</f>
        <v>100</v>
      </c>
      <c r="H272" s="72">
        <f>F272/D272*100-100</f>
        <v>-75.68537744149216</v>
      </c>
    </row>
    <row r="273" spans="1:8" ht="21" customHeight="1">
      <c r="A273" s="359"/>
      <c r="B273" s="299"/>
      <c r="C273" s="67" t="s">
        <v>542</v>
      </c>
      <c r="D273" s="71">
        <v>15476</v>
      </c>
      <c r="E273" s="72">
        <f>(D273/D272)*100</f>
        <v>68.08023931022348</v>
      </c>
      <c r="F273" s="71">
        <v>3799</v>
      </c>
      <c r="G273" s="72">
        <f>(F273/F272)*100</f>
        <v>68.73281227384571</v>
      </c>
      <c r="H273" s="72">
        <f>F273/D273*100-100</f>
        <v>-75.45231325924011</v>
      </c>
    </row>
    <row r="274" spans="1:8" ht="24.75" customHeight="1">
      <c r="A274" s="359"/>
      <c r="B274" s="299"/>
      <c r="C274" s="67" t="s">
        <v>543</v>
      </c>
      <c r="D274" s="74">
        <v>0</v>
      </c>
      <c r="E274" s="72">
        <f>(D274/D272)*100</f>
        <v>0</v>
      </c>
      <c r="F274" s="74">
        <v>0</v>
      </c>
      <c r="G274" s="72">
        <f>(F274/F272)*100</f>
        <v>0</v>
      </c>
      <c r="H274" s="72">
        <v>0</v>
      </c>
    </row>
    <row r="275" spans="1:8" ht="23.25" customHeight="1">
      <c r="A275" s="359"/>
      <c r="B275" s="299"/>
      <c r="C275" s="67" t="s">
        <v>544</v>
      </c>
      <c r="D275" s="74">
        <v>0</v>
      </c>
      <c r="E275" s="72">
        <f>(D275/D272)*100</f>
        <v>0</v>
      </c>
      <c r="F275" s="74">
        <v>0</v>
      </c>
      <c r="G275" s="72">
        <f>(F275/F272)*100</f>
        <v>0</v>
      </c>
      <c r="H275" s="72">
        <v>0</v>
      </c>
    </row>
    <row r="276" spans="1:8" ht="15.75">
      <c r="A276" s="359"/>
      <c r="B276" s="299"/>
      <c r="C276" s="67" t="s">
        <v>545</v>
      </c>
      <c r="D276" s="71">
        <v>7256</v>
      </c>
      <c r="E276" s="72">
        <f>(D276/D272)*100</f>
        <v>31.919760689776528</v>
      </c>
      <c r="F276" s="71">
        <v>1728.2</v>
      </c>
      <c r="G276" s="72">
        <f>(F276/F272)*100</f>
        <v>31.267187726154294</v>
      </c>
      <c r="H276" s="72">
        <f>F276/D276*100-100</f>
        <v>-76.1824696802646</v>
      </c>
    </row>
    <row r="277" spans="1:8" s="68" customFormat="1" ht="20.25" customHeight="1">
      <c r="A277" s="360" t="s">
        <v>673</v>
      </c>
      <c r="B277" s="294" t="s">
        <v>554</v>
      </c>
      <c r="C277" s="110" t="s">
        <v>154</v>
      </c>
      <c r="D277" s="31">
        <f>D278+D279+D280+D281</f>
        <v>600</v>
      </c>
      <c r="E277" s="73">
        <f>SUM(E278:E281)</f>
        <v>100</v>
      </c>
      <c r="F277" s="31">
        <f>F278+F279+F280+F281</f>
        <v>23.3</v>
      </c>
      <c r="G277" s="73">
        <f>SUM(G278:G281)</f>
        <v>100</v>
      </c>
      <c r="H277" s="73">
        <f>F277/D277*100-100</f>
        <v>-96.11666666666666</v>
      </c>
    </row>
    <row r="278" spans="1:8" s="68" customFormat="1" ht="20.25" customHeight="1">
      <c r="A278" s="360"/>
      <c r="B278" s="294"/>
      <c r="C278" s="110" t="s">
        <v>542</v>
      </c>
      <c r="D278" s="31">
        <f>D283</f>
        <v>600</v>
      </c>
      <c r="E278" s="73">
        <f>(D278/D277)*100</f>
        <v>100</v>
      </c>
      <c r="F278" s="31">
        <f>F283</f>
        <v>23.3</v>
      </c>
      <c r="G278" s="73">
        <f>(F278/F277)*100</f>
        <v>100</v>
      </c>
      <c r="H278" s="73">
        <f>F278/D278*100-100</f>
        <v>-96.11666666666666</v>
      </c>
    </row>
    <row r="279" spans="1:8" s="68" customFormat="1" ht="20.25" customHeight="1">
      <c r="A279" s="360"/>
      <c r="B279" s="294"/>
      <c r="C279" s="110" t="s">
        <v>543</v>
      </c>
      <c r="D279" s="75">
        <f>D284</f>
        <v>0</v>
      </c>
      <c r="E279" s="73">
        <f>(D279/D277)*100</f>
        <v>0</v>
      </c>
      <c r="F279" s="75">
        <f>F284</f>
        <v>0</v>
      </c>
      <c r="G279" s="73">
        <f>(F279/F277)*100</f>
        <v>0</v>
      </c>
      <c r="H279" s="73">
        <v>0</v>
      </c>
    </row>
    <row r="280" spans="1:8" s="68" customFormat="1" ht="20.25" customHeight="1">
      <c r="A280" s="360"/>
      <c r="B280" s="294"/>
      <c r="C280" s="110" t="s">
        <v>544</v>
      </c>
      <c r="D280" s="75">
        <f>D285</f>
        <v>0</v>
      </c>
      <c r="E280" s="73">
        <f>(D280/D277)*100</f>
        <v>0</v>
      </c>
      <c r="F280" s="75">
        <f>F285</f>
        <v>0</v>
      </c>
      <c r="G280" s="73">
        <f>(F280/F277)*100</f>
        <v>0</v>
      </c>
      <c r="H280" s="73">
        <v>0</v>
      </c>
    </row>
    <row r="281" spans="1:8" s="68" customFormat="1" ht="20.25" customHeight="1">
      <c r="A281" s="360"/>
      <c r="B281" s="294"/>
      <c r="C281" s="110" t="s">
        <v>545</v>
      </c>
      <c r="D281" s="75">
        <f>D286</f>
        <v>0</v>
      </c>
      <c r="E281" s="73">
        <f>(D281/D277)*100</f>
        <v>0</v>
      </c>
      <c r="F281" s="75">
        <f>F286</f>
        <v>0</v>
      </c>
      <c r="G281" s="73">
        <f>(F281/F277)*100</f>
        <v>0</v>
      </c>
      <c r="H281" s="73">
        <v>0</v>
      </c>
    </row>
    <row r="282" spans="1:8" ht="12.75" customHeight="1">
      <c r="A282" s="359" t="s">
        <v>774</v>
      </c>
      <c r="B282" s="299" t="s">
        <v>888</v>
      </c>
      <c r="C282" s="67" t="s">
        <v>154</v>
      </c>
      <c r="D282" s="31">
        <f>D283+D284+D285+D286</f>
        <v>600</v>
      </c>
      <c r="E282" s="73">
        <f>SUM(E283:E286)</f>
        <v>100</v>
      </c>
      <c r="F282" s="31">
        <f>F283+F284+F285+F286</f>
        <v>23.3</v>
      </c>
      <c r="G282" s="73">
        <f>SUM(G283:G286)</f>
        <v>100</v>
      </c>
      <c r="H282" s="72">
        <f>F282/D282*100-100</f>
        <v>-96.11666666666666</v>
      </c>
    </row>
    <row r="283" spans="1:8" ht="15.75">
      <c r="A283" s="359"/>
      <c r="B283" s="299"/>
      <c r="C283" s="67" t="s">
        <v>542</v>
      </c>
      <c r="D283" s="71">
        <v>600</v>
      </c>
      <c r="E283" s="72">
        <f>(D283/D282)*100</f>
        <v>100</v>
      </c>
      <c r="F283" s="71">
        <v>23.3</v>
      </c>
      <c r="G283" s="72">
        <f>(F283/F282)*100</f>
        <v>100</v>
      </c>
      <c r="H283" s="72">
        <f>F283/D283*100-100</f>
        <v>-96.11666666666666</v>
      </c>
    </row>
    <row r="284" spans="1:8" ht="15.75">
      <c r="A284" s="359"/>
      <c r="B284" s="299"/>
      <c r="C284" s="67" t="s">
        <v>543</v>
      </c>
      <c r="D284" s="74">
        <v>0</v>
      </c>
      <c r="E284" s="73">
        <f>(D284/D282)*100</f>
        <v>0</v>
      </c>
      <c r="F284" s="74">
        <v>0</v>
      </c>
      <c r="G284" s="73">
        <f>(F284/F282)*100</f>
        <v>0</v>
      </c>
      <c r="H284" s="72">
        <v>0</v>
      </c>
    </row>
    <row r="285" spans="1:8" ht="15.75">
      <c r="A285" s="359"/>
      <c r="B285" s="299"/>
      <c r="C285" s="67" t="s">
        <v>544</v>
      </c>
      <c r="D285" s="74">
        <v>0</v>
      </c>
      <c r="E285" s="72">
        <f>(D285/D282)*100</f>
        <v>0</v>
      </c>
      <c r="F285" s="74">
        <v>0</v>
      </c>
      <c r="G285" s="72">
        <f>(F285/F282)*100</f>
        <v>0</v>
      </c>
      <c r="H285" s="72">
        <v>0</v>
      </c>
    </row>
    <row r="286" spans="1:8" ht="15.75">
      <c r="A286" s="359"/>
      <c r="B286" s="299"/>
      <c r="C286" s="67" t="s">
        <v>545</v>
      </c>
      <c r="D286" s="74">
        <v>0</v>
      </c>
      <c r="E286" s="72">
        <f>(D286/D282)*100</f>
        <v>0</v>
      </c>
      <c r="F286" s="74">
        <v>0</v>
      </c>
      <c r="G286" s="72">
        <f>(F286/F282)*100</f>
        <v>0</v>
      </c>
      <c r="H286" s="72">
        <v>0</v>
      </c>
    </row>
    <row r="287" spans="1:8" ht="18.75" customHeight="1">
      <c r="A287" s="360" t="s">
        <v>763</v>
      </c>
      <c r="B287" s="294" t="s">
        <v>555</v>
      </c>
      <c r="C287" s="67" t="s">
        <v>154</v>
      </c>
      <c r="D287" s="71">
        <f>D288+D289+D290+D291</f>
        <v>65726</v>
      </c>
      <c r="E287" s="72">
        <f>SUM(E288:E291)</f>
        <v>100</v>
      </c>
      <c r="F287" s="71">
        <f>F288+F289+F290+F291</f>
        <v>15659.1</v>
      </c>
      <c r="G287" s="72">
        <f>SUM(G288:G291)</f>
        <v>100</v>
      </c>
      <c r="H287" s="72">
        <f>F287/D287*100-100</f>
        <v>-76.17518181541551</v>
      </c>
    </row>
    <row r="288" spans="1:8" ht="15.75">
      <c r="A288" s="360"/>
      <c r="B288" s="294"/>
      <c r="C288" s="67" t="s">
        <v>542</v>
      </c>
      <c r="D288" s="71">
        <f>D293+D298+D303+D308+D313</f>
        <v>53621</v>
      </c>
      <c r="E288" s="72">
        <f>(D288/D287)*100</f>
        <v>81.58263092231385</v>
      </c>
      <c r="F288" s="71">
        <f>F293+F298+F303+F308+F313</f>
        <v>11034.5</v>
      </c>
      <c r="G288" s="72">
        <f>(F288/F287)*100</f>
        <v>70.4670127912843</v>
      </c>
      <c r="H288" s="72">
        <f>F288/D288*100-100</f>
        <v>-79.42130881557598</v>
      </c>
    </row>
    <row r="289" spans="1:8" ht="15.75">
      <c r="A289" s="360"/>
      <c r="B289" s="294"/>
      <c r="C289" s="67" t="s">
        <v>543</v>
      </c>
      <c r="D289" s="74">
        <f>D294+D299+D304+D309+D314</f>
        <v>0</v>
      </c>
      <c r="E289" s="72">
        <f>(D289/D287)*100</f>
        <v>0</v>
      </c>
      <c r="F289" s="74">
        <f>F294+F299+F304+F309+F314</f>
        <v>0</v>
      </c>
      <c r="G289" s="72">
        <f>(F289/F287)*100</f>
        <v>0</v>
      </c>
      <c r="H289" s="72">
        <v>0</v>
      </c>
    </row>
    <row r="290" spans="1:8" ht="15.75">
      <c r="A290" s="360"/>
      <c r="B290" s="294"/>
      <c r="C290" s="67" t="s">
        <v>544</v>
      </c>
      <c r="D290" s="71">
        <f>D295+D300+D305+D310+D315</f>
        <v>12105</v>
      </c>
      <c r="E290" s="72">
        <f>(D290/D287)*100</f>
        <v>18.417369077686153</v>
      </c>
      <c r="F290" s="71">
        <f>F295+F300+F305+F310+F315</f>
        <v>4624.6</v>
      </c>
      <c r="G290" s="72">
        <f>(F290/F287)*100</f>
        <v>29.5329872087157</v>
      </c>
      <c r="H290" s="72">
        <f>F290/D290*100-100</f>
        <v>-61.795952085914905</v>
      </c>
    </row>
    <row r="291" spans="1:8" ht="15.75">
      <c r="A291" s="360"/>
      <c r="B291" s="294"/>
      <c r="C291" s="67" t="s">
        <v>545</v>
      </c>
      <c r="D291" s="74">
        <f>D296+D301+D306+D311+D316</f>
        <v>0</v>
      </c>
      <c r="E291" s="72">
        <f>(D291/D287)*100</f>
        <v>0</v>
      </c>
      <c r="F291" s="74">
        <f>F296+F301+F306+F311+F316</f>
        <v>0</v>
      </c>
      <c r="G291" s="72">
        <f>(F291/F287)*100</f>
        <v>0</v>
      </c>
      <c r="H291" s="72">
        <v>0</v>
      </c>
    </row>
    <row r="292" spans="1:8" ht="15.75">
      <c r="A292" s="359" t="s">
        <v>775</v>
      </c>
      <c r="B292" s="299" t="s">
        <v>665</v>
      </c>
      <c r="C292" s="67" t="s">
        <v>154</v>
      </c>
      <c r="D292" s="71">
        <f>D293+D294+D295+D296</f>
        <v>8928</v>
      </c>
      <c r="E292" s="72">
        <f>SUM(E293:E296)</f>
        <v>100</v>
      </c>
      <c r="F292" s="71">
        <f>F293+F294+F295+F296</f>
        <v>1663</v>
      </c>
      <c r="G292" s="72">
        <f>SUM(G293:G296)</f>
        <v>100</v>
      </c>
      <c r="H292" s="72">
        <f>F292/D292*100-100</f>
        <v>-81.37320788530465</v>
      </c>
    </row>
    <row r="293" spans="1:8" ht="15.75">
      <c r="A293" s="359"/>
      <c r="B293" s="299"/>
      <c r="C293" s="67" t="s">
        <v>542</v>
      </c>
      <c r="D293" s="71">
        <v>8928</v>
      </c>
      <c r="E293" s="72">
        <f>(D293/D292)*100</f>
        <v>100</v>
      </c>
      <c r="F293" s="71">
        <v>1663</v>
      </c>
      <c r="G293" s="72">
        <f>(F293/F292)*100</f>
        <v>100</v>
      </c>
      <c r="H293" s="72">
        <f>F293/D293*100-100</f>
        <v>-81.37320788530465</v>
      </c>
    </row>
    <row r="294" spans="1:8" ht="15.75">
      <c r="A294" s="359"/>
      <c r="B294" s="299"/>
      <c r="C294" s="67" t="s">
        <v>543</v>
      </c>
      <c r="D294" s="74">
        <v>0</v>
      </c>
      <c r="E294" s="72">
        <f>(D294/D292)*100</f>
        <v>0</v>
      </c>
      <c r="F294" s="74">
        <v>0</v>
      </c>
      <c r="G294" s="72">
        <f>(F294/F292)*100</f>
        <v>0</v>
      </c>
      <c r="H294" s="72">
        <v>0</v>
      </c>
    </row>
    <row r="295" spans="1:8" ht="15.75">
      <c r="A295" s="359"/>
      <c r="B295" s="299"/>
      <c r="C295" s="67" t="s">
        <v>544</v>
      </c>
      <c r="D295" s="74">
        <v>0</v>
      </c>
      <c r="E295" s="72">
        <f>(D295/D292)*100</f>
        <v>0</v>
      </c>
      <c r="F295" s="74">
        <v>0</v>
      </c>
      <c r="G295" s="72">
        <f>(F295/F292)*100</f>
        <v>0</v>
      </c>
      <c r="H295" s="72">
        <v>0</v>
      </c>
    </row>
    <row r="296" spans="1:8" ht="15.75">
      <c r="A296" s="359"/>
      <c r="B296" s="299"/>
      <c r="C296" s="67" t="s">
        <v>545</v>
      </c>
      <c r="D296" s="74">
        <v>0</v>
      </c>
      <c r="E296" s="72">
        <f>(D296/D292)*100</f>
        <v>0</v>
      </c>
      <c r="F296" s="74">
        <v>0</v>
      </c>
      <c r="G296" s="72">
        <f>(F296/F292)*100</f>
        <v>0</v>
      </c>
      <c r="H296" s="72">
        <v>0</v>
      </c>
    </row>
    <row r="297" spans="1:8" ht="12.75" customHeight="1">
      <c r="A297" s="359" t="s">
        <v>776</v>
      </c>
      <c r="B297" s="299" t="s">
        <v>889</v>
      </c>
      <c r="C297" s="67" t="s">
        <v>154</v>
      </c>
      <c r="D297" s="71">
        <f>D298+D299+D300+D301</f>
        <v>25727</v>
      </c>
      <c r="E297" s="72">
        <f>SUM(E298:E301)</f>
        <v>100</v>
      </c>
      <c r="F297" s="71">
        <f>F298+F299+F300+F301</f>
        <v>4684.8</v>
      </c>
      <c r="G297" s="72">
        <f>SUM(G298:G301)</f>
        <v>100</v>
      </c>
      <c r="H297" s="72">
        <f>F297/D297*100-100</f>
        <v>-81.79033700003887</v>
      </c>
    </row>
    <row r="298" spans="1:8" ht="15.75">
      <c r="A298" s="359"/>
      <c r="B298" s="299"/>
      <c r="C298" s="67" t="s">
        <v>542</v>
      </c>
      <c r="D298" s="71">
        <v>25727</v>
      </c>
      <c r="E298" s="72">
        <f>(D298/D297)*100</f>
        <v>100</v>
      </c>
      <c r="F298" s="71">
        <v>4684.8</v>
      </c>
      <c r="G298" s="72">
        <f>(F298/F297)*100</f>
        <v>100</v>
      </c>
      <c r="H298" s="72">
        <f>F298/D298*100-100</f>
        <v>-81.79033700003887</v>
      </c>
    </row>
    <row r="299" spans="1:8" ht="15.75">
      <c r="A299" s="359"/>
      <c r="B299" s="299"/>
      <c r="C299" s="67" t="s">
        <v>543</v>
      </c>
      <c r="D299" s="74">
        <v>0</v>
      </c>
      <c r="E299" s="72">
        <f>(D299/D297)*100</f>
        <v>0</v>
      </c>
      <c r="F299" s="74">
        <v>0</v>
      </c>
      <c r="G299" s="72">
        <f>(F299/F297)*100</f>
        <v>0</v>
      </c>
      <c r="H299" s="72">
        <v>0</v>
      </c>
    </row>
    <row r="300" spans="1:8" ht="15.75">
      <c r="A300" s="359"/>
      <c r="B300" s="299"/>
      <c r="C300" s="67" t="s">
        <v>544</v>
      </c>
      <c r="D300" s="74">
        <v>0</v>
      </c>
      <c r="E300" s="72">
        <f>(D300/D297)*100</f>
        <v>0</v>
      </c>
      <c r="F300" s="74">
        <v>0</v>
      </c>
      <c r="G300" s="72">
        <f>(F300/F297)*100</f>
        <v>0</v>
      </c>
      <c r="H300" s="72">
        <v>0</v>
      </c>
    </row>
    <row r="301" spans="1:8" ht="15.75">
      <c r="A301" s="359"/>
      <c r="B301" s="299"/>
      <c r="C301" s="67" t="s">
        <v>545</v>
      </c>
      <c r="D301" s="74">
        <v>0</v>
      </c>
      <c r="E301" s="72">
        <f>(D301/D297)*100</f>
        <v>0</v>
      </c>
      <c r="F301" s="74">
        <v>0</v>
      </c>
      <c r="G301" s="72">
        <f>(F301/F297)*100</f>
        <v>0</v>
      </c>
      <c r="H301" s="72">
        <v>0</v>
      </c>
    </row>
    <row r="302" spans="1:8" ht="12.75" customHeight="1">
      <c r="A302" s="359" t="s">
        <v>777</v>
      </c>
      <c r="B302" s="299" t="s">
        <v>890</v>
      </c>
      <c r="C302" s="67" t="s">
        <v>154</v>
      </c>
      <c r="D302" s="71">
        <f>D303+D304+D305+D306</f>
        <v>18852</v>
      </c>
      <c r="E302" s="72">
        <f>SUM(E303:E306)</f>
        <v>100</v>
      </c>
      <c r="F302" s="71">
        <f>F303+F304+F305+F306</f>
        <v>4658.7</v>
      </c>
      <c r="G302" s="72">
        <f>SUM(G303:G306)</f>
        <v>100</v>
      </c>
      <c r="H302" s="72">
        <f>F302/D302*100-100</f>
        <v>-75.28803309993634</v>
      </c>
    </row>
    <row r="303" spans="1:8" ht="15.75">
      <c r="A303" s="359"/>
      <c r="B303" s="299"/>
      <c r="C303" s="67" t="s">
        <v>542</v>
      </c>
      <c r="D303" s="71">
        <v>18852</v>
      </c>
      <c r="E303" s="72">
        <f>(D303/D302)*100</f>
        <v>100</v>
      </c>
      <c r="F303" s="71">
        <v>4658.7</v>
      </c>
      <c r="G303" s="72">
        <f>(F303/F302)*100</f>
        <v>100</v>
      </c>
      <c r="H303" s="72">
        <f>F303/D303*100-100</f>
        <v>-75.28803309993634</v>
      </c>
    </row>
    <row r="304" spans="1:8" ht="15.75">
      <c r="A304" s="359"/>
      <c r="B304" s="299"/>
      <c r="C304" s="67" t="s">
        <v>543</v>
      </c>
      <c r="D304" s="74">
        <v>0</v>
      </c>
      <c r="E304" s="72">
        <f>(D304/D302)*100</f>
        <v>0</v>
      </c>
      <c r="F304" s="74">
        <v>0</v>
      </c>
      <c r="G304" s="72">
        <f>(F304/F302)*100</f>
        <v>0</v>
      </c>
      <c r="H304" s="72">
        <v>0</v>
      </c>
    </row>
    <row r="305" spans="1:8" ht="15.75">
      <c r="A305" s="359"/>
      <c r="B305" s="299"/>
      <c r="C305" s="67" t="s">
        <v>544</v>
      </c>
      <c r="D305" s="74">
        <v>0</v>
      </c>
      <c r="E305" s="72">
        <f>(D305/D302)*100</f>
        <v>0</v>
      </c>
      <c r="F305" s="74">
        <v>0</v>
      </c>
      <c r="G305" s="72">
        <f>(F305/F302)*100</f>
        <v>0</v>
      </c>
      <c r="H305" s="72">
        <v>0</v>
      </c>
    </row>
    <row r="306" spans="1:8" ht="15.75">
      <c r="A306" s="359"/>
      <c r="B306" s="299"/>
      <c r="C306" s="67" t="s">
        <v>545</v>
      </c>
      <c r="D306" s="74">
        <v>0</v>
      </c>
      <c r="E306" s="72">
        <f>(D306/D302)*100</f>
        <v>0</v>
      </c>
      <c r="F306" s="74">
        <v>0</v>
      </c>
      <c r="G306" s="72">
        <f>(F306/F302)*100</f>
        <v>0</v>
      </c>
      <c r="H306" s="72">
        <v>0</v>
      </c>
    </row>
    <row r="307" spans="1:8" ht="28.5" customHeight="1">
      <c r="A307" s="359" t="s">
        <v>778</v>
      </c>
      <c r="B307" s="299" t="s">
        <v>891</v>
      </c>
      <c r="C307" s="67" t="s">
        <v>154</v>
      </c>
      <c r="D307" s="71">
        <f>D308+D309+D310+D311</f>
        <v>114</v>
      </c>
      <c r="E307" s="72">
        <f>SUM(E308:E311)</f>
        <v>100</v>
      </c>
      <c r="F307" s="71">
        <f>F308+F309+F310+F311</f>
        <v>28</v>
      </c>
      <c r="G307" s="72">
        <f>SUM(G308:G311)</f>
        <v>100</v>
      </c>
      <c r="H307" s="72">
        <f>F307/D307*100-100</f>
        <v>-75.43859649122807</v>
      </c>
    </row>
    <row r="308" spans="1:8" ht="21.75" customHeight="1">
      <c r="A308" s="359"/>
      <c r="B308" s="299"/>
      <c r="C308" s="67" t="s">
        <v>542</v>
      </c>
      <c r="D308" s="71">
        <v>114</v>
      </c>
      <c r="E308" s="72">
        <f>(D308/D307)*100</f>
        <v>100</v>
      </c>
      <c r="F308" s="71">
        <v>28</v>
      </c>
      <c r="G308" s="72">
        <f>(F308/F307)*100</f>
        <v>100</v>
      </c>
      <c r="H308" s="72">
        <f>F308/D308*100-100</f>
        <v>-75.43859649122807</v>
      </c>
    </row>
    <row r="309" spans="1:8" ht="20.25" customHeight="1">
      <c r="A309" s="359"/>
      <c r="B309" s="299"/>
      <c r="C309" s="67" t="s">
        <v>543</v>
      </c>
      <c r="D309" s="74">
        <v>0</v>
      </c>
      <c r="E309" s="72">
        <f>(D309/D307)*100</f>
        <v>0</v>
      </c>
      <c r="F309" s="74">
        <v>0</v>
      </c>
      <c r="G309" s="72">
        <f>(F309/F307)*100</f>
        <v>0</v>
      </c>
      <c r="H309" s="72">
        <v>0</v>
      </c>
    </row>
    <row r="310" spans="1:8" ht="18" customHeight="1">
      <c r="A310" s="359"/>
      <c r="B310" s="299"/>
      <c r="C310" s="67" t="s">
        <v>544</v>
      </c>
      <c r="D310" s="74">
        <v>0</v>
      </c>
      <c r="E310" s="72">
        <f>(D310/D307)*100</f>
        <v>0</v>
      </c>
      <c r="F310" s="74">
        <v>0</v>
      </c>
      <c r="G310" s="72">
        <f>(F310/F307)*100</f>
        <v>0</v>
      </c>
      <c r="H310" s="72">
        <v>0</v>
      </c>
    </row>
    <row r="311" spans="1:8" ht="22.5" customHeight="1">
      <c r="A311" s="359"/>
      <c r="B311" s="299"/>
      <c r="C311" s="67" t="s">
        <v>545</v>
      </c>
      <c r="D311" s="74">
        <v>0</v>
      </c>
      <c r="E311" s="72">
        <f>(D311/D307)*100</f>
        <v>0</v>
      </c>
      <c r="F311" s="74">
        <v>0</v>
      </c>
      <c r="G311" s="72">
        <f>(F311/F307)*100</f>
        <v>0</v>
      </c>
      <c r="H311" s="72">
        <v>0</v>
      </c>
    </row>
    <row r="312" spans="1:8" ht="30" customHeight="1">
      <c r="A312" s="359" t="s">
        <v>779</v>
      </c>
      <c r="B312" s="299" t="s">
        <v>892</v>
      </c>
      <c r="C312" s="67" t="s">
        <v>154</v>
      </c>
      <c r="D312" s="71">
        <f>D313+D314+D315+D316</f>
        <v>12105</v>
      </c>
      <c r="E312" s="72">
        <f>SUM(E313:E316)</f>
        <v>100</v>
      </c>
      <c r="F312" s="71">
        <f>F313+F314+F315+F316</f>
        <v>4624.6</v>
      </c>
      <c r="G312" s="72">
        <f>SUM(G313:G316)</f>
        <v>100</v>
      </c>
      <c r="H312" s="72">
        <f>F312/D312*100-100</f>
        <v>-61.795952085914905</v>
      </c>
    </row>
    <row r="313" spans="1:8" ht="33" customHeight="1">
      <c r="A313" s="359"/>
      <c r="B313" s="299"/>
      <c r="C313" s="67" t="s">
        <v>542</v>
      </c>
      <c r="D313" s="74">
        <v>0</v>
      </c>
      <c r="E313" s="72">
        <f>(D313/D312)*100</f>
        <v>0</v>
      </c>
      <c r="F313" s="74">
        <v>0</v>
      </c>
      <c r="G313" s="72">
        <f>(F313/F312)*100</f>
        <v>0</v>
      </c>
      <c r="H313" s="72">
        <v>0</v>
      </c>
    </row>
    <row r="314" spans="1:8" ht="25.5" customHeight="1">
      <c r="A314" s="359"/>
      <c r="B314" s="299"/>
      <c r="C314" s="67" t="s">
        <v>543</v>
      </c>
      <c r="D314" s="74">
        <v>0</v>
      </c>
      <c r="E314" s="72">
        <f>(D314/D312)*100</f>
        <v>0</v>
      </c>
      <c r="F314" s="74">
        <v>0</v>
      </c>
      <c r="G314" s="72">
        <f>(F314/F312)*100</f>
        <v>0</v>
      </c>
      <c r="H314" s="72">
        <v>0</v>
      </c>
    </row>
    <row r="315" spans="1:8" ht="30" customHeight="1">
      <c r="A315" s="359"/>
      <c r="B315" s="299"/>
      <c r="C315" s="67" t="s">
        <v>544</v>
      </c>
      <c r="D315" s="71">
        <v>12105</v>
      </c>
      <c r="E315" s="72">
        <f>(D315/D312)*100</f>
        <v>100</v>
      </c>
      <c r="F315" s="71">
        <v>4624.6</v>
      </c>
      <c r="G315" s="72">
        <f>(F315/F312)*100</f>
        <v>100</v>
      </c>
      <c r="H315" s="72">
        <f>F315/D315*100-100</f>
        <v>-61.795952085914905</v>
      </c>
    </row>
    <row r="316" spans="1:8" ht="27" customHeight="1">
      <c r="A316" s="359"/>
      <c r="B316" s="299"/>
      <c r="C316" s="67" t="s">
        <v>545</v>
      </c>
      <c r="D316" s="74">
        <v>0</v>
      </c>
      <c r="E316" s="72">
        <f>(D316/D312)*100</f>
        <v>0</v>
      </c>
      <c r="F316" s="74">
        <v>0</v>
      </c>
      <c r="G316" s="72">
        <f>(F316/F312)*100</f>
        <v>0</v>
      </c>
      <c r="H316" s="72">
        <v>0</v>
      </c>
    </row>
    <row r="317" spans="1:8" s="66" customFormat="1" ht="15.75" customHeight="1">
      <c r="A317" s="346" t="s">
        <v>24</v>
      </c>
      <c r="B317" s="327" t="s">
        <v>1664</v>
      </c>
      <c r="C317" s="27" t="s">
        <v>154</v>
      </c>
      <c r="D317" s="28">
        <f>D318+D319+D320+D321</f>
        <v>5699</v>
      </c>
      <c r="E317" s="70">
        <f>SUM(E318:E321)</f>
        <v>100</v>
      </c>
      <c r="F317" s="28">
        <f>F318+F319+F320+F321</f>
        <v>314.4</v>
      </c>
      <c r="G317" s="70">
        <f>SUM(G318:G321)</f>
        <v>100</v>
      </c>
      <c r="H317" s="70">
        <f>F317/D317*100-100</f>
        <v>-94.48324267415336</v>
      </c>
    </row>
    <row r="318" spans="1:8" s="66" customFormat="1" ht="15.75">
      <c r="A318" s="346"/>
      <c r="B318" s="327"/>
      <c r="C318" s="27" t="s">
        <v>37</v>
      </c>
      <c r="D318" s="93">
        <f>D323+D368+D383</f>
        <v>4420</v>
      </c>
      <c r="E318" s="70">
        <f>(D318/D317)*100</f>
        <v>77.55746622214423</v>
      </c>
      <c r="F318" s="93">
        <f>F323+F368+F383</f>
        <v>314.4</v>
      </c>
      <c r="G318" s="70">
        <f>(F318/F317)*100</f>
        <v>100</v>
      </c>
      <c r="H318" s="70">
        <v>0</v>
      </c>
    </row>
    <row r="319" spans="1:8" s="66" customFormat="1" ht="15.75">
      <c r="A319" s="346"/>
      <c r="B319" s="327"/>
      <c r="C319" s="27" t="s">
        <v>18</v>
      </c>
      <c r="D319" s="93">
        <f aca="true" t="shared" si="7" ref="D319:F321">D324+D369+D384</f>
        <v>0</v>
      </c>
      <c r="E319" s="70">
        <f>(D319/D317)*100</f>
        <v>0</v>
      </c>
      <c r="F319" s="93">
        <f t="shared" si="7"/>
        <v>0</v>
      </c>
      <c r="G319" s="70">
        <f>(F319/F317)*100</f>
        <v>0</v>
      </c>
      <c r="H319" s="70">
        <v>0</v>
      </c>
    </row>
    <row r="320" spans="1:8" s="66" customFormat="1" ht="15.75">
      <c r="A320" s="346"/>
      <c r="B320" s="327"/>
      <c r="C320" s="27" t="s">
        <v>38</v>
      </c>
      <c r="D320" s="93">
        <f t="shared" si="7"/>
        <v>1279</v>
      </c>
      <c r="E320" s="70">
        <f>(D320/D317)*100</f>
        <v>22.442533777855765</v>
      </c>
      <c r="F320" s="93">
        <f t="shared" si="7"/>
        <v>0</v>
      </c>
      <c r="G320" s="70">
        <f>(F320/F317)*100</f>
        <v>0</v>
      </c>
      <c r="H320" s="70">
        <f>F320/D320*100-100</f>
        <v>-100</v>
      </c>
    </row>
    <row r="321" spans="1:8" s="66" customFormat="1" ht="15.75">
      <c r="A321" s="346"/>
      <c r="B321" s="327"/>
      <c r="C321" s="27" t="s">
        <v>39</v>
      </c>
      <c r="D321" s="93">
        <f t="shared" si="7"/>
        <v>0</v>
      </c>
      <c r="E321" s="70">
        <f>(D321/D317)*100</f>
        <v>0</v>
      </c>
      <c r="F321" s="93">
        <f t="shared" si="7"/>
        <v>0</v>
      </c>
      <c r="G321" s="70">
        <f>(F321/F317)*100</f>
        <v>0</v>
      </c>
      <c r="H321" s="70">
        <v>0</v>
      </c>
    </row>
    <row r="322" spans="1:8" ht="15.75" customHeight="1">
      <c r="A322" s="361" t="s">
        <v>141</v>
      </c>
      <c r="B322" s="362" t="s">
        <v>300</v>
      </c>
      <c r="C322" s="36" t="s">
        <v>154</v>
      </c>
      <c r="D322" s="21">
        <f>SUM(D323:D326)</f>
        <v>2420</v>
      </c>
      <c r="E322" s="21">
        <f>D322/D317*100</f>
        <v>42.46359010352693</v>
      </c>
      <c r="F322" s="21">
        <f>SUM(F323:F326)</f>
        <v>269.79999999999995</v>
      </c>
      <c r="G322" s="21">
        <f>F322/F317*100</f>
        <v>85.81424936386767</v>
      </c>
      <c r="H322" s="21">
        <f>F322/D322*100-100</f>
        <v>-88.85123966942149</v>
      </c>
    </row>
    <row r="323" spans="1:8" ht="15.75">
      <c r="A323" s="361"/>
      <c r="B323" s="362"/>
      <c r="C323" s="36" t="s">
        <v>37</v>
      </c>
      <c r="D323" s="21">
        <f>D328+D333+D338+D343+D348+D353+D358+D363</f>
        <v>2420</v>
      </c>
      <c r="E323" s="21">
        <f>D323/D322*100</f>
        <v>100</v>
      </c>
      <c r="F323" s="21">
        <f>F328+F333+F338+F343+F348+F353+F358+F363</f>
        <v>269.79999999999995</v>
      </c>
      <c r="G323" s="21">
        <f>F323/F322*100</f>
        <v>100</v>
      </c>
      <c r="H323" s="21">
        <f>F323/D323*100-100</f>
        <v>-88.85123966942149</v>
      </c>
    </row>
    <row r="324" spans="1:8" ht="15.75">
      <c r="A324" s="361"/>
      <c r="B324" s="362"/>
      <c r="C324" s="36" t="s">
        <v>18</v>
      </c>
      <c r="D324" s="21">
        <f>D329+D334+D339+D344+D349+D354+D359+D364</f>
        <v>0</v>
      </c>
      <c r="E324" s="21">
        <f>D324/D322*100</f>
        <v>0</v>
      </c>
      <c r="F324" s="21">
        <f>F329+F334+F339+F344+F349+F354+F359+F364</f>
        <v>0</v>
      </c>
      <c r="G324" s="21">
        <f>F324/F322*100</f>
        <v>0</v>
      </c>
      <c r="H324" s="21">
        <v>0</v>
      </c>
    </row>
    <row r="325" spans="1:8" ht="15.75">
      <c r="A325" s="361"/>
      <c r="B325" s="362"/>
      <c r="C325" s="36" t="s">
        <v>38</v>
      </c>
      <c r="D325" s="21">
        <f>D330+D335+D340+D345+D350+D355+D360+D365</f>
        <v>0</v>
      </c>
      <c r="E325" s="21">
        <f>D325/D322*100</f>
        <v>0</v>
      </c>
      <c r="F325" s="21">
        <f>F330+F335+F340+F345+F350+F355+F360+F365</f>
        <v>0</v>
      </c>
      <c r="G325" s="21">
        <f>F325/F322*100</f>
        <v>0</v>
      </c>
      <c r="H325" s="21">
        <v>0</v>
      </c>
    </row>
    <row r="326" spans="1:8" ht="15.75">
      <c r="A326" s="361"/>
      <c r="B326" s="362"/>
      <c r="C326" s="36" t="s">
        <v>39</v>
      </c>
      <c r="D326" s="21">
        <f>D331+D336+D341+D346+D351+D356+D361+D366</f>
        <v>0</v>
      </c>
      <c r="E326" s="21">
        <f>D326/D322*100</f>
        <v>0</v>
      </c>
      <c r="F326" s="21">
        <f>F331+F336+F341+F346+F351+F356+F361+F366</f>
        <v>0</v>
      </c>
      <c r="G326" s="21">
        <f>F326/F322*100</f>
        <v>0</v>
      </c>
      <c r="H326" s="21">
        <v>0</v>
      </c>
    </row>
    <row r="327" spans="1:8" ht="14.25" customHeight="1">
      <c r="A327" s="265" t="s">
        <v>780</v>
      </c>
      <c r="B327" s="358" t="s">
        <v>893</v>
      </c>
      <c r="C327" s="4" t="s">
        <v>154</v>
      </c>
      <c r="D327" s="19">
        <f>SUM(D328:D331)</f>
        <v>79</v>
      </c>
      <c r="E327" s="19">
        <f>D327/D322*100</f>
        <v>3.2644628099173554</v>
      </c>
      <c r="F327" s="19">
        <f>SUM(F328:F331)</f>
        <v>15</v>
      </c>
      <c r="G327" s="19">
        <f>F327/F322*100</f>
        <v>5.559673832468496</v>
      </c>
      <c r="H327" s="19">
        <f>F327/D327*100-100</f>
        <v>-81.0126582278481</v>
      </c>
    </row>
    <row r="328" spans="1:8" ht="15.75">
      <c r="A328" s="265"/>
      <c r="B328" s="358"/>
      <c r="C328" s="4" t="s">
        <v>37</v>
      </c>
      <c r="D328" s="19">
        <v>79</v>
      </c>
      <c r="E328" s="19">
        <f>D328/D327*100</f>
        <v>100</v>
      </c>
      <c r="F328" s="19">
        <v>15</v>
      </c>
      <c r="G328" s="19">
        <f>F328/F327*100</f>
        <v>100</v>
      </c>
      <c r="H328" s="19">
        <f>F328/D328*100-100</f>
        <v>-81.0126582278481</v>
      </c>
    </row>
    <row r="329" spans="1:8" ht="15.75">
      <c r="A329" s="265"/>
      <c r="B329" s="358"/>
      <c r="C329" s="4" t="s">
        <v>18</v>
      </c>
      <c r="D329" s="19">
        <v>0</v>
      </c>
      <c r="E329" s="19">
        <f>D329/D327*100</f>
        <v>0</v>
      </c>
      <c r="F329" s="19">
        <v>0</v>
      </c>
      <c r="G329" s="19">
        <f>F329/F327*100</f>
        <v>0</v>
      </c>
      <c r="H329" s="19">
        <v>0</v>
      </c>
    </row>
    <row r="330" spans="1:8" ht="15.75">
      <c r="A330" s="265"/>
      <c r="B330" s="358"/>
      <c r="C330" s="4" t="s">
        <v>38</v>
      </c>
      <c r="D330" s="19">
        <v>0</v>
      </c>
      <c r="E330" s="19">
        <f>D330/D327*100</f>
        <v>0</v>
      </c>
      <c r="F330" s="19">
        <v>0</v>
      </c>
      <c r="G330" s="19">
        <f>F330/F327*100</f>
        <v>0</v>
      </c>
      <c r="H330" s="19">
        <v>0</v>
      </c>
    </row>
    <row r="331" spans="1:8" ht="15.75">
      <c r="A331" s="265"/>
      <c r="B331" s="358"/>
      <c r="C331" s="37" t="s">
        <v>39</v>
      </c>
      <c r="D331" s="19">
        <v>0</v>
      </c>
      <c r="E331" s="19">
        <f>D331/D327*100</f>
        <v>0</v>
      </c>
      <c r="F331" s="19">
        <v>0</v>
      </c>
      <c r="G331" s="19">
        <f>F331/F327*100</f>
        <v>0</v>
      </c>
      <c r="H331" s="19">
        <v>0</v>
      </c>
    </row>
    <row r="332" spans="1:8" ht="14.25" customHeight="1">
      <c r="A332" s="265" t="s">
        <v>781</v>
      </c>
      <c r="B332" s="358" t="s">
        <v>894</v>
      </c>
      <c r="C332" s="4" t="s">
        <v>154</v>
      </c>
      <c r="D332" s="19">
        <f>SUM(D333:D336)</f>
        <v>546</v>
      </c>
      <c r="E332" s="19">
        <f>D332/D322*100</f>
        <v>22.561983471074377</v>
      </c>
      <c r="F332" s="19">
        <f>SUM(F333:F336)</f>
        <v>96.5</v>
      </c>
      <c r="G332" s="19">
        <f>F332/F322*100</f>
        <v>35.76723498888066</v>
      </c>
      <c r="H332" s="19">
        <f>F332/D332*100-100</f>
        <v>-82.32600732600733</v>
      </c>
    </row>
    <row r="333" spans="1:8" ht="15.75">
      <c r="A333" s="265"/>
      <c r="B333" s="358"/>
      <c r="C333" s="4" t="s">
        <v>37</v>
      </c>
      <c r="D333" s="19">
        <v>546</v>
      </c>
      <c r="E333" s="19">
        <f>D333/D332*100</f>
        <v>100</v>
      </c>
      <c r="F333" s="19">
        <v>96.5</v>
      </c>
      <c r="G333" s="19">
        <f>F333/F332*100</f>
        <v>100</v>
      </c>
      <c r="H333" s="19">
        <f aca="true" t="shared" si="8" ref="H333:H338">F333/D333*100-100</f>
        <v>-82.32600732600733</v>
      </c>
    </row>
    <row r="334" spans="1:8" ht="15.75">
      <c r="A334" s="265"/>
      <c r="B334" s="358"/>
      <c r="C334" s="4" t="s">
        <v>18</v>
      </c>
      <c r="D334" s="19">
        <v>0</v>
      </c>
      <c r="E334" s="19">
        <f>D334/D332*100</f>
        <v>0</v>
      </c>
      <c r="F334" s="19">
        <v>0</v>
      </c>
      <c r="G334" s="19">
        <f>F334/F332*100</f>
        <v>0</v>
      </c>
      <c r="H334" s="19">
        <v>0</v>
      </c>
    </row>
    <row r="335" spans="1:8" ht="15.75">
      <c r="A335" s="265"/>
      <c r="B335" s="358"/>
      <c r="C335" s="4" t="s">
        <v>38</v>
      </c>
      <c r="D335" s="19">
        <v>0</v>
      </c>
      <c r="E335" s="19">
        <f>D335/D332*100</f>
        <v>0</v>
      </c>
      <c r="F335" s="19">
        <v>0</v>
      </c>
      <c r="G335" s="19">
        <f>F335/F332*100</f>
        <v>0</v>
      </c>
      <c r="H335" s="19">
        <v>0</v>
      </c>
    </row>
    <row r="336" spans="1:8" ht="15.75">
      <c r="A336" s="265"/>
      <c r="B336" s="358"/>
      <c r="C336" s="4" t="s">
        <v>39</v>
      </c>
      <c r="D336" s="19">
        <v>0</v>
      </c>
      <c r="E336" s="19">
        <f>D336/D332*100</f>
        <v>0</v>
      </c>
      <c r="F336" s="19">
        <v>0</v>
      </c>
      <c r="G336" s="19">
        <f>F336/F332*100</f>
        <v>0</v>
      </c>
      <c r="H336" s="19">
        <v>0</v>
      </c>
    </row>
    <row r="337" spans="1:8" ht="14.25" customHeight="1">
      <c r="A337" s="265" t="s">
        <v>782</v>
      </c>
      <c r="B337" s="358" t="s">
        <v>895</v>
      </c>
      <c r="C337" s="4" t="s">
        <v>154</v>
      </c>
      <c r="D337" s="19">
        <f>SUM(D338:D341)</f>
        <v>165</v>
      </c>
      <c r="E337" s="19">
        <f>D337/D322*100</f>
        <v>6.8181818181818175</v>
      </c>
      <c r="F337" s="19">
        <f>SUM(F338:F341)</f>
        <v>0</v>
      </c>
      <c r="G337" s="19">
        <f>F337/F322*100</f>
        <v>0</v>
      </c>
      <c r="H337" s="19">
        <f t="shared" si="8"/>
        <v>-100</v>
      </c>
    </row>
    <row r="338" spans="1:8" ht="15.75">
      <c r="A338" s="265"/>
      <c r="B338" s="358"/>
      <c r="C338" s="4" t="s">
        <v>37</v>
      </c>
      <c r="D338" s="19">
        <v>165</v>
      </c>
      <c r="E338" s="19">
        <f>D338/D337*100</f>
        <v>100</v>
      </c>
      <c r="F338" s="19">
        <v>0</v>
      </c>
      <c r="G338" s="19">
        <v>0</v>
      </c>
      <c r="H338" s="19">
        <f t="shared" si="8"/>
        <v>-100</v>
      </c>
    </row>
    <row r="339" spans="1:8" ht="15.75">
      <c r="A339" s="265"/>
      <c r="B339" s="358"/>
      <c r="C339" s="4" t="s">
        <v>18</v>
      </c>
      <c r="D339" s="19">
        <v>0</v>
      </c>
      <c r="E339" s="19">
        <f>D339/D337*100</f>
        <v>0</v>
      </c>
      <c r="F339" s="19">
        <v>0</v>
      </c>
      <c r="G339" s="19">
        <v>0</v>
      </c>
      <c r="H339" s="19">
        <v>0</v>
      </c>
    </row>
    <row r="340" spans="1:8" ht="15.75">
      <c r="A340" s="265"/>
      <c r="B340" s="358"/>
      <c r="C340" s="4" t="s">
        <v>38</v>
      </c>
      <c r="D340" s="19">
        <v>0</v>
      </c>
      <c r="E340" s="19">
        <f>D340/D337*100</f>
        <v>0</v>
      </c>
      <c r="F340" s="19">
        <v>0</v>
      </c>
      <c r="G340" s="19">
        <v>0</v>
      </c>
      <c r="H340" s="19">
        <v>0</v>
      </c>
    </row>
    <row r="341" spans="1:8" ht="15.75">
      <c r="A341" s="265"/>
      <c r="B341" s="358"/>
      <c r="C341" s="4" t="s">
        <v>39</v>
      </c>
      <c r="D341" s="19">
        <v>0</v>
      </c>
      <c r="E341" s="19">
        <f>D341/D337*100</f>
        <v>0</v>
      </c>
      <c r="F341" s="19">
        <v>0</v>
      </c>
      <c r="G341" s="19">
        <v>0</v>
      </c>
      <c r="H341" s="19">
        <v>0</v>
      </c>
    </row>
    <row r="342" spans="1:8" ht="14.25" customHeight="1">
      <c r="A342" s="265" t="s">
        <v>783</v>
      </c>
      <c r="B342" s="358" t="s">
        <v>896</v>
      </c>
      <c r="C342" s="4" t="s">
        <v>154</v>
      </c>
      <c r="D342" s="19">
        <f>SUM(D343:D346)</f>
        <v>268</v>
      </c>
      <c r="E342" s="19">
        <f>D342/D322*100</f>
        <v>11.074380165289256</v>
      </c>
      <c r="F342" s="19">
        <f>SUM(F343:F346)</f>
        <v>0</v>
      </c>
      <c r="G342" s="19">
        <f>F342/F322*100</f>
        <v>0</v>
      </c>
      <c r="H342" s="19">
        <f aca="true" t="shared" si="9" ref="H342:H348">F342/D342*100-100</f>
        <v>-100</v>
      </c>
    </row>
    <row r="343" spans="1:8" ht="15.75">
      <c r="A343" s="265"/>
      <c r="B343" s="358"/>
      <c r="C343" s="4" t="s">
        <v>37</v>
      </c>
      <c r="D343" s="19">
        <v>268</v>
      </c>
      <c r="E343" s="19">
        <f>D343/D342*100</f>
        <v>100</v>
      </c>
      <c r="F343" s="19">
        <v>0</v>
      </c>
      <c r="G343" s="19">
        <v>0</v>
      </c>
      <c r="H343" s="19">
        <f t="shared" si="9"/>
        <v>-100</v>
      </c>
    </row>
    <row r="344" spans="1:8" ht="15.75">
      <c r="A344" s="265"/>
      <c r="B344" s="358"/>
      <c r="C344" s="4" t="s">
        <v>18</v>
      </c>
      <c r="D344" s="19">
        <v>0</v>
      </c>
      <c r="E344" s="19">
        <f>D344/D342*100</f>
        <v>0</v>
      </c>
      <c r="F344" s="19">
        <v>0</v>
      </c>
      <c r="G344" s="19">
        <v>0</v>
      </c>
      <c r="H344" s="19">
        <v>0</v>
      </c>
    </row>
    <row r="345" spans="1:8" ht="15.75">
      <c r="A345" s="265"/>
      <c r="B345" s="358"/>
      <c r="C345" s="4" t="s">
        <v>38</v>
      </c>
      <c r="D345" s="19">
        <v>0</v>
      </c>
      <c r="E345" s="19">
        <f>D345/D342*100</f>
        <v>0</v>
      </c>
      <c r="F345" s="19">
        <v>0</v>
      </c>
      <c r="G345" s="19">
        <v>0</v>
      </c>
      <c r="H345" s="19">
        <v>0</v>
      </c>
    </row>
    <row r="346" spans="1:8" ht="15.75">
      <c r="A346" s="265"/>
      <c r="B346" s="358"/>
      <c r="C346" s="4" t="s">
        <v>39</v>
      </c>
      <c r="D346" s="19">
        <v>0</v>
      </c>
      <c r="E346" s="19">
        <f>D346/D342*100</f>
        <v>0</v>
      </c>
      <c r="F346" s="19">
        <v>0</v>
      </c>
      <c r="G346" s="19">
        <v>0</v>
      </c>
      <c r="H346" s="19">
        <v>0</v>
      </c>
    </row>
    <row r="347" spans="1:8" ht="14.25" customHeight="1">
      <c r="A347" s="265" t="s">
        <v>784</v>
      </c>
      <c r="B347" s="358" t="s">
        <v>897</v>
      </c>
      <c r="C347" s="4" t="s">
        <v>154</v>
      </c>
      <c r="D347" s="19">
        <f>SUM(D348:D351)</f>
        <v>331</v>
      </c>
      <c r="E347" s="19">
        <f>D347/D322*100</f>
        <v>13.677685950413224</v>
      </c>
      <c r="F347" s="19">
        <f>SUM(F348:F351)</f>
        <v>15</v>
      </c>
      <c r="G347" s="19">
        <f>F347/F322*100</f>
        <v>5.559673832468496</v>
      </c>
      <c r="H347" s="19">
        <f t="shared" si="9"/>
        <v>-95.46827794561933</v>
      </c>
    </row>
    <row r="348" spans="1:8" ht="15.75">
      <c r="A348" s="265"/>
      <c r="B348" s="358"/>
      <c r="C348" s="4" t="s">
        <v>37</v>
      </c>
      <c r="D348" s="19">
        <v>331</v>
      </c>
      <c r="E348" s="19">
        <f>D348/D347*100</f>
        <v>100</v>
      </c>
      <c r="F348" s="19">
        <v>15</v>
      </c>
      <c r="G348" s="19">
        <f>F348/F347*100</f>
        <v>100</v>
      </c>
      <c r="H348" s="19">
        <f t="shared" si="9"/>
        <v>-95.46827794561933</v>
      </c>
    </row>
    <row r="349" spans="1:8" ht="15.75">
      <c r="A349" s="265"/>
      <c r="B349" s="358"/>
      <c r="C349" s="4" t="s">
        <v>18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</row>
    <row r="350" spans="1:8" ht="15.75">
      <c r="A350" s="265"/>
      <c r="B350" s="358"/>
      <c r="C350" s="4" t="s">
        <v>38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</row>
    <row r="351" spans="1:8" ht="15.75">
      <c r="A351" s="265"/>
      <c r="B351" s="358"/>
      <c r="C351" s="4" t="s">
        <v>39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</row>
    <row r="352" spans="1:8" ht="14.25" customHeight="1">
      <c r="A352" s="265" t="s">
        <v>785</v>
      </c>
      <c r="B352" s="358" t="s">
        <v>898</v>
      </c>
      <c r="C352" s="4" t="s">
        <v>154</v>
      </c>
      <c r="D352" s="19">
        <f>SUM(D353:D356)</f>
        <v>311</v>
      </c>
      <c r="E352" s="19">
        <f>D352/D322*100</f>
        <v>12.851239669421489</v>
      </c>
      <c r="F352" s="19">
        <f>SUM(F353:F356)</f>
        <v>51.7</v>
      </c>
      <c r="G352" s="19">
        <f>F352/F322*100</f>
        <v>19.162342475908083</v>
      </c>
      <c r="H352" s="19">
        <f>F352/D352*100-100</f>
        <v>-83.37620578778134</v>
      </c>
    </row>
    <row r="353" spans="1:8" ht="15.75">
      <c r="A353" s="265"/>
      <c r="B353" s="358"/>
      <c r="C353" s="4" t="s">
        <v>37</v>
      </c>
      <c r="D353" s="19">
        <v>311</v>
      </c>
      <c r="E353" s="19">
        <f>D353/D352*100</f>
        <v>100</v>
      </c>
      <c r="F353" s="19">
        <v>51.7</v>
      </c>
      <c r="G353" s="19">
        <f>F353/F352*100</f>
        <v>100</v>
      </c>
      <c r="H353" s="19">
        <f>F353/D353*100-100</f>
        <v>-83.37620578778134</v>
      </c>
    </row>
    <row r="354" spans="1:8" ht="15.75">
      <c r="A354" s="265"/>
      <c r="B354" s="358"/>
      <c r="C354" s="4" t="s">
        <v>18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</row>
    <row r="355" spans="1:8" ht="15.75">
      <c r="A355" s="265"/>
      <c r="B355" s="358"/>
      <c r="C355" s="4" t="s">
        <v>38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</row>
    <row r="356" spans="1:8" ht="15.75">
      <c r="A356" s="265"/>
      <c r="B356" s="358"/>
      <c r="C356" s="4" t="s">
        <v>39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</row>
    <row r="357" spans="1:8" ht="14.25" customHeight="1">
      <c r="A357" s="265" t="s">
        <v>786</v>
      </c>
      <c r="B357" s="358" t="s">
        <v>899</v>
      </c>
      <c r="C357" s="4" t="s">
        <v>154</v>
      </c>
      <c r="D357" s="19">
        <f>SUM(D358:D361)</f>
        <v>259</v>
      </c>
      <c r="E357" s="19">
        <f>D357/D322*100</f>
        <v>10.702479338842975</v>
      </c>
      <c r="F357" s="19">
        <f>SUM(F358:F361)</f>
        <v>29.1</v>
      </c>
      <c r="G357" s="19">
        <f>F357/F322*100</f>
        <v>10.785767234988883</v>
      </c>
      <c r="H357" s="19">
        <f>F357/D357*100-100</f>
        <v>-88.76447876447877</v>
      </c>
    </row>
    <row r="358" spans="1:8" ht="15.75">
      <c r="A358" s="265"/>
      <c r="B358" s="358"/>
      <c r="C358" s="4" t="s">
        <v>37</v>
      </c>
      <c r="D358" s="19">
        <v>259</v>
      </c>
      <c r="E358" s="19">
        <f>D358/D357*100</f>
        <v>100</v>
      </c>
      <c r="F358" s="19">
        <v>29.1</v>
      </c>
      <c r="G358" s="19">
        <f>F358/F357*100</f>
        <v>100</v>
      </c>
      <c r="H358" s="19">
        <f>F358/D358*100-100</f>
        <v>-88.76447876447877</v>
      </c>
    </row>
    <row r="359" spans="1:8" ht="15.75">
      <c r="A359" s="265"/>
      <c r="B359" s="358"/>
      <c r="C359" s="4" t="s">
        <v>18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</row>
    <row r="360" spans="1:8" ht="15.75">
      <c r="A360" s="265"/>
      <c r="B360" s="358"/>
      <c r="C360" s="4" t="s">
        <v>38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</row>
    <row r="361" spans="1:8" ht="15.75">
      <c r="A361" s="265"/>
      <c r="B361" s="358"/>
      <c r="C361" s="4" t="s">
        <v>39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</row>
    <row r="362" spans="1:8" ht="14.25" customHeight="1">
      <c r="A362" s="265" t="s">
        <v>787</v>
      </c>
      <c r="B362" s="358" t="s">
        <v>900</v>
      </c>
      <c r="C362" s="4" t="s">
        <v>154</v>
      </c>
      <c r="D362" s="19">
        <f>SUM(D363:D366)</f>
        <v>461</v>
      </c>
      <c r="E362" s="19">
        <f>D362/D322*100</f>
        <v>19.049586776859503</v>
      </c>
      <c r="F362" s="19">
        <f>SUM(F363:F366)</f>
        <v>62.5</v>
      </c>
      <c r="G362" s="19">
        <f>F362/F322*100</f>
        <v>23.1653076352854</v>
      </c>
      <c r="H362" s="19">
        <f>F362/D362*100-100</f>
        <v>-86.44251626898048</v>
      </c>
    </row>
    <row r="363" spans="1:8" ht="15.75">
      <c r="A363" s="265"/>
      <c r="B363" s="358"/>
      <c r="C363" s="4" t="s">
        <v>37</v>
      </c>
      <c r="D363" s="19">
        <v>461</v>
      </c>
      <c r="E363" s="19">
        <f>D363/D362*100</f>
        <v>100</v>
      </c>
      <c r="F363" s="19">
        <v>62.5</v>
      </c>
      <c r="G363" s="19">
        <f>F363/F362*100</f>
        <v>100</v>
      </c>
      <c r="H363" s="19">
        <f>F363/D363*100-100</f>
        <v>-86.44251626898048</v>
      </c>
    </row>
    <row r="364" spans="1:8" ht="15.75">
      <c r="A364" s="265"/>
      <c r="B364" s="358"/>
      <c r="C364" s="4" t="s">
        <v>18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</row>
    <row r="365" spans="1:8" ht="15.75">
      <c r="A365" s="265"/>
      <c r="B365" s="358"/>
      <c r="C365" s="4" t="s">
        <v>38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</row>
    <row r="366" spans="1:8" ht="15.75">
      <c r="A366" s="265"/>
      <c r="B366" s="358"/>
      <c r="C366" s="4" t="s">
        <v>39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</row>
    <row r="367" spans="1:8" ht="14.25" customHeight="1">
      <c r="A367" s="356" t="s">
        <v>144</v>
      </c>
      <c r="B367" s="357" t="s">
        <v>313</v>
      </c>
      <c r="C367" s="38" t="s">
        <v>154</v>
      </c>
      <c r="D367" s="21">
        <f>SUM(D368:D371)</f>
        <v>611</v>
      </c>
      <c r="E367" s="21">
        <f>D367/D317*100</f>
        <v>10.721179154237586</v>
      </c>
      <c r="F367" s="21">
        <f>SUM(F368:F371)</f>
        <v>44.6</v>
      </c>
      <c r="G367" s="21">
        <f>F367/F317*100</f>
        <v>14.185750636132315</v>
      </c>
      <c r="H367" s="21">
        <f>F367/D367*100-100</f>
        <v>-92.70049099836334</v>
      </c>
    </row>
    <row r="368" spans="1:8" ht="15.75">
      <c r="A368" s="356"/>
      <c r="B368" s="357"/>
      <c r="C368" s="38" t="s">
        <v>37</v>
      </c>
      <c r="D368" s="21">
        <f>D373+D378</f>
        <v>611</v>
      </c>
      <c r="E368" s="21">
        <f>D368/D367*100</f>
        <v>100</v>
      </c>
      <c r="F368" s="21">
        <f>F373+F378</f>
        <v>44.6</v>
      </c>
      <c r="G368" s="21">
        <f>F368/F367*100</f>
        <v>100</v>
      </c>
      <c r="H368" s="21">
        <f>F368/D368*100-100</f>
        <v>-92.70049099836334</v>
      </c>
    </row>
    <row r="369" spans="1:8" ht="15.75">
      <c r="A369" s="356"/>
      <c r="B369" s="357"/>
      <c r="C369" s="38" t="s">
        <v>18</v>
      </c>
      <c r="D369" s="21">
        <f>D374+D379</f>
        <v>0</v>
      </c>
      <c r="E369" s="21">
        <f>D369/D367*100</f>
        <v>0</v>
      </c>
      <c r="F369" s="21">
        <f>F374+F379</f>
        <v>0</v>
      </c>
      <c r="G369" s="21">
        <f>F369/F367*100</f>
        <v>0</v>
      </c>
      <c r="H369" s="21">
        <v>0</v>
      </c>
    </row>
    <row r="370" spans="1:8" ht="15.75">
      <c r="A370" s="356"/>
      <c r="B370" s="357"/>
      <c r="C370" s="38" t="s">
        <v>38</v>
      </c>
      <c r="D370" s="21">
        <f>D375+D380</f>
        <v>0</v>
      </c>
      <c r="E370" s="21">
        <f>D370/D367*100</f>
        <v>0</v>
      </c>
      <c r="F370" s="21">
        <f>F375+F380</f>
        <v>0</v>
      </c>
      <c r="G370" s="21">
        <f>F370/F367*100</f>
        <v>0</v>
      </c>
      <c r="H370" s="21">
        <v>0</v>
      </c>
    </row>
    <row r="371" spans="1:8" ht="15.75">
      <c r="A371" s="356"/>
      <c r="B371" s="357"/>
      <c r="C371" s="38" t="s">
        <v>39</v>
      </c>
      <c r="D371" s="21">
        <f>D376+D381</f>
        <v>0</v>
      </c>
      <c r="E371" s="21">
        <f>D371/D367*100</f>
        <v>0</v>
      </c>
      <c r="F371" s="21">
        <f>F376+F381</f>
        <v>0</v>
      </c>
      <c r="G371" s="21">
        <f>F371/F367*100</f>
        <v>0</v>
      </c>
      <c r="H371" s="21">
        <v>0</v>
      </c>
    </row>
    <row r="372" spans="1:8" ht="14.25" customHeight="1">
      <c r="A372" s="265" t="s">
        <v>788</v>
      </c>
      <c r="B372" s="358" t="s">
        <v>901</v>
      </c>
      <c r="C372" s="4" t="s">
        <v>154</v>
      </c>
      <c r="D372" s="19">
        <f>SUM(D373:D376)</f>
        <v>476</v>
      </c>
      <c r="E372" s="19">
        <f>D372/D367*100</f>
        <v>77.9050736497545</v>
      </c>
      <c r="F372" s="19">
        <f>SUM(F373:F376)</f>
        <v>26.6</v>
      </c>
      <c r="G372" s="19">
        <f>F372/F367*100</f>
        <v>59.64125560538117</v>
      </c>
      <c r="H372" s="19">
        <f aca="true" t="shared" si="10" ref="H372:H378">F372/D372*100-100</f>
        <v>-94.41176470588235</v>
      </c>
    </row>
    <row r="373" spans="1:8" ht="15.75">
      <c r="A373" s="265"/>
      <c r="B373" s="358"/>
      <c r="C373" s="4" t="s">
        <v>37</v>
      </c>
      <c r="D373" s="19">
        <v>476</v>
      </c>
      <c r="E373" s="19">
        <f>D373/D372*100</f>
        <v>100</v>
      </c>
      <c r="F373" s="19">
        <v>26.6</v>
      </c>
      <c r="G373" s="19">
        <f>F373/F372*100</f>
        <v>100</v>
      </c>
      <c r="H373" s="19">
        <f t="shared" si="10"/>
        <v>-94.41176470588235</v>
      </c>
    </row>
    <row r="374" spans="1:8" ht="15.75">
      <c r="A374" s="265"/>
      <c r="B374" s="358"/>
      <c r="C374" s="4" t="s">
        <v>18</v>
      </c>
      <c r="D374" s="19">
        <v>0</v>
      </c>
      <c r="E374" s="19">
        <f>D374/D372*100</f>
        <v>0</v>
      </c>
      <c r="F374" s="19">
        <v>0</v>
      </c>
      <c r="G374" s="19">
        <f>F374/F372*100</f>
        <v>0</v>
      </c>
      <c r="H374" s="19">
        <v>0</v>
      </c>
    </row>
    <row r="375" spans="1:8" ht="15.75">
      <c r="A375" s="265"/>
      <c r="B375" s="358"/>
      <c r="C375" s="4" t="s">
        <v>38</v>
      </c>
      <c r="D375" s="19">
        <v>0</v>
      </c>
      <c r="E375" s="19">
        <f>D375/D372*100</f>
        <v>0</v>
      </c>
      <c r="F375" s="19">
        <v>0</v>
      </c>
      <c r="G375" s="19">
        <f>F375/F372*100</f>
        <v>0</v>
      </c>
      <c r="H375" s="19">
        <v>0</v>
      </c>
    </row>
    <row r="376" spans="1:8" ht="15.75">
      <c r="A376" s="265"/>
      <c r="B376" s="358"/>
      <c r="C376" s="4" t="s">
        <v>39</v>
      </c>
      <c r="D376" s="19">
        <v>0</v>
      </c>
      <c r="E376" s="19">
        <f>D376/D372*100</f>
        <v>0</v>
      </c>
      <c r="F376" s="19">
        <v>0</v>
      </c>
      <c r="G376" s="19">
        <f>F376/F372*100</f>
        <v>0</v>
      </c>
      <c r="H376" s="19">
        <v>0</v>
      </c>
    </row>
    <row r="377" spans="1:8" ht="14.25" customHeight="1">
      <c r="A377" s="265" t="s">
        <v>789</v>
      </c>
      <c r="B377" s="358" t="s">
        <v>902</v>
      </c>
      <c r="C377" s="4" t="s">
        <v>154</v>
      </c>
      <c r="D377" s="19">
        <f>SUM(D378:D381)</f>
        <v>135</v>
      </c>
      <c r="E377" s="19">
        <f>D377/D367*100</f>
        <v>22.0949263502455</v>
      </c>
      <c r="F377" s="19">
        <f>SUM(F378:F381)</f>
        <v>18</v>
      </c>
      <c r="G377" s="19">
        <f>F377/F367*100</f>
        <v>40.35874439461883</v>
      </c>
      <c r="H377" s="19">
        <f t="shared" si="10"/>
        <v>-86.66666666666667</v>
      </c>
    </row>
    <row r="378" spans="1:8" ht="15.75">
      <c r="A378" s="265"/>
      <c r="B378" s="358"/>
      <c r="C378" s="4" t="s">
        <v>37</v>
      </c>
      <c r="D378" s="19">
        <v>135</v>
      </c>
      <c r="E378" s="19">
        <f>D378/D377*100</f>
        <v>100</v>
      </c>
      <c r="F378" s="19">
        <v>18</v>
      </c>
      <c r="G378" s="19">
        <f>F378/F377*100</f>
        <v>100</v>
      </c>
      <c r="H378" s="19">
        <f t="shared" si="10"/>
        <v>-86.66666666666667</v>
      </c>
    </row>
    <row r="379" spans="1:8" ht="15.75">
      <c r="A379" s="265"/>
      <c r="B379" s="358"/>
      <c r="C379" s="4" t="s">
        <v>18</v>
      </c>
      <c r="D379" s="19">
        <v>0</v>
      </c>
      <c r="E379" s="19">
        <f>D379/D377*100</f>
        <v>0</v>
      </c>
      <c r="F379" s="19">
        <v>0</v>
      </c>
      <c r="G379" s="19">
        <f>F379/F377*100</f>
        <v>0</v>
      </c>
      <c r="H379" s="19">
        <v>0</v>
      </c>
    </row>
    <row r="380" spans="1:8" ht="15.75">
      <c r="A380" s="265"/>
      <c r="B380" s="358"/>
      <c r="C380" s="4" t="s">
        <v>38</v>
      </c>
      <c r="D380" s="19">
        <v>0</v>
      </c>
      <c r="E380" s="19">
        <f>D380/D377*100</f>
        <v>0</v>
      </c>
      <c r="F380" s="19">
        <v>0</v>
      </c>
      <c r="G380" s="19">
        <f>F380/F377*100</f>
        <v>0</v>
      </c>
      <c r="H380" s="19">
        <v>0</v>
      </c>
    </row>
    <row r="381" spans="1:8" ht="15.75">
      <c r="A381" s="265"/>
      <c r="B381" s="358"/>
      <c r="C381" s="4" t="s">
        <v>39</v>
      </c>
      <c r="D381" s="19">
        <v>0</v>
      </c>
      <c r="E381" s="19">
        <f>D381/D377*100</f>
        <v>0</v>
      </c>
      <c r="F381" s="19">
        <v>0</v>
      </c>
      <c r="G381" s="19">
        <f>F381/F377*100</f>
        <v>0</v>
      </c>
      <c r="H381" s="19">
        <v>0</v>
      </c>
    </row>
    <row r="382" spans="1:8" ht="14.25" customHeight="1">
      <c r="A382" s="356" t="s">
        <v>565</v>
      </c>
      <c r="B382" s="357" t="s">
        <v>317</v>
      </c>
      <c r="C382" s="38" t="s">
        <v>154</v>
      </c>
      <c r="D382" s="21">
        <f>SUM(D383:D386)</f>
        <v>2668</v>
      </c>
      <c r="E382" s="21">
        <f>D382/D317*100</f>
        <v>46.81523074223548</v>
      </c>
      <c r="F382" s="21">
        <f>SUM(F383:F386)</f>
        <v>0</v>
      </c>
      <c r="G382" s="21">
        <f>F382/F317*100</f>
        <v>0</v>
      </c>
      <c r="H382" s="21">
        <f aca="true" t="shared" si="11" ref="H382:H395">F382/D382*100-100</f>
        <v>-100</v>
      </c>
    </row>
    <row r="383" spans="1:8" ht="15.75">
      <c r="A383" s="356"/>
      <c r="B383" s="357"/>
      <c r="C383" s="38" t="s">
        <v>37</v>
      </c>
      <c r="D383" s="21">
        <f>D388+D393+D398</f>
        <v>1389</v>
      </c>
      <c r="E383" s="21">
        <f>D383/D382*100</f>
        <v>52.06146926536732</v>
      </c>
      <c r="F383" s="21">
        <f>F388+F393+F398</f>
        <v>0</v>
      </c>
      <c r="G383" s="21">
        <v>0</v>
      </c>
      <c r="H383" s="21">
        <f t="shared" si="11"/>
        <v>-100</v>
      </c>
    </row>
    <row r="384" spans="1:8" ht="15.75">
      <c r="A384" s="356"/>
      <c r="B384" s="357"/>
      <c r="C384" s="38" t="s">
        <v>18</v>
      </c>
      <c r="D384" s="21">
        <f>D389+D394+D399</f>
        <v>0</v>
      </c>
      <c r="E384" s="21">
        <f>D384/D382*100</f>
        <v>0</v>
      </c>
      <c r="F384" s="21">
        <f>F389+F394+F399</f>
        <v>0</v>
      </c>
      <c r="G384" s="21">
        <v>0</v>
      </c>
      <c r="H384" s="21">
        <v>0</v>
      </c>
    </row>
    <row r="385" spans="1:8" ht="15.75">
      <c r="A385" s="356"/>
      <c r="B385" s="357"/>
      <c r="C385" s="38" t="s">
        <v>38</v>
      </c>
      <c r="D385" s="21">
        <f>D390+D395+D400</f>
        <v>1279</v>
      </c>
      <c r="E385" s="21">
        <f>D385/D382*100</f>
        <v>47.938530734632685</v>
      </c>
      <c r="F385" s="21">
        <f>F390+F395+F400</f>
        <v>0</v>
      </c>
      <c r="G385" s="21">
        <v>0</v>
      </c>
      <c r="H385" s="21">
        <f t="shared" si="11"/>
        <v>-100</v>
      </c>
    </row>
    <row r="386" spans="1:8" ht="15.75">
      <c r="A386" s="356"/>
      <c r="B386" s="357"/>
      <c r="C386" s="38" t="s">
        <v>39</v>
      </c>
      <c r="D386" s="21">
        <f>D391+D396+D401</f>
        <v>0</v>
      </c>
      <c r="E386" s="21">
        <f>D386/D382*100</f>
        <v>0</v>
      </c>
      <c r="F386" s="21">
        <f>F391+F396+F401</f>
        <v>0</v>
      </c>
      <c r="G386" s="21">
        <v>0</v>
      </c>
      <c r="H386" s="21">
        <v>0</v>
      </c>
    </row>
    <row r="387" spans="1:8" ht="15.75">
      <c r="A387" s="265" t="s">
        <v>790</v>
      </c>
      <c r="B387" s="358" t="s">
        <v>903</v>
      </c>
      <c r="C387" s="4" t="s">
        <v>154</v>
      </c>
      <c r="D387" s="19">
        <f>SUM(D388:D391)</f>
        <v>1389</v>
      </c>
      <c r="E387" s="19">
        <f>D387/D382*100</f>
        <v>52.06146926536732</v>
      </c>
      <c r="F387" s="19">
        <f>SUM(F388:F391)</f>
        <v>0</v>
      </c>
      <c r="G387" s="19">
        <v>0</v>
      </c>
      <c r="H387" s="19">
        <f t="shared" si="11"/>
        <v>-100</v>
      </c>
    </row>
    <row r="388" spans="1:8" ht="15.75">
      <c r="A388" s="265"/>
      <c r="B388" s="358"/>
      <c r="C388" s="4" t="s">
        <v>37</v>
      </c>
      <c r="D388" s="19">
        <v>1389</v>
      </c>
      <c r="E388" s="19">
        <f>D388/D387*100</f>
        <v>100</v>
      </c>
      <c r="F388" s="19">
        <v>0</v>
      </c>
      <c r="G388" s="19">
        <v>0</v>
      </c>
      <c r="H388" s="19">
        <f t="shared" si="11"/>
        <v>-100</v>
      </c>
    </row>
    <row r="389" spans="1:8" ht="15.75">
      <c r="A389" s="265"/>
      <c r="B389" s="358"/>
      <c r="C389" s="4" t="s">
        <v>18</v>
      </c>
      <c r="D389" s="19">
        <v>0</v>
      </c>
      <c r="E389" s="19">
        <f>D389/D387*100</f>
        <v>0</v>
      </c>
      <c r="F389" s="19">
        <v>0</v>
      </c>
      <c r="G389" s="19">
        <v>0</v>
      </c>
      <c r="H389" s="19">
        <v>0</v>
      </c>
    </row>
    <row r="390" spans="1:8" ht="15.75">
      <c r="A390" s="265"/>
      <c r="B390" s="358"/>
      <c r="C390" s="4" t="s">
        <v>38</v>
      </c>
      <c r="D390" s="19">
        <v>0</v>
      </c>
      <c r="E390" s="19">
        <f>D390/D387*100</f>
        <v>0</v>
      </c>
      <c r="F390" s="19">
        <v>0</v>
      </c>
      <c r="G390" s="19">
        <v>0</v>
      </c>
      <c r="H390" s="19">
        <v>0</v>
      </c>
    </row>
    <row r="391" spans="1:8" ht="15.75">
      <c r="A391" s="265"/>
      <c r="B391" s="358"/>
      <c r="C391" s="4" t="s">
        <v>39</v>
      </c>
      <c r="D391" s="19">
        <v>0</v>
      </c>
      <c r="E391" s="19">
        <f>D391/D387*100</f>
        <v>0</v>
      </c>
      <c r="F391" s="19">
        <v>0</v>
      </c>
      <c r="G391" s="19">
        <v>0</v>
      </c>
      <c r="H391" s="19">
        <v>0</v>
      </c>
    </row>
    <row r="392" spans="1:8" ht="15.75">
      <c r="A392" s="265" t="s">
        <v>791</v>
      </c>
      <c r="B392" s="358" t="s">
        <v>904</v>
      </c>
      <c r="C392" s="4" t="s">
        <v>154</v>
      </c>
      <c r="D392" s="19">
        <f>SUM(D393:D396)</f>
        <v>1279</v>
      </c>
      <c r="E392" s="19">
        <f>D392/D382*100</f>
        <v>47.938530734632685</v>
      </c>
      <c r="F392" s="19">
        <f>SUM(F393:F396)</f>
        <v>0</v>
      </c>
      <c r="G392" s="19">
        <v>0</v>
      </c>
      <c r="H392" s="19">
        <f t="shared" si="11"/>
        <v>-100</v>
      </c>
    </row>
    <row r="393" spans="1:8" ht="15.75">
      <c r="A393" s="265"/>
      <c r="B393" s="358"/>
      <c r="C393" s="4" t="s">
        <v>37</v>
      </c>
      <c r="D393" s="19">
        <v>0</v>
      </c>
      <c r="E393" s="19">
        <f>D393/D392*100</f>
        <v>0</v>
      </c>
      <c r="F393" s="19">
        <v>0</v>
      </c>
      <c r="G393" s="19">
        <v>0</v>
      </c>
      <c r="H393" s="19">
        <v>0</v>
      </c>
    </row>
    <row r="394" spans="1:8" ht="15.75">
      <c r="A394" s="265"/>
      <c r="B394" s="358"/>
      <c r="C394" s="4" t="s">
        <v>18</v>
      </c>
      <c r="D394" s="19">
        <v>0</v>
      </c>
      <c r="E394" s="19">
        <f>D394/D392*100</f>
        <v>0</v>
      </c>
      <c r="F394" s="19">
        <v>0</v>
      </c>
      <c r="G394" s="19">
        <v>0</v>
      </c>
      <c r="H394" s="19">
        <v>0</v>
      </c>
    </row>
    <row r="395" spans="1:8" ht="15.75">
      <c r="A395" s="265"/>
      <c r="B395" s="358"/>
      <c r="C395" s="4" t="s">
        <v>38</v>
      </c>
      <c r="D395" s="19">
        <v>1279</v>
      </c>
      <c r="E395" s="19">
        <f>D395/D392*100</f>
        <v>100</v>
      </c>
      <c r="F395" s="19">
        <v>0</v>
      </c>
      <c r="G395" s="19">
        <v>0</v>
      </c>
      <c r="H395" s="19">
        <f t="shared" si="11"/>
        <v>-100</v>
      </c>
    </row>
    <row r="396" spans="1:8" ht="15.75">
      <c r="A396" s="265"/>
      <c r="B396" s="358"/>
      <c r="C396" s="4" t="s">
        <v>39</v>
      </c>
      <c r="D396" s="19">
        <v>0</v>
      </c>
      <c r="E396" s="19">
        <f>D396/D392*100</f>
        <v>0</v>
      </c>
      <c r="F396" s="19">
        <v>0</v>
      </c>
      <c r="G396" s="19">
        <v>0</v>
      </c>
      <c r="H396" s="19">
        <v>0</v>
      </c>
    </row>
    <row r="397" spans="1:8" ht="15.75" customHeight="1">
      <c r="A397" s="265" t="s">
        <v>792</v>
      </c>
      <c r="B397" s="358" t="s">
        <v>905</v>
      </c>
      <c r="C397" s="4" t="s">
        <v>154</v>
      </c>
      <c r="D397" s="19">
        <f>SUM(D398:D401)</f>
        <v>0</v>
      </c>
      <c r="E397" s="19">
        <v>0</v>
      </c>
      <c r="F397" s="19">
        <f>SUM(F398:F401)</f>
        <v>0</v>
      </c>
      <c r="G397" s="19">
        <v>0</v>
      </c>
      <c r="H397" s="19">
        <v>0</v>
      </c>
    </row>
    <row r="398" spans="1:8" ht="15.75">
      <c r="A398" s="265"/>
      <c r="B398" s="358"/>
      <c r="C398" s="4" t="s">
        <v>37</v>
      </c>
      <c r="D398" s="19">
        <v>0</v>
      </c>
      <c r="E398" s="19">
        <v>0</v>
      </c>
      <c r="F398" s="19">
        <v>0</v>
      </c>
      <c r="G398" s="19">
        <v>0</v>
      </c>
      <c r="H398" s="19">
        <v>0</v>
      </c>
    </row>
    <row r="399" spans="1:8" ht="15.75">
      <c r="A399" s="265"/>
      <c r="B399" s="358"/>
      <c r="C399" s="4" t="s">
        <v>18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</row>
    <row r="400" spans="1:8" ht="15.75">
      <c r="A400" s="265"/>
      <c r="B400" s="358"/>
      <c r="C400" s="4" t="s">
        <v>38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</row>
    <row r="401" spans="1:8" ht="15.75">
      <c r="A401" s="265"/>
      <c r="B401" s="358"/>
      <c r="C401" s="4" t="s">
        <v>39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</row>
    <row r="402" spans="1:8" s="66" customFormat="1" ht="15.75">
      <c r="A402" s="346" t="s">
        <v>26</v>
      </c>
      <c r="B402" s="326" t="s">
        <v>1665</v>
      </c>
      <c r="C402" s="27" t="s">
        <v>154</v>
      </c>
      <c r="D402" s="28">
        <f>D403+D404+D405+D406</f>
        <v>306366.8</v>
      </c>
      <c r="E402" s="28">
        <f>E403+E404+E405+E406</f>
        <v>100</v>
      </c>
      <c r="F402" s="28">
        <f>F403+F404+F405+F406</f>
        <v>70614.5</v>
      </c>
      <c r="G402" s="28">
        <f>G403+G404+G405+G406</f>
        <v>100.00000000000001</v>
      </c>
      <c r="H402" s="28">
        <f>F402/D402*100-100</f>
        <v>-76.95099469002515</v>
      </c>
    </row>
    <row r="403" spans="1:8" s="66" customFormat="1" ht="15.75">
      <c r="A403" s="346"/>
      <c r="B403" s="326"/>
      <c r="C403" s="27" t="s">
        <v>37</v>
      </c>
      <c r="D403" s="28">
        <v>296210</v>
      </c>
      <c r="E403" s="28">
        <f>D403/$D$402*100</f>
        <v>96.68475827015199</v>
      </c>
      <c r="F403" s="28">
        <f>F408+F443+F453+F468+F498+F508+F518</f>
        <v>67908.6</v>
      </c>
      <c r="G403" s="28">
        <f>F403/$F$402*100</f>
        <v>96.16806746489745</v>
      </c>
      <c r="H403" s="28">
        <f>F403/D403*100-100</f>
        <v>-77.07417035211505</v>
      </c>
    </row>
    <row r="404" spans="1:8" s="66" customFormat="1" ht="15.75">
      <c r="A404" s="346"/>
      <c r="B404" s="326"/>
      <c r="C404" s="27" t="s">
        <v>18</v>
      </c>
      <c r="D404" s="28">
        <v>106.8</v>
      </c>
      <c r="E404" s="28">
        <f>D404/$D$402*100</f>
        <v>0.03486017414419578</v>
      </c>
      <c r="F404" s="28">
        <v>0</v>
      </c>
      <c r="G404" s="28">
        <f>F404/$F$402*100</f>
        <v>0</v>
      </c>
      <c r="H404" s="28">
        <f>F404/D404*100-100</f>
        <v>-100</v>
      </c>
    </row>
    <row r="405" spans="1:8" s="66" customFormat="1" ht="15.75">
      <c r="A405" s="346"/>
      <c r="B405" s="326"/>
      <c r="C405" s="27" t="s">
        <v>38</v>
      </c>
      <c r="D405" s="28">
        <v>0</v>
      </c>
      <c r="E405" s="28">
        <f>D405/$D$402*100</f>
        <v>0</v>
      </c>
      <c r="F405" s="28">
        <v>0</v>
      </c>
      <c r="G405" s="28">
        <f>F405/$F$402*100</f>
        <v>0</v>
      </c>
      <c r="H405" s="28">
        <v>0</v>
      </c>
    </row>
    <row r="406" spans="1:8" s="66" customFormat="1" ht="15.75">
      <c r="A406" s="346"/>
      <c r="B406" s="326"/>
      <c r="C406" s="27" t="s">
        <v>39</v>
      </c>
      <c r="D406" s="28">
        <v>10050</v>
      </c>
      <c r="E406" s="28">
        <f>D406/$D$402*100</f>
        <v>3.2803815557038165</v>
      </c>
      <c r="F406" s="28">
        <v>2705.9</v>
      </c>
      <c r="G406" s="28">
        <f>F406/$F$402*100</f>
        <v>3.831932535102564</v>
      </c>
      <c r="H406" s="28">
        <f>F406/D406*100-100</f>
        <v>-73.07562189054727</v>
      </c>
    </row>
    <row r="407" spans="1:8" ht="15.75">
      <c r="A407" s="267" t="s">
        <v>240</v>
      </c>
      <c r="B407" s="344" t="s">
        <v>647</v>
      </c>
      <c r="C407" s="95" t="s">
        <v>154</v>
      </c>
      <c r="D407" s="31">
        <f>D408+D409+D410+D411</f>
        <v>48840.3</v>
      </c>
      <c r="E407" s="31">
        <f>E408+E409+E410+E411</f>
        <v>100</v>
      </c>
      <c r="F407" s="31">
        <f>F408+F409+F410+F411</f>
        <v>11724.6</v>
      </c>
      <c r="G407" s="31">
        <f>G408+G409+G410+G411</f>
        <v>100</v>
      </c>
      <c r="H407" s="31">
        <f>F407/D407*100-100</f>
        <v>-75.99400495082955</v>
      </c>
    </row>
    <row r="408" spans="1:8" ht="15.75">
      <c r="A408" s="267"/>
      <c r="B408" s="344"/>
      <c r="C408" s="95" t="s">
        <v>37</v>
      </c>
      <c r="D408" s="21">
        <v>48662</v>
      </c>
      <c r="E408" s="21">
        <f>D408/$D$407*100</f>
        <v>99.63493262735896</v>
      </c>
      <c r="F408" s="21">
        <v>11716.2</v>
      </c>
      <c r="G408" s="21">
        <f>F408/$F$407*100</f>
        <v>99.9283557648022</v>
      </c>
      <c r="H408" s="31">
        <f>F408/D408*100-100</f>
        <v>-75.92330771443837</v>
      </c>
    </row>
    <row r="409" spans="1:8" ht="15.75">
      <c r="A409" s="267"/>
      <c r="B409" s="344"/>
      <c r="C409" s="95" t="s">
        <v>18</v>
      </c>
      <c r="D409" s="21">
        <v>106.8</v>
      </c>
      <c r="E409" s="21">
        <f>D409/$D$407*100</f>
        <v>0.21867187547988032</v>
      </c>
      <c r="F409" s="21">
        <v>0</v>
      </c>
      <c r="G409" s="21">
        <f>F409/$F$407*100</f>
        <v>0</v>
      </c>
      <c r="H409" s="31">
        <f>F409/D409*100-100</f>
        <v>-100</v>
      </c>
    </row>
    <row r="410" spans="1:8" ht="15.75">
      <c r="A410" s="267"/>
      <c r="B410" s="344"/>
      <c r="C410" s="95" t="s">
        <v>38</v>
      </c>
      <c r="D410" s="21">
        <v>0</v>
      </c>
      <c r="E410" s="21">
        <f>D410/$D$407*100</f>
        <v>0</v>
      </c>
      <c r="F410" s="21">
        <v>0</v>
      </c>
      <c r="G410" s="21">
        <f>F410/$F$407*100</f>
        <v>0</v>
      </c>
      <c r="H410" s="31">
        <v>0</v>
      </c>
    </row>
    <row r="411" spans="1:8" ht="15.75">
      <c r="A411" s="267"/>
      <c r="B411" s="344"/>
      <c r="C411" s="95" t="s">
        <v>39</v>
      </c>
      <c r="D411" s="21">
        <v>71.5</v>
      </c>
      <c r="E411" s="21">
        <f>D411/$D$407*100</f>
        <v>0.14639549716115582</v>
      </c>
      <c r="F411" s="21">
        <v>8.4</v>
      </c>
      <c r="G411" s="21">
        <f>F411/$F$407*100</f>
        <v>0.07164423519778927</v>
      </c>
      <c r="H411" s="31">
        <f>F411/D411*100-100</f>
        <v>-88.25174825174825</v>
      </c>
    </row>
    <row r="412" spans="1:8" ht="24" customHeight="1">
      <c r="A412" s="268" t="s">
        <v>793</v>
      </c>
      <c r="B412" s="335" t="s">
        <v>648</v>
      </c>
      <c r="C412" s="106" t="s">
        <v>154</v>
      </c>
      <c r="D412" s="71">
        <f>D413+D414+D415+D416</f>
        <v>46477.5</v>
      </c>
      <c r="E412" s="71">
        <f>E413+E414+E415+E416</f>
        <v>100</v>
      </c>
      <c r="F412" s="71">
        <f>F413+F414+F415+F416</f>
        <v>10989.3</v>
      </c>
      <c r="G412" s="71">
        <f>G413+G414+G415+G416</f>
        <v>100</v>
      </c>
      <c r="H412" s="71">
        <f>F412/D412*100-100</f>
        <v>-76.35565596256254</v>
      </c>
    </row>
    <row r="413" spans="1:8" ht="24" customHeight="1">
      <c r="A413" s="268"/>
      <c r="B413" s="335"/>
      <c r="C413" s="2" t="s">
        <v>37</v>
      </c>
      <c r="D413" s="19">
        <v>46406</v>
      </c>
      <c r="E413" s="19">
        <f>D413/$D$412*100</f>
        <v>99.84616212145662</v>
      </c>
      <c r="F413" s="19">
        <v>10980.9</v>
      </c>
      <c r="G413" s="19">
        <f>F413/$F$412*100</f>
        <v>99.92356201031913</v>
      </c>
      <c r="H413" s="71">
        <f>F413/D413*100-100</f>
        <v>-76.33732706977545</v>
      </c>
    </row>
    <row r="414" spans="1:8" ht="24" customHeight="1">
      <c r="A414" s="268"/>
      <c r="B414" s="335"/>
      <c r="C414" s="2" t="s">
        <v>18</v>
      </c>
      <c r="D414" s="19">
        <v>0</v>
      </c>
      <c r="E414" s="19">
        <f>D414/$D$412*100</f>
        <v>0</v>
      </c>
      <c r="F414" s="19">
        <v>0</v>
      </c>
      <c r="G414" s="19">
        <f>F414/$F$412*100</f>
        <v>0</v>
      </c>
      <c r="H414" s="71">
        <v>0</v>
      </c>
    </row>
    <row r="415" spans="1:8" ht="24" customHeight="1">
      <c r="A415" s="268"/>
      <c r="B415" s="335"/>
      <c r="C415" s="2" t="s">
        <v>38</v>
      </c>
      <c r="D415" s="19">
        <v>0</v>
      </c>
      <c r="E415" s="19">
        <f>D415/$D$412*100</f>
        <v>0</v>
      </c>
      <c r="F415" s="19">
        <v>0</v>
      </c>
      <c r="G415" s="19">
        <f>F415/$F$412*100</f>
        <v>0</v>
      </c>
      <c r="H415" s="71">
        <v>0</v>
      </c>
    </row>
    <row r="416" spans="1:8" ht="24" customHeight="1">
      <c r="A416" s="268"/>
      <c r="B416" s="335"/>
      <c r="C416" s="2" t="s">
        <v>39</v>
      </c>
      <c r="D416" s="19">
        <v>71.5</v>
      </c>
      <c r="E416" s="19">
        <f>D416/$D$412*100</f>
        <v>0.1538378785433812</v>
      </c>
      <c r="F416" s="19">
        <v>8.4</v>
      </c>
      <c r="G416" s="19">
        <f>F416/$F$412*100</f>
        <v>0.0764379896808714</v>
      </c>
      <c r="H416" s="71">
        <f>F416/D416*100-100</f>
        <v>-88.25174825174825</v>
      </c>
    </row>
    <row r="417" spans="1:8" ht="15.75" customHeight="1">
      <c r="A417" s="268" t="s">
        <v>794</v>
      </c>
      <c r="B417" s="335" t="s">
        <v>649</v>
      </c>
      <c r="C417" s="106" t="s">
        <v>154</v>
      </c>
      <c r="D417" s="71">
        <f>D418+D419+D420+D421</f>
        <v>0</v>
      </c>
      <c r="E417" s="71">
        <f>E418+E419+E420+E421</f>
        <v>0</v>
      </c>
      <c r="F417" s="71">
        <f>F418+F419+F420+F421</f>
        <v>0</v>
      </c>
      <c r="G417" s="71">
        <f>G418+G419+G420+G421</f>
        <v>0</v>
      </c>
      <c r="H417" s="71">
        <v>0</v>
      </c>
    </row>
    <row r="418" spans="1:8" ht="15.75">
      <c r="A418" s="268"/>
      <c r="B418" s="335"/>
      <c r="C418" s="2" t="s">
        <v>37</v>
      </c>
      <c r="D418" s="19">
        <v>0</v>
      </c>
      <c r="E418" s="19">
        <v>0</v>
      </c>
      <c r="F418" s="19">
        <v>0</v>
      </c>
      <c r="G418" s="19">
        <v>0</v>
      </c>
      <c r="H418" s="71">
        <v>0</v>
      </c>
    </row>
    <row r="419" spans="1:8" ht="15.75">
      <c r="A419" s="268"/>
      <c r="B419" s="335"/>
      <c r="C419" s="2" t="s">
        <v>18</v>
      </c>
      <c r="D419" s="19">
        <v>0</v>
      </c>
      <c r="E419" s="19">
        <v>0</v>
      </c>
      <c r="F419" s="19">
        <v>0</v>
      </c>
      <c r="G419" s="19">
        <v>0</v>
      </c>
      <c r="H419" s="71">
        <v>0</v>
      </c>
    </row>
    <row r="420" spans="1:8" ht="15.75">
      <c r="A420" s="268"/>
      <c r="B420" s="335"/>
      <c r="C420" s="2" t="s">
        <v>38</v>
      </c>
      <c r="D420" s="19">
        <v>0</v>
      </c>
      <c r="E420" s="19">
        <v>0</v>
      </c>
      <c r="F420" s="19">
        <v>0</v>
      </c>
      <c r="G420" s="19">
        <v>0</v>
      </c>
      <c r="H420" s="71">
        <v>0</v>
      </c>
    </row>
    <row r="421" spans="1:8" ht="15.75">
      <c r="A421" s="268"/>
      <c r="B421" s="335"/>
      <c r="C421" s="2" t="s">
        <v>39</v>
      </c>
      <c r="D421" s="19">
        <v>0</v>
      </c>
      <c r="E421" s="19">
        <v>0</v>
      </c>
      <c r="F421" s="19">
        <v>0</v>
      </c>
      <c r="G421" s="19">
        <v>0</v>
      </c>
      <c r="H421" s="71">
        <v>0</v>
      </c>
    </row>
    <row r="422" spans="1:8" ht="15.75">
      <c r="A422" s="268" t="s">
        <v>795</v>
      </c>
      <c r="B422" s="335" t="s">
        <v>650</v>
      </c>
      <c r="C422" s="106" t="s">
        <v>154</v>
      </c>
      <c r="D422" s="71">
        <f>D423+D424+D425+D426</f>
        <v>65.5</v>
      </c>
      <c r="E422" s="71">
        <f>E423+E424+E425+E426</f>
        <v>100</v>
      </c>
      <c r="F422" s="71">
        <f>F423+F424+F425+F426</f>
        <v>0</v>
      </c>
      <c r="G422" s="71">
        <f>G423+G424+G425+G426</f>
        <v>0</v>
      </c>
      <c r="H422" s="71">
        <f>F422/D422*100-100</f>
        <v>-100</v>
      </c>
    </row>
    <row r="423" spans="1:8" ht="15.75">
      <c r="A423" s="268"/>
      <c r="B423" s="335"/>
      <c r="C423" s="2" t="s">
        <v>37</v>
      </c>
      <c r="D423" s="19">
        <v>0</v>
      </c>
      <c r="E423" s="19">
        <f>D423/$D$422*100</f>
        <v>0</v>
      </c>
      <c r="F423" s="19">
        <v>0</v>
      </c>
      <c r="G423" s="19">
        <v>0</v>
      </c>
      <c r="H423" s="71">
        <v>0</v>
      </c>
    </row>
    <row r="424" spans="1:8" ht="15.75">
      <c r="A424" s="268"/>
      <c r="B424" s="335"/>
      <c r="C424" s="2" t="s">
        <v>18</v>
      </c>
      <c r="D424" s="19">
        <v>65.5</v>
      </c>
      <c r="E424" s="19">
        <f>D424/$D$422*100</f>
        <v>100</v>
      </c>
      <c r="F424" s="19">
        <v>0</v>
      </c>
      <c r="G424" s="19">
        <v>0</v>
      </c>
      <c r="H424" s="71">
        <f>F424/D424*100-100</f>
        <v>-100</v>
      </c>
    </row>
    <row r="425" spans="1:8" ht="15.75">
      <c r="A425" s="268"/>
      <c r="B425" s="335"/>
      <c r="C425" s="2" t="s">
        <v>38</v>
      </c>
      <c r="D425" s="19">
        <v>0</v>
      </c>
      <c r="E425" s="19">
        <f>D425/$D$422*100</f>
        <v>0</v>
      </c>
      <c r="F425" s="19">
        <v>0</v>
      </c>
      <c r="G425" s="19">
        <v>0</v>
      </c>
      <c r="H425" s="71">
        <v>0</v>
      </c>
    </row>
    <row r="426" spans="1:8" ht="15.75">
      <c r="A426" s="268"/>
      <c r="B426" s="335"/>
      <c r="C426" s="2" t="s">
        <v>39</v>
      </c>
      <c r="D426" s="19">
        <v>0</v>
      </c>
      <c r="E426" s="19">
        <f>D426/$D$422*100</f>
        <v>0</v>
      </c>
      <c r="F426" s="19">
        <v>0</v>
      </c>
      <c r="G426" s="19">
        <v>0</v>
      </c>
      <c r="H426" s="71">
        <v>0</v>
      </c>
    </row>
    <row r="427" spans="1:8" ht="19.5" customHeight="1">
      <c r="A427" s="268" t="s">
        <v>796</v>
      </c>
      <c r="B427" s="335" t="s">
        <v>651</v>
      </c>
      <c r="C427" s="106" t="s">
        <v>154</v>
      </c>
      <c r="D427" s="71">
        <f>D428+D429+D430+D431</f>
        <v>0</v>
      </c>
      <c r="E427" s="71">
        <f>E428+E429+E430+E431</f>
        <v>0</v>
      </c>
      <c r="F427" s="71">
        <f>F428+F429+F430+F431</f>
        <v>27.5</v>
      </c>
      <c r="G427" s="71">
        <f>G428+G429+G430+G431</f>
        <v>100</v>
      </c>
      <c r="H427" s="71">
        <v>0</v>
      </c>
    </row>
    <row r="428" spans="1:8" ht="19.5" customHeight="1">
      <c r="A428" s="268"/>
      <c r="B428" s="335"/>
      <c r="C428" s="2" t="s">
        <v>37</v>
      </c>
      <c r="D428" s="19">
        <v>0</v>
      </c>
      <c r="E428" s="19">
        <v>0</v>
      </c>
      <c r="F428" s="19">
        <v>27.5</v>
      </c>
      <c r="G428" s="19">
        <f>F428/$F$427*100</f>
        <v>100</v>
      </c>
      <c r="H428" s="71">
        <v>0</v>
      </c>
    </row>
    <row r="429" spans="1:8" ht="19.5" customHeight="1">
      <c r="A429" s="268"/>
      <c r="B429" s="335"/>
      <c r="C429" s="2" t="s">
        <v>18</v>
      </c>
      <c r="D429" s="19">
        <v>0</v>
      </c>
      <c r="E429" s="19">
        <v>0</v>
      </c>
      <c r="F429" s="19">
        <v>0</v>
      </c>
      <c r="G429" s="19">
        <f>F429/$F$427*100</f>
        <v>0</v>
      </c>
      <c r="H429" s="71">
        <v>0</v>
      </c>
    </row>
    <row r="430" spans="1:8" ht="19.5" customHeight="1">
      <c r="A430" s="268"/>
      <c r="B430" s="335"/>
      <c r="C430" s="2" t="s">
        <v>38</v>
      </c>
      <c r="D430" s="19">
        <v>0</v>
      </c>
      <c r="E430" s="19">
        <v>0</v>
      </c>
      <c r="F430" s="19">
        <v>0</v>
      </c>
      <c r="G430" s="19">
        <f>F430/$F$427*100</f>
        <v>0</v>
      </c>
      <c r="H430" s="71">
        <v>0</v>
      </c>
    </row>
    <row r="431" spans="1:8" ht="19.5" customHeight="1">
      <c r="A431" s="268"/>
      <c r="B431" s="335"/>
      <c r="C431" s="2" t="s">
        <v>39</v>
      </c>
      <c r="D431" s="19">
        <v>0</v>
      </c>
      <c r="E431" s="19">
        <v>0</v>
      </c>
      <c r="F431" s="19">
        <v>0</v>
      </c>
      <c r="G431" s="19">
        <f>F431/$F$427*100</f>
        <v>0</v>
      </c>
      <c r="H431" s="71">
        <v>0</v>
      </c>
    </row>
    <row r="432" spans="1:8" ht="15.75">
      <c r="A432" s="268" t="s">
        <v>797</v>
      </c>
      <c r="B432" s="335" t="s">
        <v>652</v>
      </c>
      <c r="C432" s="106" t="s">
        <v>154</v>
      </c>
      <c r="D432" s="71">
        <f>D433+D434+D435+D436</f>
        <v>2256</v>
      </c>
      <c r="E432" s="71">
        <f>E433+E434+E435+E436</f>
        <v>100</v>
      </c>
      <c r="F432" s="71">
        <f>F433+F434+F435+F436</f>
        <v>707.8</v>
      </c>
      <c r="G432" s="71">
        <f>G433+G434+G435+G436</f>
        <v>100</v>
      </c>
      <c r="H432" s="71">
        <f>F432/D432*100-100</f>
        <v>-68.6258865248227</v>
      </c>
    </row>
    <row r="433" spans="1:8" ht="15.75">
      <c r="A433" s="268"/>
      <c r="B433" s="335"/>
      <c r="C433" s="2" t="s">
        <v>37</v>
      </c>
      <c r="D433" s="19">
        <v>2256</v>
      </c>
      <c r="E433" s="19">
        <f>D433/$D$432*100</f>
        <v>100</v>
      </c>
      <c r="F433" s="19">
        <v>707.8</v>
      </c>
      <c r="G433" s="19">
        <f>F433/$F$432*100</f>
        <v>100</v>
      </c>
      <c r="H433" s="71">
        <f>F433/D433*100-100</f>
        <v>-68.6258865248227</v>
      </c>
    </row>
    <row r="434" spans="1:8" ht="15.75">
      <c r="A434" s="268"/>
      <c r="B434" s="335"/>
      <c r="C434" s="2" t="s">
        <v>18</v>
      </c>
      <c r="D434" s="19">
        <v>0</v>
      </c>
      <c r="E434" s="19">
        <f>D434/$D$432*100</f>
        <v>0</v>
      </c>
      <c r="F434" s="19">
        <v>0</v>
      </c>
      <c r="G434" s="19">
        <f>F434/$F$432*100</f>
        <v>0</v>
      </c>
      <c r="H434" s="71">
        <v>0</v>
      </c>
    </row>
    <row r="435" spans="1:8" ht="15.75">
      <c r="A435" s="268"/>
      <c r="B435" s="335"/>
      <c r="C435" s="2" t="s">
        <v>38</v>
      </c>
      <c r="D435" s="19">
        <v>0</v>
      </c>
      <c r="E435" s="19">
        <f>D435/$D$432*100</f>
        <v>0</v>
      </c>
      <c r="F435" s="19">
        <v>0</v>
      </c>
      <c r="G435" s="19">
        <f>F435/$F$432*100</f>
        <v>0</v>
      </c>
      <c r="H435" s="71">
        <v>0</v>
      </c>
    </row>
    <row r="436" spans="1:8" ht="15.75">
      <c r="A436" s="268"/>
      <c r="B436" s="335"/>
      <c r="C436" s="2" t="s">
        <v>39</v>
      </c>
      <c r="D436" s="19">
        <v>0</v>
      </c>
      <c r="E436" s="19">
        <f>D436/$D$432*100</f>
        <v>0</v>
      </c>
      <c r="F436" s="19">
        <v>0</v>
      </c>
      <c r="G436" s="19">
        <f>F436/$F$432*100</f>
        <v>0</v>
      </c>
      <c r="H436" s="71">
        <v>0</v>
      </c>
    </row>
    <row r="437" spans="1:8" ht="15.75">
      <c r="A437" s="268" t="s">
        <v>798</v>
      </c>
      <c r="B437" s="335" t="s">
        <v>653</v>
      </c>
      <c r="C437" s="106" t="s">
        <v>154</v>
      </c>
      <c r="D437" s="71">
        <f>D438+D439+D440+D441</f>
        <v>41.3</v>
      </c>
      <c r="E437" s="71">
        <f>E438+E439+E440+E441</f>
        <v>100</v>
      </c>
      <c r="F437" s="71">
        <f>F438+F439+F440+F441</f>
        <v>0</v>
      </c>
      <c r="G437" s="71">
        <f>G438+G439+G440+G441</f>
        <v>0</v>
      </c>
      <c r="H437" s="71">
        <f>F437/D437*100-100</f>
        <v>-100</v>
      </c>
    </row>
    <row r="438" spans="1:8" ht="15.75">
      <c r="A438" s="268"/>
      <c r="B438" s="335"/>
      <c r="C438" s="2" t="s">
        <v>37</v>
      </c>
      <c r="D438" s="19">
        <v>0</v>
      </c>
      <c r="E438" s="19">
        <f>D438/$D$437*100</f>
        <v>0</v>
      </c>
      <c r="F438" s="19">
        <v>0</v>
      </c>
      <c r="G438" s="19">
        <v>0</v>
      </c>
      <c r="H438" s="71">
        <v>0</v>
      </c>
    </row>
    <row r="439" spans="1:8" ht="15.75">
      <c r="A439" s="268"/>
      <c r="B439" s="335"/>
      <c r="C439" s="2" t="s">
        <v>18</v>
      </c>
      <c r="D439" s="19">
        <v>41.3</v>
      </c>
      <c r="E439" s="19">
        <f>D439/$D$437*100</f>
        <v>100</v>
      </c>
      <c r="F439" s="19">
        <v>0</v>
      </c>
      <c r="G439" s="19">
        <v>0</v>
      </c>
      <c r="H439" s="71">
        <f>F439/D439*100-100</f>
        <v>-100</v>
      </c>
    </row>
    <row r="440" spans="1:8" ht="15.75">
      <c r="A440" s="268"/>
      <c r="B440" s="335"/>
      <c r="C440" s="2" t="s">
        <v>38</v>
      </c>
      <c r="D440" s="19">
        <v>0</v>
      </c>
      <c r="E440" s="19">
        <f>D440/$D$437*100</f>
        <v>0</v>
      </c>
      <c r="F440" s="19">
        <v>0</v>
      </c>
      <c r="G440" s="19">
        <v>0</v>
      </c>
      <c r="H440" s="71">
        <v>0</v>
      </c>
    </row>
    <row r="441" spans="1:8" ht="15.75">
      <c r="A441" s="268"/>
      <c r="B441" s="335"/>
      <c r="C441" s="2" t="s">
        <v>39</v>
      </c>
      <c r="D441" s="19">
        <v>0</v>
      </c>
      <c r="E441" s="19">
        <f>D441/$D$437*100</f>
        <v>0</v>
      </c>
      <c r="F441" s="19">
        <v>0</v>
      </c>
      <c r="G441" s="19">
        <v>0</v>
      </c>
      <c r="H441" s="71">
        <v>0</v>
      </c>
    </row>
    <row r="442" spans="1:8" ht="15.75">
      <c r="A442" s="267" t="s">
        <v>799</v>
      </c>
      <c r="B442" s="344" t="s">
        <v>655</v>
      </c>
      <c r="C442" s="107" t="s">
        <v>154</v>
      </c>
      <c r="D442" s="31">
        <f>D443+D444+D445+D446</f>
        <v>10212</v>
      </c>
      <c r="E442" s="31">
        <f>E443+E444+E445+E446</f>
        <v>100</v>
      </c>
      <c r="F442" s="31">
        <f>F443+F444+F445+F446</f>
        <v>2386.9</v>
      </c>
      <c r="G442" s="31">
        <f>G443+G444+G445+G446</f>
        <v>100.00000000000001</v>
      </c>
      <c r="H442" s="31">
        <f>F442/D442*100-100</f>
        <v>-76.62651782217</v>
      </c>
    </row>
    <row r="443" spans="1:8" ht="15.75">
      <c r="A443" s="267"/>
      <c r="B443" s="344"/>
      <c r="C443" s="95" t="s">
        <v>37</v>
      </c>
      <c r="D443" s="21">
        <v>10042</v>
      </c>
      <c r="E443" s="21">
        <f>D443/$D$442*100</f>
        <v>98.33529181355269</v>
      </c>
      <c r="F443" s="21">
        <v>2353.3</v>
      </c>
      <c r="G443" s="21">
        <f>F443/$F$442*100</f>
        <v>98.59231639364867</v>
      </c>
      <c r="H443" s="31">
        <f>F443/D443*100-100</f>
        <v>-76.56542521410077</v>
      </c>
    </row>
    <row r="444" spans="1:8" ht="15.75">
      <c r="A444" s="267"/>
      <c r="B444" s="344"/>
      <c r="C444" s="95" t="s">
        <v>18</v>
      </c>
      <c r="D444" s="21">
        <v>0</v>
      </c>
      <c r="E444" s="21">
        <f>D444/$D$442*100</f>
        <v>0</v>
      </c>
      <c r="F444" s="21">
        <v>0</v>
      </c>
      <c r="G444" s="21">
        <f>F444/$F$442*100</f>
        <v>0</v>
      </c>
      <c r="H444" s="31">
        <v>0</v>
      </c>
    </row>
    <row r="445" spans="1:8" ht="15.75">
      <c r="A445" s="267"/>
      <c r="B445" s="344"/>
      <c r="C445" s="95" t="s">
        <v>38</v>
      </c>
      <c r="D445" s="21">
        <v>0</v>
      </c>
      <c r="E445" s="21">
        <f>D445/$D$442*100</f>
        <v>0</v>
      </c>
      <c r="F445" s="21">
        <v>0</v>
      </c>
      <c r="G445" s="21">
        <f>F445/$F$442*100</f>
        <v>0</v>
      </c>
      <c r="H445" s="31">
        <v>0</v>
      </c>
    </row>
    <row r="446" spans="1:8" ht="15.75">
      <c r="A446" s="267"/>
      <c r="B446" s="344"/>
      <c r="C446" s="95" t="s">
        <v>39</v>
      </c>
      <c r="D446" s="21">
        <v>170</v>
      </c>
      <c r="E446" s="21">
        <f>D446/$D$442*100</f>
        <v>1.6647081864473168</v>
      </c>
      <c r="F446" s="21">
        <v>33.6</v>
      </c>
      <c r="G446" s="21">
        <f>F446/$F$442*100</f>
        <v>1.4076836063513345</v>
      </c>
      <c r="H446" s="31">
        <f>F446/D446*100-100</f>
        <v>-80.23529411764706</v>
      </c>
    </row>
    <row r="447" spans="1:8" ht="15.75">
      <c r="A447" s="268" t="s">
        <v>800</v>
      </c>
      <c r="B447" s="335" t="s">
        <v>648</v>
      </c>
      <c r="C447" s="106" t="s">
        <v>154</v>
      </c>
      <c r="D447" s="71">
        <f>D448+D449+D450+D451</f>
        <v>10212</v>
      </c>
      <c r="E447" s="71">
        <f>E448+E449+E450+E451</f>
        <v>100</v>
      </c>
      <c r="F447" s="71">
        <f>F448+F449+F450+F451</f>
        <v>2386.9</v>
      </c>
      <c r="G447" s="71">
        <f>G448+G449+G450+G451</f>
        <v>100.00000000000001</v>
      </c>
      <c r="H447" s="71">
        <f>F447/D447*100-100</f>
        <v>-76.62651782217</v>
      </c>
    </row>
    <row r="448" spans="1:8" ht="15.75">
      <c r="A448" s="268"/>
      <c r="B448" s="335"/>
      <c r="C448" s="2" t="s">
        <v>37</v>
      </c>
      <c r="D448" s="19">
        <v>10042</v>
      </c>
      <c r="E448" s="19">
        <f>D448/$D$447*100</f>
        <v>98.33529181355269</v>
      </c>
      <c r="F448" s="19">
        <v>2353.3</v>
      </c>
      <c r="G448" s="19">
        <f>F448/$F$447*100</f>
        <v>98.59231639364867</v>
      </c>
      <c r="H448" s="71">
        <f>F448/D448*100-100</f>
        <v>-76.56542521410077</v>
      </c>
    </row>
    <row r="449" spans="1:8" ht="15.75">
      <c r="A449" s="268"/>
      <c r="B449" s="335"/>
      <c r="C449" s="2" t="s">
        <v>18</v>
      </c>
      <c r="D449" s="19">
        <v>0</v>
      </c>
      <c r="E449" s="19">
        <f>D449/$D$447*100</f>
        <v>0</v>
      </c>
      <c r="F449" s="19">
        <v>0</v>
      </c>
      <c r="G449" s="19">
        <f>F449/$F$447*100</f>
        <v>0</v>
      </c>
      <c r="H449" s="71">
        <v>0</v>
      </c>
    </row>
    <row r="450" spans="1:8" ht="15.75">
      <c r="A450" s="268"/>
      <c r="B450" s="335"/>
      <c r="C450" s="2" t="s">
        <v>38</v>
      </c>
      <c r="D450" s="19">
        <v>0</v>
      </c>
      <c r="E450" s="19">
        <f>D450/$D$447*100</f>
        <v>0</v>
      </c>
      <c r="F450" s="19">
        <v>0</v>
      </c>
      <c r="G450" s="19">
        <f>F450/$F$447*100</f>
        <v>0</v>
      </c>
      <c r="H450" s="71">
        <v>0</v>
      </c>
    </row>
    <row r="451" spans="1:8" ht="15.75">
      <c r="A451" s="268"/>
      <c r="B451" s="335"/>
      <c r="C451" s="2" t="s">
        <v>39</v>
      </c>
      <c r="D451" s="19">
        <v>170</v>
      </c>
      <c r="E451" s="19">
        <f>D451/$D$447*100</f>
        <v>1.6647081864473168</v>
      </c>
      <c r="F451" s="19">
        <v>33.6</v>
      </c>
      <c r="G451" s="19">
        <f>F451/$F$447*100</f>
        <v>1.4076836063513345</v>
      </c>
      <c r="H451" s="71">
        <f>F451/D451*100-100</f>
        <v>-80.23529411764706</v>
      </c>
    </row>
    <row r="452" spans="1:8" ht="15.75">
      <c r="A452" s="267" t="s">
        <v>801</v>
      </c>
      <c r="B452" s="344" t="s">
        <v>656</v>
      </c>
      <c r="C452" s="107" t="s">
        <v>154</v>
      </c>
      <c r="D452" s="31">
        <f>D453+D454+D455+D456</f>
        <v>20564</v>
      </c>
      <c r="E452" s="31">
        <f>E453+E454+E455+E456</f>
        <v>100</v>
      </c>
      <c r="F452" s="31">
        <f>F453+F454+F455+F456</f>
        <v>3908.1</v>
      </c>
      <c r="G452" s="31">
        <f>G453+G454+G455+G456</f>
        <v>100</v>
      </c>
      <c r="H452" s="31">
        <f>F452/D452*100-100</f>
        <v>-80.99542890488232</v>
      </c>
    </row>
    <row r="453" spans="1:8" ht="15.75">
      <c r="A453" s="267"/>
      <c r="B453" s="344"/>
      <c r="C453" s="95" t="s">
        <v>37</v>
      </c>
      <c r="D453" s="21">
        <v>18464</v>
      </c>
      <c r="E453" s="21">
        <f>D453/$D$452*100</f>
        <v>89.78797899241393</v>
      </c>
      <c r="F453" s="21">
        <v>3689.6</v>
      </c>
      <c r="G453" s="21">
        <f>F453/$F$452*100</f>
        <v>94.40904787492643</v>
      </c>
      <c r="H453" s="31">
        <f>F453/D453*100-100</f>
        <v>-80.01733102253033</v>
      </c>
    </row>
    <row r="454" spans="1:8" ht="15.75">
      <c r="A454" s="267"/>
      <c r="B454" s="344"/>
      <c r="C454" s="95" t="s">
        <v>18</v>
      </c>
      <c r="D454" s="21">
        <v>0</v>
      </c>
      <c r="E454" s="21">
        <f>D454/$D$452*100</f>
        <v>0</v>
      </c>
      <c r="F454" s="21">
        <v>0</v>
      </c>
      <c r="G454" s="21">
        <f>F454/$F$452*100</f>
        <v>0</v>
      </c>
      <c r="H454" s="31">
        <v>0</v>
      </c>
    </row>
    <row r="455" spans="1:8" ht="15.75">
      <c r="A455" s="267"/>
      <c r="B455" s="344"/>
      <c r="C455" s="95" t="s">
        <v>38</v>
      </c>
      <c r="D455" s="21">
        <v>0</v>
      </c>
      <c r="E455" s="21">
        <f>D455/$D$452*100</f>
        <v>0</v>
      </c>
      <c r="F455" s="21">
        <v>0</v>
      </c>
      <c r="G455" s="21">
        <f>F455/$F$452*100</f>
        <v>0</v>
      </c>
      <c r="H455" s="31">
        <v>0</v>
      </c>
    </row>
    <row r="456" spans="1:8" ht="15.75">
      <c r="A456" s="267"/>
      <c r="B456" s="344"/>
      <c r="C456" s="95" t="s">
        <v>39</v>
      </c>
      <c r="D456" s="21">
        <v>2100</v>
      </c>
      <c r="E456" s="21">
        <f>D456/$D$452*100</f>
        <v>10.212021007586072</v>
      </c>
      <c r="F456" s="21">
        <v>218.5</v>
      </c>
      <c r="G456" s="21">
        <f>F456/$F$452*100</f>
        <v>5.590952125073565</v>
      </c>
      <c r="H456" s="31">
        <f>F456/D456*100-100</f>
        <v>-89.5952380952381</v>
      </c>
    </row>
    <row r="457" spans="1:8" ht="15.75">
      <c r="A457" s="268" t="s">
        <v>802</v>
      </c>
      <c r="B457" s="335" t="s">
        <v>648</v>
      </c>
      <c r="C457" s="106" t="s">
        <v>154</v>
      </c>
      <c r="D457" s="71">
        <f>D458+D459+D460+D461</f>
        <v>20564</v>
      </c>
      <c r="E457" s="71">
        <f>E458+E459+E460+E461</f>
        <v>100</v>
      </c>
      <c r="F457" s="71">
        <f>F458+F459+F460+F461</f>
        <v>3908.1</v>
      </c>
      <c r="G457" s="71">
        <f>G458+G459+G460+G461</f>
        <v>100</v>
      </c>
      <c r="H457" s="71">
        <f>F457/D457*100-100</f>
        <v>-80.99542890488232</v>
      </c>
    </row>
    <row r="458" spans="1:8" ht="15.75">
      <c r="A458" s="268"/>
      <c r="B458" s="335"/>
      <c r="C458" s="2" t="s">
        <v>37</v>
      </c>
      <c r="D458" s="19">
        <v>18464</v>
      </c>
      <c r="E458" s="19">
        <f>D458/$D$457*100</f>
        <v>89.78797899241393</v>
      </c>
      <c r="F458" s="19">
        <v>3689.6</v>
      </c>
      <c r="G458" s="19">
        <f>F458/$F$457*100</f>
        <v>94.40904787492643</v>
      </c>
      <c r="H458" s="71">
        <f>F458/D458*100-100</f>
        <v>-80.01733102253033</v>
      </c>
    </row>
    <row r="459" spans="1:8" ht="15.75">
      <c r="A459" s="268"/>
      <c r="B459" s="335"/>
      <c r="C459" s="2" t="s">
        <v>18</v>
      </c>
      <c r="D459" s="19">
        <v>0</v>
      </c>
      <c r="E459" s="19">
        <f>D459/$D$457*100</f>
        <v>0</v>
      </c>
      <c r="F459" s="19">
        <v>0</v>
      </c>
      <c r="G459" s="19">
        <f>F459/$F$457*100</f>
        <v>0</v>
      </c>
      <c r="H459" s="71">
        <v>0</v>
      </c>
    </row>
    <row r="460" spans="1:8" ht="15.75">
      <c r="A460" s="268"/>
      <c r="B460" s="335"/>
      <c r="C460" s="2" t="s">
        <v>38</v>
      </c>
      <c r="D460" s="19">
        <v>0</v>
      </c>
      <c r="E460" s="19">
        <f>D460/$D$457*100</f>
        <v>0</v>
      </c>
      <c r="F460" s="19">
        <v>0</v>
      </c>
      <c r="G460" s="19">
        <f>F460/$F$457*100</f>
        <v>0</v>
      </c>
      <c r="H460" s="71">
        <v>0</v>
      </c>
    </row>
    <row r="461" spans="1:8" ht="15.75">
      <c r="A461" s="268"/>
      <c r="B461" s="335"/>
      <c r="C461" s="2" t="s">
        <v>39</v>
      </c>
      <c r="D461" s="19">
        <v>2100</v>
      </c>
      <c r="E461" s="19">
        <f>D461/$D$457*100</f>
        <v>10.212021007586072</v>
      </c>
      <c r="F461" s="19">
        <v>218.5</v>
      </c>
      <c r="G461" s="19">
        <f>F461/$F$457*100</f>
        <v>5.590952125073565</v>
      </c>
      <c r="H461" s="71">
        <f>F461/D461*100-100</f>
        <v>-89.5952380952381</v>
      </c>
    </row>
    <row r="462" spans="1:8" ht="15.75">
      <c r="A462" s="268" t="s">
        <v>803</v>
      </c>
      <c r="B462" s="335" t="s">
        <v>657</v>
      </c>
      <c r="C462" s="106" t="s">
        <v>154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</row>
    <row r="463" spans="1:8" ht="15.75">
      <c r="A463" s="268"/>
      <c r="B463" s="335"/>
      <c r="C463" s="2" t="s">
        <v>37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</row>
    <row r="464" spans="1:8" ht="15.75">
      <c r="A464" s="268"/>
      <c r="B464" s="335"/>
      <c r="C464" s="2" t="s">
        <v>18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</row>
    <row r="465" spans="1:8" ht="15.75">
      <c r="A465" s="268"/>
      <c r="B465" s="335"/>
      <c r="C465" s="2" t="s">
        <v>38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</row>
    <row r="466" spans="1:8" ht="15.75">
      <c r="A466" s="268"/>
      <c r="B466" s="335"/>
      <c r="C466" s="2" t="s">
        <v>39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</row>
    <row r="467" spans="1:8" ht="15.75">
      <c r="A467" s="267" t="s">
        <v>804</v>
      </c>
      <c r="B467" s="344" t="s">
        <v>658</v>
      </c>
      <c r="C467" s="107" t="s">
        <v>154</v>
      </c>
      <c r="D467" s="31">
        <f>D468+D469+D470+D471</f>
        <v>170839.5</v>
      </c>
      <c r="E467" s="31">
        <f>E468+E469+E470+E471</f>
        <v>100</v>
      </c>
      <c r="F467" s="31">
        <f>F468+F469+F470+F471</f>
        <v>39300.4</v>
      </c>
      <c r="G467" s="31">
        <f>G468+G469+G470+G471</f>
        <v>100</v>
      </c>
      <c r="H467" s="21">
        <f>F467/D467*100-100</f>
        <v>-76.9957182033429</v>
      </c>
    </row>
    <row r="468" spans="1:8" ht="15.75">
      <c r="A468" s="267"/>
      <c r="B468" s="344"/>
      <c r="C468" s="95" t="s">
        <v>37</v>
      </c>
      <c r="D468" s="21">
        <v>163131</v>
      </c>
      <c r="E468" s="21">
        <f>D468/$D$467*100</f>
        <v>95.48787019395397</v>
      </c>
      <c r="F468" s="21">
        <f>F473+F478+F483+F488+F493</f>
        <v>36855</v>
      </c>
      <c r="G468" s="21">
        <f>F468/$F$467*100</f>
        <v>93.77767147408169</v>
      </c>
      <c r="H468" s="21">
        <f>F468/D468*100-100</f>
        <v>-77.4077275318609</v>
      </c>
    </row>
    <row r="469" spans="1:8" ht="15.75">
      <c r="A469" s="267"/>
      <c r="B469" s="344"/>
      <c r="C469" s="95" t="s">
        <v>18</v>
      </c>
      <c r="D469" s="21">
        <v>0</v>
      </c>
      <c r="E469" s="21">
        <f>D469/$D$467*100</f>
        <v>0</v>
      </c>
      <c r="F469" s="21">
        <v>0</v>
      </c>
      <c r="G469" s="21">
        <f>F469/$F$467*100</f>
        <v>0</v>
      </c>
      <c r="H469" s="21">
        <v>0</v>
      </c>
    </row>
    <row r="470" spans="1:8" ht="15.75">
      <c r="A470" s="267"/>
      <c r="B470" s="344"/>
      <c r="C470" s="95" t="s">
        <v>38</v>
      </c>
      <c r="D470" s="21">
        <v>0</v>
      </c>
      <c r="E470" s="21">
        <f>D470/$D$467*100</f>
        <v>0</v>
      </c>
      <c r="F470" s="21">
        <v>0</v>
      </c>
      <c r="G470" s="21">
        <f>F470/$F$467*100</f>
        <v>0</v>
      </c>
      <c r="H470" s="21">
        <v>0</v>
      </c>
    </row>
    <row r="471" spans="1:8" ht="15.75">
      <c r="A471" s="267"/>
      <c r="B471" s="344"/>
      <c r="C471" s="95" t="s">
        <v>39</v>
      </c>
      <c r="D471" s="21">
        <v>7708.5</v>
      </c>
      <c r="E471" s="21">
        <f>D471/$D$467*100</f>
        <v>4.512129806046026</v>
      </c>
      <c r="F471" s="21">
        <v>2445.4</v>
      </c>
      <c r="G471" s="21">
        <f>F471/$F$467*100</f>
        <v>6.222328525918312</v>
      </c>
      <c r="H471" s="21">
        <f>F471/D471*100-100</f>
        <v>-68.27657780372316</v>
      </c>
    </row>
    <row r="472" spans="1:8" ht="15.75">
      <c r="A472" s="268" t="s">
        <v>805</v>
      </c>
      <c r="B472" s="335" t="s">
        <v>648</v>
      </c>
      <c r="C472" s="106" t="s">
        <v>154</v>
      </c>
      <c r="D472" s="71">
        <f>D473+D474+D475+D476</f>
        <v>170839.5</v>
      </c>
      <c r="E472" s="71">
        <f>E473+E474+E475+E476</f>
        <v>100</v>
      </c>
      <c r="F472" s="71">
        <f>F473+F474+F475+F476</f>
        <v>39025</v>
      </c>
      <c r="G472" s="71">
        <f>G473+G474+G475+G476</f>
        <v>100</v>
      </c>
      <c r="H472" s="19">
        <f>F472/D472*100-100</f>
        <v>-77.15692214037152</v>
      </c>
    </row>
    <row r="473" spans="1:8" ht="15.75">
      <c r="A473" s="268"/>
      <c r="B473" s="335"/>
      <c r="C473" s="2" t="s">
        <v>37</v>
      </c>
      <c r="D473" s="19">
        <v>163131</v>
      </c>
      <c r="E473" s="19">
        <f>D473/$D$472*100</f>
        <v>95.48787019395397</v>
      </c>
      <c r="F473" s="19">
        <v>36579.6</v>
      </c>
      <c r="G473" s="19">
        <f>F473/$F$472*100</f>
        <v>93.7337604099936</v>
      </c>
      <c r="H473" s="19">
        <f>F473/D473*100-100</f>
        <v>-77.5765489085459</v>
      </c>
    </row>
    <row r="474" spans="1:8" ht="15.75">
      <c r="A474" s="268"/>
      <c r="B474" s="335"/>
      <c r="C474" s="2" t="s">
        <v>18</v>
      </c>
      <c r="D474" s="19">
        <v>0</v>
      </c>
      <c r="E474" s="19">
        <f>D474/$D$472*100</f>
        <v>0</v>
      </c>
      <c r="F474" s="19">
        <v>0</v>
      </c>
      <c r="G474" s="19">
        <f>F474/$F$472*100</f>
        <v>0</v>
      </c>
      <c r="H474" s="19">
        <v>0</v>
      </c>
    </row>
    <row r="475" spans="1:8" ht="15.75">
      <c r="A475" s="268"/>
      <c r="B475" s="335"/>
      <c r="C475" s="2" t="s">
        <v>38</v>
      </c>
      <c r="D475" s="19">
        <v>0</v>
      </c>
      <c r="E475" s="19">
        <f>D475/$D$472*100</f>
        <v>0</v>
      </c>
      <c r="F475" s="19">
        <v>0</v>
      </c>
      <c r="G475" s="19">
        <f>F475/$F$472*100</f>
        <v>0</v>
      </c>
      <c r="H475" s="19">
        <v>0</v>
      </c>
    </row>
    <row r="476" spans="1:8" ht="15.75">
      <c r="A476" s="268"/>
      <c r="B476" s="335"/>
      <c r="C476" s="2" t="s">
        <v>39</v>
      </c>
      <c r="D476" s="19">
        <v>7708.5</v>
      </c>
      <c r="E476" s="19">
        <f>D476/$D$472*100</f>
        <v>4.512129806046026</v>
      </c>
      <c r="F476" s="19">
        <v>2445.4</v>
      </c>
      <c r="G476" s="19">
        <f>F476/$F$472*100</f>
        <v>6.266239590006406</v>
      </c>
      <c r="H476" s="19">
        <f>F476/D476*100-100</f>
        <v>-68.27657780372316</v>
      </c>
    </row>
    <row r="477" spans="1:8" ht="16.5" customHeight="1">
      <c r="A477" s="268" t="s">
        <v>806</v>
      </c>
      <c r="B477" s="335" t="s">
        <v>654</v>
      </c>
      <c r="C477" s="106" t="s">
        <v>154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</row>
    <row r="478" spans="1:8" ht="16.5" customHeight="1">
      <c r="A478" s="268"/>
      <c r="B478" s="335"/>
      <c r="C478" s="2" t="s">
        <v>37</v>
      </c>
      <c r="D478" s="19">
        <v>0</v>
      </c>
      <c r="E478" s="19">
        <v>0</v>
      </c>
      <c r="F478" s="19">
        <v>0</v>
      </c>
      <c r="G478" s="19">
        <v>0</v>
      </c>
      <c r="H478" s="19">
        <v>0</v>
      </c>
    </row>
    <row r="479" spans="1:8" ht="16.5" customHeight="1">
      <c r="A479" s="268"/>
      <c r="B479" s="335"/>
      <c r="C479" s="2" t="s">
        <v>18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</row>
    <row r="480" spans="1:8" ht="16.5" customHeight="1">
      <c r="A480" s="268"/>
      <c r="B480" s="335"/>
      <c r="C480" s="2" t="s">
        <v>38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</row>
    <row r="481" spans="1:8" ht="16.5" customHeight="1">
      <c r="A481" s="268"/>
      <c r="B481" s="335"/>
      <c r="C481" s="2" t="s">
        <v>39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</row>
    <row r="482" spans="1:8" ht="15.75">
      <c r="A482" s="268" t="s">
        <v>807</v>
      </c>
      <c r="B482" s="335" t="s">
        <v>659</v>
      </c>
      <c r="C482" s="106" t="s">
        <v>154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</row>
    <row r="483" spans="1:8" ht="15.75">
      <c r="A483" s="268"/>
      <c r="B483" s="335"/>
      <c r="C483" s="2" t="s">
        <v>37</v>
      </c>
      <c r="D483" s="19">
        <v>0</v>
      </c>
      <c r="E483" s="19">
        <v>0</v>
      </c>
      <c r="F483" s="19">
        <v>0</v>
      </c>
      <c r="G483" s="19">
        <v>0</v>
      </c>
      <c r="H483" s="19">
        <v>0</v>
      </c>
    </row>
    <row r="484" spans="1:8" ht="15.75">
      <c r="A484" s="268"/>
      <c r="B484" s="335"/>
      <c r="C484" s="2" t="s">
        <v>18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</row>
    <row r="485" spans="1:8" ht="15.75">
      <c r="A485" s="268"/>
      <c r="B485" s="335"/>
      <c r="C485" s="2" t="s">
        <v>38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</row>
    <row r="486" spans="1:8" ht="15.75">
      <c r="A486" s="268"/>
      <c r="B486" s="335"/>
      <c r="C486" s="2" t="s">
        <v>39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</row>
    <row r="487" spans="1:8" ht="15.75">
      <c r="A487" s="268" t="s">
        <v>808</v>
      </c>
      <c r="B487" s="335" t="s">
        <v>660</v>
      </c>
      <c r="C487" s="106" t="s">
        <v>154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</row>
    <row r="488" spans="1:8" ht="15.75">
      <c r="A488" s="268"/>
      <c r="B488" s="335"/>
      <c r="C488" s="2" t="s">
        <v>37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</row>
    <row r="489" spans="1:8" ht="15.75">
      <c r="A489" s="268"/>
      <c r="B489" s="335"/>
      <c r="C489" s="2" t="s">
        <v>18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</row>
    <row r="490" spans="1:8" ht="15.75">
      <c r="A490" s="268"/>
      <c r="B490" s="335"/>
      <c r="C490" s="2" t="s">
        <v>38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</row>
    <row r="491" spans="1:8" ht="15.75">
      <c r="A491" s="268"/>
      <c r="B491" s="335"/>
      <c r="C491" s="2" t="s">
        <v>39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</row>
    <row r="492" spans="1:8" ht="20.25" customHeight="1">
      <c r="A492" s="268"/>
      <c r="B492" s="299" t="s">
        <v>1661</v>
      </c>
      <c r="C492" s="106" t="s">
        <v>154</v>
      </c>
      <c r="D492" s="19">
        <v>0</v>
      </c>
      <c r="E492" s="19">
        <v>0</v>
      </c>
      <c r="F492" s="19">
        <f>F493+F494+F495+F496</f>
        <v>275.4</v>
      </c>
      <c r="G492" s="19">
        <v>100</v>
      </c>
      <c r="H492" s="19">
        <v>0</v>
      </c>
    </row>
    <row r="493" spans="1:8" ht="20.25" customHeight="1">
      <c r="A493" s="268"/>
      <c r="B493" s="299"/>
      <c r="C493" s="9" t="s">
        <v>37</v>
      </c>
      <c r="D493" s="19">
        <v>0</v>
      </c>
      <c r="E493" s="19">
        <v>0</v>
      </c>
      <c r="F493" s="19">
        <v>275.4</v>
      </c>
      <c r="G493" s="19">
        <v>100</v>
      </c>
      <c r="H493" s="19">
        <v>0</v>
      </c>
    </row>
    <row r="494" spans="1:8" ht="20.25" customHeight="1">
      <c r="A494" s="268"/>
      <c r="B494" s="299"/>
      <c r="C494" s="9" t="s">
        <v>18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</row>
    <row r="495" spans="1:8" ht="20.25" customHeight="1">
      <c r="A495" s="268"/>
      <c r="B495" s="299"/>
      <c r="C495" s="9" t="s">
        <v>38</v>
      </c>
      <c r="D495" s="19">
        <v>0</v>
      </c>
      <c r="E495" s="19">
        <v>0</v>
      </c>
      <c r="F495" s="19">
        <v>0</v>
      </c>
      <c r="G495" s="19">
        <v>0</v>
      </c>
      <c r="H495" s="19">
        <v>0</v>
      </c>
    </row>
    <row r="496" spans="1:8" ht="20.25" customHeight="1">
      <c r="A496" s="268"/>
      <c r="B496" s="299"/>
      <c r="C496" s="9" t="s">
        <v>39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</row>
    <row r="497" spans="1:8" ht="15.75">
      <c r="A497" s="267" t="s">
        <v>809</v>
      </c>
      <c r="B497" s="344" t="s">
        <v>661</v>
      </c>
      <c r="C497" s="95" t="s">
        <v>154</v>
      </c>
      <c r="D497" s="31">
        <f>D498+D499+D500+D501</f>
        <v>0</v>
      </c>
      <c r="E497" s="31">
        <f>E498+E499+E500+E501</f>
        <v>0</v>
      </c>
      <c r="F497" s="31">
        <f>F498+F499+F500+F501</f>
        <v>0</v>
      </c>
      <c r="G497" s="31">
        <f>G498+G499+G500+G501</f>
        <v>0</v>
      </c>
      <c r="H497" s="21">
        <v>0</v>
      </c>
    </row>
    <row r="498" spans="1:8" ht="15.75">
      <c r="A498" s="267"/>
      <c r="B498" s="344"/>
      <c r="C498" s="95" t="s">
        <v>37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</row>
    <row r="499" spans="1:8" ht="15.75">
      <c r="A499" s="267"/>
      <c r="B499" s="344"/>
      <c r="C499" s="95" t="s">
        <v>18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</row>
    <row r="500" spans="1:8" ht="15.75">
      <c r="A500" s="267"/>
      <c r="B500" s="344"/>
      <c r="C500" s="95" t="s">
        <v>38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</row>
    <row r="501" spans="1:8" ht="15.75">
      <c r="A501" s="267"/>
      <c r="B501" s="344"/>
      <c r="C501" s="95" t="s">
        <v>39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</row>
    <row r="502" spans="1:8" ht="15.75">
      <c r="A502" s="268" t="s">
        <v>810</v>
      </c>
      <c r="B502" s="335" t="s">
        <v>648</v>
      </c>
      <c r="C502" s="106" t="s">
        <v>154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</row>
    <row r="503" spans="1:8" ht="15.75">
      <c r="A503" s="268"/>
      <c r="B503" s="335"/>
      <c r="C503" s="2" t="s">
        <v>37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</row>
    <row r="504" spans="1:8" ht="15.75">
      <c r="A504" s="268"/>
      <c r="B504" s="335"/>
      <c r="C504" s="2" t="s">
        <v>18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</row>
    <row r="505" spans="1:8" ht="15.75">
      <c r="A505" s="268"/>
      <c r="B505" s="335"/>
      <c r="C505" s="2" t="s">
        <v>38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</row>
    <row r="506" spans="1:8" ht="15.75">
      <c r="A506" s="268"/>
      <c r="B506" s="335"/>
      <c r="C506" s="2" t="s">
        <v>39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</row>
    <row r="507" spans="1:8" ht="15.75">
      <c r="A507" s="267" t="s">
        <v>811</v>
      </c>
      <c r="B507" s="344" t="s">
        <v>662</v>
      </c>
      <c r="C507" s="95" t="s">
        <v>154</v>
      </c>
      <c r="D507" s="31">
        <f>D508+D509+D510+D511</f>
        <v>23</v>
      </c>
      <c r="E507" s="31">
        <f>E508+E509+E510+E511</f>
        <v>100</v>
      </c>
      <c r="F507" s="31">
        <f>F508+F509+F510+F511</f>
        <v>0</v>
      </c>
      <c r="G507" s="31">
        <v>0</v>
      </c>
      <c r="H507" s="21">
        <f>F507/D507*100-100</f>
        <v>-100</v>
      </c>
    </row>
    <row r="508" spans="1:8" ht="15.75">
      <c r="A508" s="267"/>
      <c r="B508" s="344"/>
      <c r="C508" s="95" t="s">
        <v>37</v>
      </c>
      <c r="D508" s="21">
        <v>23</v>
      </c>
      <c r="E508" s="21">
        <f>D508/$D$507*100</f>
        <v>100</v>
      </c>
      <c r="F508" s="21">
        <v>0</v>
      </c>
      <c r="G508" s="21">
        <v>0</v>
      </c>
      <c r="H508" s="21">
        <f>F508/D508*100-100</f>
        <v>-100</v>
      </c>
    </row>
    <row r="509" spans="1:8" ht="15.75">
      <c r="A509" s="267"/>
      <c r="B509" s="344"/>
      <c r="C509" s="95" t="s">
        <v>18</v>
      </c>
      <c r="D509" s="21">
        <v>0</v>
      </c>
      <c r="E509" s="21">
        <f>D509/$D$507*100</f>
        <v>0</v>
      </c>
      <c r="F509" s="21">
        <v>0</v>
      </c>
      <c r="G509" s="21">
        <v>0</v>
      </c>
      <c r="H509" s="21">
        <v>0</v>
      </c>
    </row>
    <row r="510" spans="1:8" ht="15.75">
      <c r="A510" s="267"/>
      <c r="B510" s="344"/>
      <c r="C510" s="95" t="s">
        <v>38</v>
      </c>
      <c r="D510" s="21">
        <v>0</v>
      </c>
      <c r="E510" s="21">
        <f>D510/$D$507*100</f>
        <v>0</v>
      </c>
      <c r="F510" s="21">
        <v>0</v>
      </c>
      <c r="G510" s="21">
        <v>0</v>
      </c>
      <c r="H510" s="21">
        <v>0</v>
      </c>
    </row>
    <row r="511" spans="1:8" ht="15.75">
      <c r="A511" s="267"/>
      <c r="B511" s="344"/>
      <c r="C511" s="95" t="s">
        <v>39</v>
      </c>
      <c r="D511" s="21">
        <v>0</v>
      </c>
      <c r="E511" s="21">
        <f>D511/$D$507*100</f>
        <v>0</v>
      </c>
      <c r="F511" s="21">
        <v>0</v>
      </c>
      <c r="G511" s="21">
        <v>0</v>
      </c>
      <c r="H511" s="21">
        <v>0</v>
      </c>
    </row>
    <row r="512" spans="1:8" ht="15.75">
      <c r="A512" s="268" t="s">
        <v>812</v>
      </c>
      <c r="B512" s="335" t="s">
        <v>663</v>
      </c>
      <c r="C512" s="106" t="s">
        <v>154</v>
      </c>
      <c r="D512" s="31">
        <f>D513+D514+D515+D516</f>
        <v>23</v>
      </c>
      <c r="E512" s="31">
        <f>E513+E514+E515+E516</f>
        <v>100</v>
      </c>
      <c r="F512" s="31">
        <f>F513+F514+F515+F516</f>
        <v>0</v>
      </c>
      <c r="G512" s="31">
        <f>G513+G514+G515+G516</f>
        <v>0</v>
      </c>
      <c r="H512" s="21">
        <f>F512/D512*100-100</f>
        <v>-100</v>
      </c>
    </row>
    <row r="513" spans="1:8" ht="15.75">
      <c r="A513" s="268"/>
      <c r="B513" s="335"/>
      <c r="C513" s="2" t="s">
        <v>37</v>
      </c>
      <c r="D513" s="19">
        <v>23</v>
      </c>
      <c r="E513" s="19">
        <f>D513/$D$512*100</f>
        <v>100</v>
      </c>
      <c r="F513" s="19">
        <v>0</v>
      </c>
      <c r="G513" s="19">
        <v>0</v>
      </c>
      <c r="H513" s="19">
        <v>0</v>
      </c>
    </row>
    <row r="514" spans="1:8" ht="15.75">
      <c r="A514" s="268"/>
      <c r="B514" s="335"/>
      <c r="C514" s="2" t="s">
        <v>18</v>
      </c>
      <c r="D514" s="19">
        <v>0</v>
      </c>
      <c r="E514" s="19">
        <f>D514/$D$512*100</f>
        <v>0</v>
      </c>
      <c r="F514" s="19">
        <v>0</v>
      </c>
      <c r="G514" s="19">
        <v>0</v>
      </c>
      <c r="H514" s="19">
        <v>0</v>
      </c>
    </row>
    <row r="515" spans="1:8" ht="15.75">
      <c r="A515" s="268"/>
      <c r="B515" s="335"/>
      <c r="C515" s="2" t="s">
        <v>38</v>
      </c>
      <c r="D515" s="19">
        <v>0</v>
      </c>
      <c r="E515" s="19">
        <f>D515/$D$512*100</f>
        <v>0</v>
      </c>
      <c r="F515" s="19">
        <v>0</v>
      </c>
      <c r="G515" s="19">
        <v>0</v>
      </c>
      <c r="H515" s="19">
        <v>0</v>
      </c>
    </row>
    <row r="516" spans="1:8" ht="15.75">
      <c r="A516" s="268"/>
      <c r="B516" s="335"/>
      <c r="C516" s="2" t="s">
        <v>39</v>
      </c>
      <c r="D516" s="19">
        <v>0</v>
      </c>
      <c r="E516" s="19">
        <f>D516/$D$512*100</f>
        <v>0</v>
      </c>
      <c r="F516" s="19">
        <v>0</v>
      </c>
      <c r="G516" s="19">
        <v>0</v>
      </c>
      <c r="H516" s="19">
        <v>0</v>
      </c>
    </row>
    <row r="517" spans="1:8" ht="15.75">
      <c r="A517" s="267" t="s">
        <v>813</v>
      </c>
      <c r="B517" s="344" t="s">
        <v>664</v>
      </c>
      <c r="C517" s="95" t="s">
        <v>154</v>
      </c>
      <c r="D517" s="31">
        <f>D518+D519+D520+D521</f>
        <v>55888</v>
      </c>
      <c r="E517" s="31">
        <f>E518+E519+E520+E521</f>
        <v>100</v>
      </c>
      <c r="F517" s="31">
        <f>F518+F519+F520+F521</f>
        <v>13294.5</v>
      </c>
      <c r="G517" s="31">
        <f>G518+G519+G520+G521</f>
        <v>100</v>
      </c>
      <c r="H517" s="21">
        <f>F517/D517*100-100</f>
        <v>-76.21224592041226</v>
      </c>
    </row>
    <row r="518" spans="1:8" ht="15.75">
      <c r="A518" s="267"/>
      <c r="B518" s="344"/>
      <c r="C518" s="95" t="s">
        <v>37</v>
      </c>
      <c r="D518" s="21">
        <v>55888</v>
      </c>
      <c r="E518" s="21">
        <f>D518/$D$517*100</f>
        <v>100</v>
      </c>
      <c r="F518" s="21">
        <v>13294.5</v>
      </c>
      <c r="G518" s="21">
        <f>F518/$F$517*100</f>
        <v>100</v>
      </c>
      <c r="H518" s="21">
        <f>F518/D518*100-100</f>
        <v>-76.21224592041226</v>
      </c>
    </row>
    <row r="519" spans="1:8" ht="15.75">
      <c r="A519" s="267"/>
      <c r="B519" s="344"/>
      <c r="C519" s="95" t="s">
        <v>18</v>
      </c>
      <c r="D519" s="21">
        <v>0</v>
      </c>
      <c r="E519" s="21">
        <f>D519/$D$517*100</f>
        <v>0</v>
      </c>
      <c r="F519" s="21">
        <v>0</v>
      </c>
      <c r="G519" s="21">
        <f>F519/$F$517*100</f>
        <v>0</v>
      </c>
      <c r="H519" s="21">
        <v>0</v>
      </c>
    </row>
    <row r="520" spans="1:8" ht="15.75">
      <c r="A520" s="267"/>
      <c r="B520" s="344"/>
      <c r="C520" s="95" t="s">
        <v>38</v>
      </c>
      <c r="D520" s="21">
        <v>0</v>
      </c>
      <c r="E520" s="21">
        <f>D520/$D$517*100</f>
        <v>0</v>
      </c>
      <c r="F520" s="21">
        <v>0</v>
      </c>
      <c r="G520" s="21">
        <f>F520/$F$517*100</f>
        <v>0</v>
      </c>
      <c r="H520" s="21">
        <v>0</v>
      </c>
    </row>
    <row r="521" spans="1:8" ht="15.75">
      <c r="A521" s="267"/>
      <c r="B521" s="344"/>
      <c r="C521" s="95" t="s">
        <v>39</v>
      </c>
      <c r="D521" s="21">
        <v>0</v>
      </c>
      <c r="E521" s="21">
        <f>D521/$D$517*100</f>
        <v>0</v>
      </c>
      <c r="F521" s="21">
        <v>0</v>
      </c>
      <c r="G521" s="21">
        <f>F521/$F$517*100</f>
        <v>0</v>
      </c>
      <c r="H521" s="21">
        <v>0</v>
      </c>
    </row>
    <row r="522" spans="1:8" ht="15.75">
      <c r="A522" s="268" t="s">
        <v>814</v>
      </c>
      <c r="B522" s="335" t="s">
        <v>665</v>
      </c>
      <c r="C522" s="106" t="s">
        <v>154</v>
      </c>
      <c r="D522" s="71">
        <f>D523+D524+D525+D526</f>
        <v>4872</v>
      </c>
      <c r="E522" s="71">
        <f>E523+E524+E525+E526</f>
        <v>100</v>
      </c>
      <c r="F522" s="71">
        <f>F523+F524+F525+F526</f>
        <v>885.6</v>
      </c>
      <c r="G522" s="71">
        <f>G523+G524+G525+G526</f>
        <v>100</v>
      </c>
      <c r="H522" s="19">
        <f>F522/D522*100-100</f>
        <v>-81.82266009852216</v>
      </c>
    </row>
    <row r="523" spans="1:8" ht="15.75">
      <c r="A523" s="268"/>
      <c r="B523" s="335"/>
      <c r="C523" s="2" t="s">
        <v>37</v>
      </c>
      <c r="D523" s="19">
        <v>4872</v>
      </c>
      <c r="E523" s="19">
        <f>D523/$D$522*100</f>
        <v>100</v>
      </c>
      <c r="F523" s="19">
        <v>885.6</v>
      </c>
      <c r="G523" s="19">
        <f>F523/$F$522*100</f>
        <v>100</v>
      </c>
      <c r="H523" s="19">
        <f>F523/D523*100-100</f>
        <v>-81.82266009852216</v>
      </c>
    </row>
    <row r="524" spans="1:8" ht="15.75">
      <c r="A524" s="268"/>
      <c r="B524" s="335"/>
      <c r="C524" s="2" t="s">
        <v>18</v>
      </c>
      <c r="D524" s="19">
        <v>0</v>
      </c>
      <c r="E524" s="19">
        <f>D524/$D$522*100</f>
        <v>0</v>
      </c>
      <c r="F524" s="19">
        <v>0</v>
      </c>
      <c r="G524" s="19">
        <f>F524/$F$522*100</f>
        <v>0</v>
      </c>
      <c r="H524" s="19">
        <v>0</v>
      </c>
    </row>
    <row r="525" spans="1:8" ht="15.75">
      <c r="A525" s="268"/>
      <c r="B525" s="335"/>
      <c r="C525" s="2" t="s">
        <v>38</v>
      </c>
      <c r="D525" s="19">
        <v>0</v>
      </c>
      <c r="E525" s="19">
        <f>D525/$D$522*100</f>
        <v>0</v>
      </c>
      <c r="F525" s="19">
        <v>0</v>
      </c>
      <c r="G525" s="19">
        <f>F525/$F$522*100</f>
        <v>0</v>
      </c>
      <c r="H525" s="19">
        <v>0</v>
      </c>
    </row>
    <row r="526" spans="1:8" ht="15.75">
      <c r="A526" s="268"/>
      <c r="B526" s="335"/>
      <c r="C526" s="2" t="s">
        <v>39</v>
      </c>
      <c r="D526" s="19">
        <v>0</v>
      </c>
      <c r="E526" s="19">
        <f>D526/$D$522*100</f>
        <v>0</v>
      </c>
      <c r="F526" s="19">
        <v>0</v>
      </c>
      <c r="G526" s="19">
        <f>F526/$F$522*100</f>
        <v>0</v>
      </c>
      <c r="H526" s="19">
        <v>0</v>
      </c>
    </row>
    <row r="527" spans="1:8" ht="15.75">
      <c r="A527" s="268" t="s">
        <v>815</v>
      </c>
      <c r="B527" s="335" t="s">
        <v>666</v>
      </c>
      <c r="C527" s="106" t="s">
        <v>154</v>
      </c>
      <c r="D527" s="71">
        <f>D528+D529+D530+D531</f>
        <v>10117</v>
      </c>
      <c r="E527" s="71">
        <f>E528+E529+E530+E531</f>
        <v>100</v>
      </c>
      <c r="F527" s="71">
        <f>F528+F529+F530+F531</f>
        <v>2630</v>
      </c>
      <c r="G527" s="71">
        <f>G528+G529+G530+G531</f>
        <v>100</v>
      </c>
      <c r="H527" s="19">
        <f>F527/D527*100-100</f>
        <v>-74.00415142828902</v>
      </c>
    </row>
    <row r="528" spans="1:8" ht="15.75">
      <c r="A528" s="268"/>
      <c r="B528" s="335"/>
      <c r="C528" s="2" t="s">
        <v>37</v>
      </c>
      <c r="D528" s="19">
        <v>10117</v>
      </c>
      <c r="E528" s="19">
        <f>D528/$D$527*100</f>
        <v>100</v>
      </c>
      <c r="F528" s="19">
        <v>2630</v>
      </c>
      <c r="G528" s="19">
        <f>F528/$F$527*100</f>
        <v>100</v>
      </c>
      <c r="H528" s="19">
        <f>F528/D528*100-100</f>
        <v>-74.00415142828902</v>
      </c>
    </row>
    <row r="529" spans="1:8" ht="15.75">
      <c r="A529" s="268"/>
      <c r="B529" s="335"/>
      <c r="C529" s="2" t="s">
        <v>18</v>
      </c>
      <c r="D529" s="19">
        <v>0</v>
      </c>
      <c r="E529" s="19">
        <f>D529/$D$527*100</f>
        <v>0</v>
      </c>
      <c r="F529" s="19">
        <v>0</v>
      </c>
      <c r="G529" s="19">
        <f>F529/$F$527*100</f>
        <v>0</v>
      </c>
      <c r="H529" s="19">
        <v>0</v>
      </c>
    </row>
    <row r="530" spans="1:8" ht="15.75">
      <c r="A530" s="268"/>
      <c r="B530" s="335"/>
      <c r="C530" s="2" t="s">
        <v>38</v>
      </c>
      <c r="D530" s="19">
        <v>0</v>
      </c>
      <c r="E530" s="19">
        <f>D530/$D$527*100</f>
        <v>0</v>
      </c>
      <c r="F530" s="19">
        <v>0</v>
      </c>
      <c r="G530" s="19">
        <f>F530/$F$527*100</f>
        <v>0</v>
      </c>
      <c r="H530" s="19">
        <v>0</v>
      </c>
    </row>
    <row r="531" spans="1:8" ht="15.75">
      <c r="A531" s="268"/>
      <c r="B531" s="335"/>
      <c r="C531" s="2" t="s">
        <v>39</v>
      </c>
      <c r="D531" s="19">
        <v>0</v>
      </c>
      <c r="E531" s="19">
        <f>D531/$D$527*100</f>
        <v>0</v>
      </c>
      <c r="F531" s="19">
        <v>0</v>
      </c>
      <c r="G531" s="19">
        <f>F531/$F$527*100</f>
        <v>0</v>
      </c>
      <c r="H531" s="19">
        <v>0</v>
      </c>
    </row>
    <row r="532" spans="1:8" ht="15.75">
      <c r="A532" s="268" t="s">
        <v>816</v>
      </c>
      <c r="B532" s="335" t="s">
        <v>667</v>
      </c>
      <c r="C532" s="106" t="s">
        <v>154</v>
      </c>
      <c r="D532" s="71">
        <f>D533+D534+D535+D536</f>
        <v>567</v>
      </c>
      <c r="E532" s="71">
        <f>E533+E534+E535+E536</f>
        <v>100</v>
      </c>
      <c r="F532" s="71">
        <f>F533+F534+F535+F536</f>
        <v>148.7</v>
      </c>
      <c r="G532" s="71">
        <f>G533+G534+G535+G536</f>
        <v>100</v>
      </c>
      <c r="H532" s="19">
        <f>F532/D532*100-100</f>
        <v>-73.77425044091711</v>
      </c>
    </row>
    <row r="533" spans="1:8" ht="15.75">
      <c r="A533" s="268"/>
      <c r="B533" s="335"/>
      <c r="C533" s="2" t="s">
        <v>37</v>
      </c>
      <c r="D533" s="19">
        <v>567</v>
      </c>
      <c r="E533" s="19">
        <f>D533/$D$532*100</f>
        <v>100</v>
      </c>
      <c r="F533" s="19">
        <v>148.7</v>
      </c>
      <c r="G533" s="19">
        <f>F533/$F$532*100</f>
        <v>100</v>
      </c>
      <c r="H533" s="19">
        <f>F533/D533*100-100</f>
        <v>-73.77425044091711</v>
      </c>
    </row>
    <row r="534" spans="1:8" ht="15.75">
      <c r="A534" s="268"/>
      <c r="B534" s="335"/>
      <c r="C534" s="2" t="s">
        <v>18</v>
      </c>
      <c r="D534" s="19">
        <v>0</v>
      </c>
      <c r="E534" s="19">
        <f>D534/$D$532*100</f>
        <v>0</v>
      </c>
      <c r="F534" s="19">
        <v>0</v>
      </c>
      <c r="G534" s="19">
        <f>F534/$F$532*100</f>
        <v>0</v>
      </c>
      <c r="H534" s="19">
        <v>0</v>
      </c>
    </row>
    <row r="535" spans="1:8" ht="15.75">
      <c r="A535" s="268"/>
      <c r="B535" s="335"/>
      <c r="C535" s="2" t="s">
        <v>38</v>
      </c>
      <c r="D535" s="19">
        <v>0</v>
      </c>
      <c r="E535" s="19">
        <f>D535/$D$532*100</f>
        <v>0</v>
      </c>
      <c r="F535" s="19">
        <v>0</v>
      </c>
      <c r="G535" s="19">
        <f>F535/$F$532*100</f>
        <v>0</v>
      </c>
      <c r="H535" s="19">
        <v>0</v>
      </c>
    </row>
    <row r="536" spans="1:8" ht="15.75">
      <c r="A536" s="268"/>
      <c r="B536" s="335"/>
      <c r="C536" s="2" t="s">
        <v>39</v>
      </c>
      <c r="D536" s="19">
        <v>0</v>
      </c>
      <c r="E536" s="19">
        <f>D536/$D$532*100</f>
        <v>0</v>
      </c>
      <c r="F536" s="19">
        <v>0</v>
      </c>
      <c r="G536" s="19">
        <f>F536/$F$532*100</f>
        <v>0</v>
      </c>
      <c r="H536" s="19">
        <v>0</v>
      </c>
    </row>
    <row r="537" spans="1:8" ht="15.75">
      <c r="A537" s="268" t="s">
        <v>817</v>
      </c>
      <c r="B537" s="335" t="s">
        <v>668</v>
      </c>
      <c r="C537" s="106" t="s">
        <v>154</v>
      </c>
      <c r="D537" s="71">
        <f>D538+D539+D540+D541</f>
        <v>40332</v>
      </c>
      <c r="E537" s="71">
        <f>E538+E539+E540+E541</f>
        <v>100</v>
      </c>
      <c r="F537" s="71">
        <f>F538+F539+F540+F541</f>
        <v>9630.2</v>
      </c>
      <c r="G537" s="71">
        <f>G538+G539+G540+G541</f>
        <v>100</v>
      </c>
      <c r="H537" s="19">
        <f>F537/D537*100-100</f>
        <v>-76.12268174154516</v>
      </c>
    </row>
    <row r="538" spans="1:8" ht="15.75">
      <c r="A538" s="268"/>
      <c r="B538" s="335"/>
      <c r="C538" s="2" t="s">
        <v>37</v>
      </c>
      <c r="D538" s="19">
        <v>40332</v>
      </c>
      <c r="E538" s="19">
        <f>D538/$D$537*100</f>
        <v>100</v>
      </c>
      <c r="F538" s="19">
        <v>9630.2</v>
      </c>
      <c r="G538" s="19">
        <f>F538/$F$537*100</f>
        <v>100</v>
      </c>
      <c r="H538" s="19">
        <f>F538/D538*100-100</f>
        <v>-76.12268174154516</v>
      </c>
    </row>
    <row r="539" spans="1:8" ht="15.75">
      <c r="A539" s="268"/>
      <c r="B539" s="335"/>
      <c r="C539" s="2" t="s">
        <v>18</v>
      </c>
      <c r="D539" s="19">
        <v>0</v>
      </c>
      <c r="E539" s="19">
        <f>D539/$D$537*100</f>
        <v>0</v>
      </c>
      <c r="F539" s="19">
        <v>0</v>
      </c>
      <c r="G539" s="19">
        <f>F539/$F$537*100</f>
        <v>0</v>
      </c>
      <c r="H539" s="19">
        <v>0</v>
      </c>
    </row>
    <row r="540" spans="1:8" ht="15.75">
      <c r="A540" s="268"/>
      <c r="B540" s="335"/>
      <c r="C540" s="2" t="s">
        <v>38</v>
      </c>
      <c r="D540" s="19">
        <v>0</v>
      </c>
      <c r="E540" s="19">
        <f>D540/$D$537*100</f>
        <v>0</v>
      </c>
      <c r="F540" s="19">
        <v>0</v>
      </c>
      <c r="G540" s="19">
        <f>F540/$F$537*100</f>
        <v>0</v>
      </c>
      <c r="H540" s="19">
        <v>0</v>
      </c>
    </row>
    <row r="541" spans="1:8" ht="15.75">
      <c r="A541" s="268"/>
      <c r="B541" s="335"/>
      <c r="C541" s="2" t="s">
        <v>39</v>
      </c>
      <c r="D541" s="19">
        <v>0</v>
      </c>
      <c r="E541" s="19">
        <f>D541/$D$537*100</f>
        <v>0</v>
      </c>
      <c r="F541" s="19">
        <v>0</v>
      </c>
      <c r="G541" s="19">
        <f>F541/$F$537*100</f>
        <v>0</v>
      </c>
      <c r="H541" s="19">
        <v>0</v>
      </c>
    </row>
    <row r="542" spans="1:9" s="66" customFormat="1" ht="15.75">
      <c r="A542" s="354" t="s">
        <v>27</v>
      </c>
      <c r="B542" s="355" t="s">
        <v>1666</v>
      </c>
      <c r="C542" s="27" t="s">
        <v>154</v>
      </c>
      <c r="D542" s="28">
        <f>D543+D544+D545+D546</f>
        <v>610225.2</v>
      </c>
      <c r="E542" s="28">
        <f>E543+E544+E545+E546</f>
        <v>100.00000000000001</v>
      </c>
      <c r="F542" s="128">
        <f>F543+F544+F545+F546</f>
        <v>151560.05</v>
      </c>
      <c r="G542" s="28">
        <f>G543+G544+G545+G546</f>
        <v>100.00000000000001</v>
      </c>
      <c r="H542" s="28">
        <f aca="true" t="shared" si="12" ref="H542:H547">F542/D542*100-100</f>
        <v>-75.16325939997233</v>
      </c>
      <c r="I542" s="109"/>
    </row>
    <row r="543" spans="1:9" s="66" customFormat="1" ht="15.75">
      <c r="A543" s="354"/>
      <c r="B543" s="355"/>
      <c r="C543" s="27" t="s">
        <v>37</v>
      </c>
      <c r="D543" s="28">
        <f>D548+D743+D763+D788+D808</f>
        <v>35932</v>
      </c>
      <c r="E543" s="28">
        <f>D543/D542*100</f>
        <v>5.888317952126527</v>
      </c>
      <c r="F543" s="128">
        <f>F548+F743+F763+F788+F808</f>
        <v>7729.69</v>
      </c>
      <c r="G543" s="28">
        <f>F543/F542*100</f>
        <v>5.100084092080994</v>
      </c>
      <c r="H543" s="28">
        <f t="shared" si="12"/>
        <v>-78.4880051207837</v>
      </c>
      <c r="I543" s="109"/>
    </row>
    <row r="544" spans="1:9" s="66" customFormat="1" ht="15.75">
      <c r="A544" s="354"/>
      <c r="B544" s="355"/>
      <c r="C544" s="27" t="s">
        <v>38</v>
      </c>
      <c r="D544" s="28">
        <f>D549+D734+D744+D764+D789+D809</f>
        <v>370403.2</v>
      </c>
      <c r="E544" s="28">
        <f>D544/D542*100</f>
        <v>60.69942703120095</v>
      </c>
      <c r="F544" s="128">
        <f>F549+F734+F744+F764+F789+F809</f>
        <v>83637.65999999999</v>
      </c>
      <c r="G544" s="28">
        <f>F544/F542*100</f>
        <v>55.1845027762923</v>
      </c>
      <c r="H544" s="28">
        <f t="shared" si="12"/>
        <v>-77.41983330597577</v>
      </c>
      <c r="I544" s="109"/>
    </row>
    <row r="545" spans="1:9" s="66" customFormat="1" ht="15.75">
      <c r="A545" s="354"/>
      <c r="B545" s="355"/>
      <c r="C545" s="94" t="s">
        <v>18</v>
      </c>
      <c r="D545" s="28">
        <f>D550+D735+D745+D765+D790+D810</f>
        <v>197480</v>
      </c>
      <c r="E545" s="28">
        <f>D545/D542*100</f>
        <v>32.3618231433248</v>
      </c>
      <c r="F545" s="128">
        <f>F550+F735+F745+F765+F790+F810</f>
        <v>58931.700000000004</v>
      </c>
      <c r="G545" s="28">
        <f>F545/F542*100</f>
        <v>38.88339968217219</v>
      </c>
      <c r="H545" s="28">
        <f t="shared" si="12"/>
        <v>-70.15814259671865</v>
      </c>
      <c r="I545" s="109"/>
    </row>
    <row r="546" spans="1:9" s="66" customFormat="1" ht="15.75">
      <c r="A546" s="354"/>
      <c r="B546" s="355"/>
      <c r="C546" s="27" t="s">
        <v>39</v>
      </c>
      <c r="D546" s="28">
        <f>D551+D736+D746+D766+D791+D811</f>
        <v>6410</v>
      </c>
      <c r="E546" s="28">
        <f>D546/D542*100</f>
        <v>1.0504318733477414</v>
      </c>
      <c r="F546" s="128">
        <f>F551+F736+F746+F766+F791+F811</f>
        <v>1261</v>
      </c>
      <c r="G546" s="28">
        <f>F546/F542*100</f>
        <v>0.8320134494545233</v>
      </c>
      <c r="H546" s="28">
        <f t="shared" si="12"/>
        <v>-80.32761310452418</v>
      </c>
      <c r="I546" s="109"/>
    </row>
    <row r="547" spans="1:8" ht="15" customHeight="1">
      <c r="A547" s="353" t="s">
        <v>257</v>
      </c>
      <c r="B547" s="350" t="s">
        <v>563</v>
      </c>
      <c r="C547" s="63" t="s">
        <v>12</v>
      </c>
      <c r="D547" s="31">
        <f>D548+D549+D550+D551</f>
        <v>452219</v>
      </c>
      <c r="E547" s="31">
        <f>E548+E549+E550+E551</f>
        <v>100</v>
      </c>
      <c r="F547" s="31">
        <f>F548+F549+F550+F551</f>
        <v>116287.51999999999</v>
      </c>
      <c r="G547" s="31">
        <f>G548+G549+G550+G551</f>
        <v>100</v>
      </c>
      <c r="H547" s="31">
        <f t="shared" si="12"/>
        <v>-74.28513176138111</v>
      </c>
    </row>
    <row r="548" spans="1:8" ht="15.75">
      <c r="A548" s="353"/>
      <c r="B548" s="350"/>
      <c r="C548" s="63" t="s">
        <v>37</v>
      </c>
      <c r="D548" s="31">
        <f>D553+D558+D563+D568+D573+D578+D583+D588+D593+D598+D603+D608+D618+D623+D628+D633+D638+D643+D648+D653+D658+D663+D673+D678+D683+D688+D693+D698+D703+D713+D718+D723+D728</f>
        <v>29774</v>
      </c>
      <c r="E548" s="31">
        <f>D548/D547*100</f>
        <v>6.583978116797392</v>
      </c>
      <c r="F548" s="31">
        <f>F553+F558+F563+F568+F573+F578+F583+F588+F593+F598+F603+F608+F618+F623+F628+F633+F638+F643+F648+F653+F658+F663+F673+F678+F683+F688+F693+F698+F703+F713+F718+F723</f>
        <v>6521.469999999999</v>
      </c>
      <c r="G548" s="31">
        <f>F548/F547*100</f>
        <v>5.608056651307036</v>
      </c>
      <c r="H548" s="31">
        <f>F548/D548*100-100</f>
        <v>-78.09676227581112</v>
      </c>
    </row>
    <row r="549" spans="1:8" ht="15.75">
      <c r="A549" s="353"/>
      <c r="B549" s="350"/>
      <c r="C549" s="63" t="s">
        <v>38</v>
      </c>
      <c r="D549" s="31">
        <f>D554+D559+D564+D569+D574+D579+D584+D589+D594+D599+D604+D609+D614+D619+D624+D629+D634+D639+D644+D649+D654+D659+D664+D669+D674+D679+D684+D689+D694+D699+D704+D709+D714+D719+D724+D729</f>
        <v>227509</v>
      </c>
      <c r="E549" s="31">
        <f>D549/D547*100</f>
        <v>50.309473949568684</v>
      </c>
      <c r="F549" s="31">
        <f>F554+F559+F564+F569+F574+F579+F584+F589+F594+F599+F604+F609+F614+F619+F624+F629+F634+F639+F644+F649+F654+F659+F664+F669+F674+F679+F684+F689+F694+F699+F704+F709+F714+F719+F724</f>
        <v>50864.35999999998</v>
      </c>
      <c r="G549" s="31">
        <f>F549/F547*100</f>
        <v>43.740170914299306</v>
      </c>
      <c r="H549" s="31">
        <f>F549/D549*100-100</f>
        <v>-77.64292401619278</v>
      </c>
    </row>
    <row r="550" spans="1:8" ht="15.75">
      <c r="A550" s="353"/>
      <c r="B550" s="350"/>
      <c r="C550" s="63" t="s">
        <v>18</v>
      </c>
      <c r="D550" s="31">
        <f>D555+D560+D565+D570+D575+D580+D585+D590+D595+D600+D605+D610+D615+D620+D625+D630+D635+D640+D645+D650+D655+D660+D665+D670+D675+D680+D685+D690+D695+D700+D705+D710+D715+D720+D725+D730</f>
        <v>194936</v>
      </c>
      <c r="E550" s="31">
        <f>D550/D547*100</f>
        <v>43.10654793363393</v>
      </c>
      <c r="F550" s="31">
        <f>F555+F560+F565+F570+F575+F580+F585+F590+F595+F600+F605+F610+F615+F620+F625+F630+F635+F640+F645+F650+F655+F660+F665+F670+F675+F680+F685+F690+F695+F700+F705+F710+F715+F720+F725</f>
        <v>58901.69</v>
      </c>
      <c r="G550" s="31">
        <f>F550/F547*100</f>
        <v>50.65177243439365</v>
      </c>
      <c r="H550" s="31">
        <f>F550/D550*100-100</f>
        <v>-69.78408811096975</v>
      </c>
    </row>
    <row r="551" spans="1:8" ht="15.75">
      <c r="A551" s="353"/>
      <c r="B551" s="350"/>
      <c r="C551" s="63" t="s">
        <v>39</v>
      </c>
      <c r="D551" s="31">
        <f>D556+D561+D566+D571+D576+D581+D586+D591+D596+D601+D606+D611+D616+D621+D626+D631+D636+D641+D646+D651+D656+D661+D666+D671+D676+D681+D686+D691++D696+D701+D706+D711+D716+D721+D726+D731</f>
        <v>0</v>
      </c>
      <c r="E551" s="31">
        <f>D551/D547*100</f>
        <v>0</v>
      </c>
      <c r="F551" s="31">
        <f>F556+F561+F566+F571+F576+F581+F586+F591+F596+F601+F606+F611+F616+F621+F626+F631+F636+F641+F646+F651+F656+F661+F666+F671+F676+F681+F686+F691++F696+F701+F706+F711+F716+F721+F726</f>
        <v>0</v>
      </c>
      <c r="G551" s="31">
        <f>F551/F547*100</f>
        <v>0</v>
      </c>
      <c r="H551" s="31">
        <f>G551/G547*100</f>
        <v>0</v>
      </c>
    </row>
    <row r="552" spans="1:8" ht="15" customHeight="1">
      <c r="A552" s="265" t="s">
        <v>818</v>
      </c>
      <c r="B552" s="349" t="s">
        <v>1717</v>
      </c>
      <c r="C552" s="47" t="s">
        <v>12</v>
      </c>
      <c r="D552" s="19">
        <f>D553+D554+D555+D556</f>
        <v>137178</v>
      </c>
      <c r="E552" s="30">
        <f>E553+E554+E555+E556</f>
        <v>100</v>
      </c>
      <c r="F552" s="30">
        <f>F553+F554+F555+F556</f>
        <v>27576.53</v>
      </c>
      <c r="G552" s="30">
        <f>G553+G554+G555+G556</f>
        <v>100</v>
      </c>
      <c r="H552" s="30">
        <f>F552/D552*100-100</f>
        <v>-79.89726486754435</v>
      </c>
    </row>
    <row r="553" spans="1:8" ht="15.75">
      <c r="A553" s="265"/>
      <c r="B553" s="348"/>
      <c r="C553" s="47" t="s">
        <v>37</v>
      </c>
      <c r="D553" s="19">
        <v>0</v>
      </c>
      <c r="E553" s="30">
        <f>D553/D552*100</f>
        <v>0</v>
      </c>
      <c r="F553" s="30">
        <v>0</v>
      </c>
      <c r="G553" s="30">
        <f>F553/F552*100</f>
        <v>0</v>
      </c>
      <c r="H553" s="30">
        <v>0</v>
      </c>
    </row>
    <row r="554" spans="1:8" ht="15.75">
      <c r="A554" s="265"/>
      <c r="B554" s="348"/>
      <c r="C554" s="64" t="s">
        <v>38</v>
      </c>
      <c r="D554" s="19">
        <v>0</v>
      </c>
      <c r="E554" s="30">
        <f>D554/D552*100</f>
        <v>0</v>
      </c>
      <c r="F554" s="30">
        <v>0</v>
      </c>
      <c r="G554" s="30">
        <f>F554/F552*100</f>
        <v>0</v>
      </c>
      <c r="H554" s="30">
        <v>0</v>
      </c>
    </row>
    <row r="555" spans="1:8" ht="15.75">
      <c r="A555" s="265"/>
      <c r="B555" s="348"/>
      <c r="C555" s="64" t="s">
        <v>18</v>
      </c>
      <c r="D555" s="71">
        <v>137178</v>
      </c>
      <c r="E555" s="30">
        <f>D555/D552*100</f>
        <v>100</v>
      </c>
      <c r="F555" s="30">
        <v>27576.53</v>
      </c>
      <c r="G555" s="30">
        <f>F555/F552*100</f>
        <v>100</v>
      </c>
      <c r="H555" s="30">
        <f>F555/D555*100-100</f>
        <v>-79.89726486754435</v>
      </c>
    </row>
    <row r="556" spans="1:8" ht="15.75">
      <c r="A556" s="265"/>
      <c r="B556" s="348"/>
      <c r="C556" s="64" t="s">
        <v>39</v>
      </c>
      <c r="D556" s="71">
        <v>0</v>
      </c>
      <c r="E556" s="30">
        <f>D556/D552*100</f>
        <v>0</v>
      </c>
      <c r="F556" s="30">
        <v>0</v>
      </c>
      <c r="G556" s="30">
        <f>F556/F552*100</f>
        <v>0</v>
      </c>
      <c r="H556" s="30">
        <v>0</v>
      </c>
    </row>
    <row r="557" spans="1:8" ht="15" customHeight="1">
      <c r="A557" s="265" t="s">
        <v>819</v>
      </c>
      <c r="B557" s="349" t="s">
        <v>1718</v>
      </c>
      <c r="C557" s="64" t="s">
        <v>12</v>
      </c>
      <c r="D557" s="71">
        <f>D558+D559+D560+D561</f>
        <v>54370</v>
      </c>
      <c r="E557" s="30">
        <f>E558+E559+E560+E561</f>
        <v>100</v>
      </c>
      <c r="F557" s="30">
        <f>F558+F559+F560+F561</f>
        <v>15037.58</v>
      </c>
      <c r="G557" s="30">
        <f>G558+G559+G560+G561</f>
        <v>100</v>
      </c>
      <c r="H557" s="30">
        <f>F557/D557*100-100</f>
        <v>-72.34213720801912</v>
      </c>
    </row>
    <row r="558" spans="1:8" ht="15.75">
      <c r="A558" s="265"/>
      <c r="B558" s="348"/>
      <c r="C558" s="64" t="s">
        <v>37</v>
      </c>
      <c r="D558" s="30">
        <v>0</v>
      </c>
      <c r="E558" s="30">
        <f>D558/D557*100</f>
        <v>0</v>
      </c>
      <c r="F558" s="30">
        <v>0</v>
      </c>
      <c r="G558" s="30">
        <f>F558/F557*100</f>
        <v>0</v>
      </c>
      <c r="H558" s="30">
        <v>0</v>
      </c>
    </row>
    <row r="559" spans="1:8" ht="15.75">
      <c r="A559" s="265"/>
      <c r="B559" s="348"/>
      <c r="C559" s="64" t="s">
        <v>38</v>
      </c>
      <c r="D559" s="71">
        <v>54370</v>
      </c>
      <c r="E559" s="30">
        <f>D559/D557*100</f>
        <v>100</v>
      </c>
      <c r="F559" s="30">
        <v>15037.58</v>
      </c>
      <c r="G559" s="30">
        <f>F559/F557*100</f>
        <v>100</v>
      </c>
      <c r="H559" s="30">
        <f>F559/D559*100-100</f>
        <v>-72.34213720801912</v>
      </c>
    </row>
    <row r="560" spans="1:8" ht="15.75">
      <c r="A560" s="265"/>
      <c r="B560" s="348"/>
      <c r="C560" s="64" t="s">
        <v>18</v>
      </c>
      <c r="D560" s="30">
        <v>0</v>
      </c>
      <c r="E560" s="30">
        <f>D560/D557*100</f>
        <v>0</v>
      </c>
      <c r="F560" s="30">
        <v>0</v>
      </c>
      <c r="G560" s="30">
        <f>F560/F557*100</f>
        <v>0</v>
      </c>
      <c r="H560" s="30">
        <v>0</v>
      </c>
    </row>
    <row r="561" spans="1:8" ht="15.75">
      <c r="A561" s="265"/>
      <c r="B561" s="348"/>
      <c r="C561" s="64" t="s">
        <v>39</v>
      </c>
      <c r="D561" s="30">
        <v>0</v>
      </c>
      <c r="E561" s="30">
        <f>D561/D557*100</f>
        <v>0</v>
      </c>
      <c r="F561" s="30">
        <v>0</v>
      </c>
      <c r="G561" s="30">
        <f>F561/F557*100</f>
        <v>0</v>
      </c>
      <c r="H561" s="30">
        <v>0</v>
      </c>
    </row>
    <row r="562" spans="1:8" ht="15" customHeight="1">
      <c r="A562" s="265" t="s">
        <v>820</v>
      </c>
      <c r="B562" s="349" t="s">
        <v>1734</v>
      </c>
      <c r="C562" s="64" t="s">
        <v>12</v>
      </c>
      <c r="D562" s="71">
        <f>D563+D564+D565+D566</f>
        <v>1558</v>
      </c>
      <c r="E562" s="30">
        <f>E563+E564+E565+E566</f>
        <v>100</v>
      </c>
      <c r="F562" s="30">
        <f>F563+F564+F565+F566</f>
        <v>483</v>
      </c>
      <c r="G562" s="30">
        <f>G563+G564+G565+G566</f>
        <v>100</v>
      </c>
      <c r="H562" s="30">
        <f>F562/D562*100-100</f>
        <v>-68.9987163029525</v>
      </c>
    </row>
    <row r="563" spans="1:8" ht="15.75">
      <c r="A563" s="265"/>
      <c r="B563" s="348"/>
      <c r="C563" s="64" t="s">
        <v>37</v>
      </c>
      <c r="D563" s="30">
        <v>0</v>
      </c>
      <c r="E563" s="30">
        <f>D563/D562*100</f>
        <v>0</v>
      </c>
      <c r="F563" s="30">
        <v>0</v>
      </c>
      <c r="G563" s="30">
        <f>F563/F562*100</f>
        <v>0</v>
      </c>
      <c r="H563" s="30">
        <v>0</v>
      </c>
    </row>
    <row r="564" spans="1:8" ht="15.75">
      <c r="A564" s="265"/>
      <c r="B564" s="348"/>
      <c r="C564" s="64" t="s">
        <v>38</v>
      </c>
      <c r="D564" s="71">
        <v>1558</v>
      </c>
      <c r="E564" s="30">
        <f>D564/D562*100</f>
        <v>100</v>
      </c>
      <c r="F564" s="30">
        <v>483</v>
      </c>
      <c r="G564" s="30">
        <f>F564/F562*100</f>
        <v>100</v>
      </c>
      <c r="H564" s="30">
        <f>F564/D564*100-100</f>
        <v>-68.9987163029525</v>
      </c>
    </row>
    <row r="565" spans="1:8" ht="15.75">
      <c r="A565" s="265"/>
      <c r="B565" s="348"/>
      <c r="C565" s="64" t="s">
        <v>18</v>
      </c>
      <c r="D565" s="30">
        <v>0</v>
      </c>
      <c r="E565" s="30">
        <f>D565/D562*100</f>
        <v>0</v>
      </c>
      <c r="F565" s="30">
        <v>0</v>
      </c>
      <c r="G565" s="30">
        <f>F565/F562*100</f>
        <v>0</v>
      </c>
      <c r="H565" s="30">
        <v>0</v>
      </c>
    </row>
    <row r="566" spans="1:8" ht="15.75">
      <c r="A566" s="265"/>
      <c r="B566" s="348"/>
      <c r="C566" s="64" t="s">
        <v>39</v>
      </c>
      <c r="D566" s="30">
        <v>0</v>
      </c>
      <c r="E566" s="30">
        <f>D566/D562*100</f>
        <v>0</v>
      </c>
      <c r="F566" s="30">
        <v>0</v>
      </c>
      <c r="G566" s="30">
        <f>F566/F562*100</f>
        <v>0</v>
      </c>
      <c r="H566" s="30">
        <v>0</v>
      </c>
    </row>
    <row r="567" spans="1:8" ht="15" customHeight="1">
      <c r="A567" s="265" t="s">
        <v>821</v>
      </c>
      <c r="B567" s="348" t="s">
        <v>1735</v>
      </c>
      <c r="C567" s="64" t="s">
        <v>12</v>
      </c>
      <c r="D567" s="71">
        <f>D568+D569+D570+D571</f>
        <v>7301</v>
      </c>
      <c r="E567" s="30">
        <f>E568+E569+E570+E571</f>
        <v>100</v>
      </c>
      <c r="F567" s="30">
        <f>F568+F569+F570+F571</f>
        <v>2303.85</v>
      </c>
      <c r="G567" s="30">
        <f>G568+G569+G570+G571</f>
        <v>100</v>
      </c>
      <c r="H567" s="30">
        <f>F567/D567*100-100</f>
        <v>-68.44473359813725</v>
      </c>
    </row>
    <row r="568" spans="1:8" ht="15.75">
      <c r="A568" s="265"/>
      <c r="B568" s="348"/>
      <c r="C568" s="64" t="s">
        <v>37</v>
      </c>
      <c r="D568" s="30">
        <v>0</v>
      </c>
      <c r="E568" s="30">
        <f>D568/D567*100</f>
        <v>0</v>
      </c>
      <c r="F568" s="30">
        <v>0</v>
      </c>
      <c r="G568" s="30">
        <f>F568/F567*100</f>
        <v>0</v>
      </c>
      <c r="H568" s="30">
        <v>0</v>
      </c>
    </row>
    <row r="569" spans="1:8" ht="15.75">
      <c r="A569" s="265"/>
      <c r="B569" s="348"/>
      <c r="C569" s="64" t="s">
        <v>38</v>
      </c>
      <c r="D569" s="71">
        <v>7301</v>
      </c>
      <c r="E569" s="30">
        <f>D569/D567*100</f>
        <v>100</v>
      </c>
      <c r="F569" s="30">
        <v>2303.85</v>
      </c>
      <c r="G569" s="30">
        <f>F569/F567*100</f>
        <v>100</v>
      </c>
      <c r="H569" s="30">
        <f>F569/D569*100-100</f>
        <v>-68.44473359813725</v>
      </c>
    </row>
    <row r="570" spans="1:8" ht="15.75">
      <c r="A570" s="265"/>
      <c r="B570" s="348"/>
      <c r="C570" s="64" t="s">
        <v>18</v>
      </c>
      <c r="D570" s="30">
        <v>0</v>
      </c>
      <c r="E570" s="30">
        <f>D570/D567*100</f>
        <v>0</v>
      </c>
      <c r="F570" s="30">
        <v>0</v>
      </c>
      <c r="G570" s="30">
        <f>F570/F567*100</f>
        <v>0</v>
      </c>
      <c r="H570" s="30">
        <v>0</v>
      </c>
    </row>
    <row r="571" spans="1:8" ht="15.75">
      <c r="A571" s="265"/>
      <c r="B571" s="348"/>
      <c r="C571" s="64" t="s">
        <v>39</v>
      </c>
      <c r="D571" s="30">
        <v>0</v>
      </c>
      <c r="E571" s="30">
        <f>D571/D567*100</f>
        <v>0</v>
      </c>
      <c r="F571" s="30">
        <v>0</v>
      </c>
      <c r="G571" s="30">
        <f>F571/F567*100</f>
        <v>0</v>
      </c>
      <c r="H571" s="30">
        <v>0</v>
      </c>
    </row>
    <row r="572" spans="1:8" ht="15" customHeight="1">
      <c r="A572" s="265" t="s">
        <v>822</v>
      </c>
      <c r="B572" s="349" t="s">
        <v>1736</v>
      </c>
      <c r="C572" s="64" t="s">
        <v>12</v>
      </c>
      <c r="D572" s="71">
        <f>D573+D574+D575+D576</f>
        <v>4951</v>
      </c>
      <c r="E572" s="30">
        <f>E573+E574+E575+E576</f>
        <v>100</v>
      </c>
      <c r="F572" s="30">
        <f>F573+F574+F575+F576</f>
        <v>1395.2</v>
      </c>
      <c r="G572" s="30">
        <f>G573+G574+G575+G576</f>
        <v>100</v>
      </c>
      <c r="H572" s="30">
        <f>F572/D572*100-100</f>
        <v>-71.81983437689355</v>
      </c>
    </row>
    <row r="573" spans="1:8" ht="15.75">
      <c r="A573" s="265"/>
      <c r="B573" s="348"/>
      <c r="C573" s="64" t="s">
        <v>37</v>
      </c>
      <c r="D573" s="71">
        <v>0</v>
      </c>
      <c r="E573" s="30">
        <f>D573/D572*100</f>
        <v>0</v>
      </c>
      <c r="F573" s="30">
        <v>0</v>
      </c>
      <c r="G573" s="30">
        <f>F573/F572*100</f>
        <v>0</v>
      </c>
      <c r="H573" s="19">
        <v>0</v>
      </c>
    </row>
    <row r="574" spans="1:8" ht="15.75">
      <c r="A574" s="265"/>
      <c r="B574" s="348"/>
      <c r="C574" s="64" t="s">
        <v>38</v>
      </c>
      <c r="D574" s="71">
        <v>4951</v>
      </c>
      <c r="E574" s="30">
        <f>D574/D572*100</f>
        <v>100</v>
      </c>
      <c r="F574" s="30">
        <v>1395.2</v>
      </c>
      <c r="G574" s="30">
        <f>F574/F572*100</f>
        <v>100</v>
      </c>
      <c r="H574" s="30">
        <f>F574/D574*100-100</f>
        <v>-71.81983437689355</v>
      </c>
    </row>
    <row r="575" spans="1:8" ht="15.75">
      <c r="A575" s="265"/>
      <c r="B575" s="348"/>
      <c r="C575" s="64" t="s">
        <v>18</v>
      </c>
      <c r="D575" s="71">
        <v>0</v>
      </c>
      <c r="E575" s="30">
        <f>D575/D572*100</f>
        <v>0</v>
      </c>
      <c r="F575" s="30">
        <v>0</v>
      </c>
      <c r="G575" s="30">
        <f>F575/F572*100</f>
        <v>0</v>
      </c>
      <c r="H575" s="19">
        <v>0</v>
      </c>
    </row>
    <row r="576" spans="1:8" ht="15.75">
      <c r="A576" s="265"/>
      <c r="B576" s="348"/>
      <c r="C576" s="64" t="s">
        <v>39</v>
      </c>
      <c r="D576" s="71">
        <v>0</v>
      </c>
      <c r="E576" s="30">
        <f>D576/D572*100</f>
        <v>0</v>
      </c>
      <c r="F576" s="30">
        <v>0</v>
      </c>
      <c r="G576" s="30">
        <f>F576/F572*100</f>
        <v>0</v>
      </c>
      <c r="H576" s="19">
        <v>0</v>
      </c>
    </row>
    <row r="577" spans="1:8" ht="15" customHeight="1">
      <c r="A577" s="265" t="s">
        <v>823</v>
      </c>
      <c r="B577" s="349" t="s">
        <v>1737</v>
      </c>
      <c r="C577" s="64" t="s">
        <v>12</v>
      </c>
      <c r="D577" s="71">
        <f>D578+D579+D580+D581</f>
        <v>8410</v>
      </c>
      <c r="E577" s="30">
        <f>E578+E579+E580+E581</f>
        <v>100</v>
      </c>
      <c r="F577" s="30">
        <f>F578+F579+F580+F581</f>
        <v>2420.6</v>
      </c>
      <c r="G577" s="30">
        <f>G578+G579+G580+G581</f>
        <v>100</v>
      </c>
      <c r="H577" s="30">
        <f>F577/D577*100-100</f>
        <v>-71.21759809750297</v>
      </c>
    </row>
    <row r="578" spans="1:8" ht="15.75">
      <c r="A578" s="265"/>
      <c r="B578" s="348"/>
      <c r="C578" s="64" t="s">
        <v>37</v>
      </c>
      <c r="D578" s="71">
        <v>0</v>
      </c>
      <c r="E578" s="30">
        <f>D578/D577*100</f>
        <v>0</v>
      </c>
      <c r="F578" s="30">
        <v>0</v>
      </c>
      <c r="G578" s="30">
        <f>F578/F577*100</f>
        <v>0</v>
      </c>
      <c r="H578" s="19">
        <v>0</v>
      </c>
    </row>
    <row r="579" spans="1:8" ht="15.75">
      <c r="A579" s="265"/>
      <c r="B579" s="348"/>
      <c r="C579" s="64" t="s">
        <v>38</v>
      </c>
      <c r="D579" s="71">
        <v>8410</v>
      </c>
      <c r="E579" s="30">
        <f>D579/D577*100</f>
        <v>100</v>
      </c>
      <c r="F579" s="30">
        <v>2420.6</v>
      </c>
      <c r="G579" s="30">
        <f>F579/F577*100</f>
        <v>100</v>
      </c>
      <c r="H579" s="30">
        <f>F579/D579*100-100</f>
        <v>-71.21759809750297</v>
      </c>
    </row>
    <row r="580" spans="1:8" ht="15.75">
      <c r="A580" s="265"/>
      <c r="B580" s="348"/>
      <c r="C580" s="64" t="s">
        <v>18</v>
      </c>
      <c r="D580" s="71">
        <v>0</v>
      </c>
      <c r="E580" s="30">
        <f>D580/D577*100</f>
        <v>0</v>
      </c>
      <c r="F580" s="30">
        <v>0</v>
      </c>
      <c r="G580" s="30">
        <f>F580/F577*100</f>
        <v>0</v>
      </c>
      <c r="H580" s="19">
        <v>0</v>
      </c>
    </row>
    <row r="581" spans="1:8" ht="15.75">
      <c r="A581" s="265"/>
      <c r="B581" s="348"/>
      <c r="C581" s="64" t="s">
        <v>39</v>
      </c>
      <c r="D581" s="71">
        <v>0</v>
      </c>
      <c r="E581" s="30">
        <f>D581/D577*100</f>
        <v>0</v>
      </c>
      <c r="F581" s="30">
        <v>0</v>
      </c>
      <c r="G581" s="30">
        <f>F581/F577*100</f>
        <v>0</v>
      </c>
      <c r="H581" s="19">
        <v>0</v>
      </c>
    </row>
    <row r="582" spans="1:8" ht="15" customHeight="1">
      <c r="A582" s="265" t="s">
        <v>824</v>
      </c>
      <c r="B582" s="349" t="s">
        <v>1738</v>
      </c>
      <c r="C582" s="64" t="s">
        <v>12</v>
      </c>
      <c r="D582" s="71">
        <f>D583+D584+D585+D586</f>
        <v>49</v>
      </c>
      <c r="E582" s="30">
        <f>E583+E584+E585+E586</f>
        <v>100</v>
      </c>
      <c r="F582" s="30">
        <f>F583+F584+F585+F586</f>
        <v>3.81</v>
      </c>
      <c r="G582" s="30">
        <f>G583+G584+G585+G586</f>
        <v>100</v>
      </c>
      <c r="H582" s="30">
        <f>F582/D582*100-100</f>
        <v>-92.22448979591837</v>
      </c>
    </row>
    <row r="583" spans="1:8" ht="15.75">
      <c r="A583" s="265"/>
      <c r="B583" s="348"/>
      <c r="C583" s="64" t="s">
        <v>37</v>
      </c>
      <c r="D583" s="71">
        <v>0</v>
      </c>
      <c r="E583" s="30">
        <f>D583/D582*100</f>
        <v>0</v>
      </c>
      <c r="F583" s="30">
        <v>0</v>
      </c>
      <c r="G583" s="30">
        <f>F583/F582*100</f>
        <v>0</v>
      </c>
      <c r="H583" s="19">
        <v>0</v>
      </c>
    </row>
    <row r="584" spans="1:8" ht="15.75">
      <c r="A584" s="265"/>
      <c r="B584" s="348"/>
      <c r="C584" s="64" t="s">
        <v>38</v>
      </c>
      <c r="D584" s="71">
        <v>0</v>
      </c>
      <c r="E584" s="30">
        <f>D584/D582*100</f>
        <v>0</v>
      </c>
      <c r="F584" s="30">
        <v>0</v>
      </c>
      <c r="G584" s="30">
        <f>F584/F582*100</f>
        <v>0</v>
      </c>
      <c r="H584" s="19">
        <v>0</v>
      </c>
    </row>
    <row r="585" spans="1:8" ht="15.75">
      <c r="A585" s="265"/>
      <c r="B585" s="348"/>
      <c r="C585" s="64" t="s">
        <v>18</v>
      </c>
      <c r="D585" s="71">
        <v>49</v>
      </c>
      <c r="E585" s="30">
        <f>D585/D582*100</f>
        <v>100</v>
      </c>
      <c r="F585" s="30">
        <v>3.81</v>
      </c>
      <c r="G585" s="30">
        <f>F585/F582*100</f>
        <v>100</v>
      </c>
      <c r="H585" s="30">
        <f>F585/D585*100-100</f>
        <v>-92.22448979591837</v>
      </c>
    </row>
    <row r="586" spans="1:8" ht="15.75">
      <c r="A586" s="265"/>
      <c r="B586" s="348"/>
      <c r="C586" s="64" t="s">
        <v>39</v>
      </c>
      <c r="D586" s="71">
        <v>0</v>
      </c>
      <c r="E586" s="30">
        <f>D586/D582*100</f>
        <v>0</v>
      </c>
      <c r="F586" s="30">
        <v>0</v>
      </c>
      <c r="G586" s="30">
        <f>F586/F582*100</f>
        <v>0</v>
      </c>
      <c r="H586" s="19">
        <v>0</v>
      </c>
    </row>
    <row r="587" spans="1:8" ht="15.75" customHeight="1">
      <c r="A587" s="265" t="s">
        <v>825</v>
      </c>
      <c r="B587" s="349" t="s">
        <v>1739</v>
      </c>
      <c r="C587" s="64" t="s">
        <v>12</v>
      </c>
      <c r="D587" s="71">
        <f>D588+D589+D590+D591</f>
        <v>19614</v>
      </c>
      <c r="E587" s="30">
        <f>E588+E589+E590+E591</f>
        <v>100</v>
      </c>
      <c r="F587" s="30">
        <f>F588+F589+F590+F591</f>
        <v>18668.97</v>
      </c>
      <c r="G587" s="30">
        <f>G588+G589+G590+G591</f>
        <v>100</v>
      </c>
      <c r="H587" s="30">
        <f>F587/D587*100-100</f>
        <v>-4.818140104007341</v>
      </c>
    </row>
    <row r="588" spans="1:8" ht="15.75" customHeight="1">
      <c r="A588" s="265"/>
      <c r="B588" s="349"/>
      <c r="C588" s="64" t="s">
        <v>37</v>
      </c>
      <c r="D588" s="71">
        <v>0</v>
      </c>
      <c r="E588" s="30">
        <f>D588/D587*100</f>
        <v>0</v>
      </c>
      <c r="F588" s="30">
        <v>0</v>
      </c>
      <c r="G588" s="30">
        <f>F588/F587*100</f>
        <v>0</v>
      </c>
      <c r="H588" s="19">
        <v>0</v>
      </c>
    </row>
    <row r="589" spans="1:8" ht="15.75" customHeight="1">
      <c r="A589" s="265"/>
      <c r="B589" s="349"/>
      <c r="C589" s="64" t="s">
        <v>38</v>
      </c>
      <c r="D589" s="71">
        <v>0</v>
      </c>
      <c r="E589" s="30">
        <f>D589/D587*100</f>
        <v>0</v>
      </c>
      <c r="F589" s="30">
        <v>0</v>
      </c>
      <c r="G589" s="30">
        <f>F589/F587*100</f>
        <v>0</v>
      </c>
      <c r="H589" s="19">
        <v>0</v>
      </c>
    </row>
    <row r="590" spans="1:8" ht="15.75" customHeight="1">
      <c r="A590" s="265"/>
      <c r="B590" s="349"/>
      <c r="C590" s="64" t="s">
        <v>18</v>
      </c>
      <c r="D590" s="71">
        <v>19614</v>
      </c>
      <c r="E590" s="30">
        <f>D590/D587*100</f>
        <v>100</v>
      </c>
      <c r="F590" s="30">
        <v>18668.97</v>
      </c>
      <c r="G590" s="30">
        <f>F590/F587*100</f>
        <v>100</v>
      </c>
      <c r="H590" s="30">
        <f>F590/D590*100-100</f>
        <v>-4.818140104007341</v>
      </c>
    </row>
    <row r="591" spans="1:8" ht="15.75" customHeight="1">
      <c r="A591" s="265"/>
      <c r="B591" s="349"/>
      <c r="C591" s="64" t="s">
        <v>39</v>
      </c>
      <c r="D591" s="19">
        <v>0</v>
      </c>
      <c r="E591" s="30">
        <f>D591/D587*100</f>
        <v>0</v>
      </c>
      <c r="F591" s="19">
        <v>0</v>
      </c>
      <c r="G591" s="30">
        <f>F591/F587*100</f>
        <v>0</v>
      </c>
      <c r="H591" s="19">
        <v>0</v>
      </c>
    </row>
    <row r="592" spans="1:8" ht="15" customHeight="1">
      <c r="A592" s="265" t="s">
        <v>826</v>
      </c>
      <c r="B592" s="349" t="s">
        <v>1740</v>
      </c>
      <c r="C592" s="64" t="s">
        <v>12</v>
      </c>
      <c r="D592" s="71">
        <f>D593+D594+D595+D596</f>
        <v>142</v>
      </c>
      <c r="E592" s="30">
        <f>E593+E594+E595+E596</f>
        <v>100</v>
      </c>
      <c r="F592" s="30">
        <f>F593+F594+F595+F596</f>
        <v>35.32</v>
      </c>
      <c r="G592" s="30">
        <f>G593+G594+G595+G596</f>
        <v>100</v>
      </c>
      <c r="H592" s="30">
        <f>F592/D592*100-100</f>
        <v>-75.12676056338029</v>
      </c>
    </row>
    <row r="593" spans="1:8" ht="15" customHeight="1">
      <c r="A593" s="265"/>
      <c r="B593" s="349"/>
      <c r="C593" s="64" t="s">
        <v>37</v>
      </c>
      <c r="D593" s="71">
        <v>0</v>
      </c>
      <c r="E593" s="30">
        <f>D593/D592*100</f>
        <v>0</v>
      </c>
      <c r="F593" s="30">
        <v>0</v>
      </c>
      <c r="G593" s="30">
        <f>F593/F592*100</f>
        <v>0</v>
      </c>
      <c r="H593" s="19">
        <v>0</v>
      </c>
    </row>
    <row r="594" spans="1:8" ht="15" customHeight="1">
      <c r="A594" s="265"/>
      <c r="B594" s="349"/>
      <c r="C594" s="64" t="s">
        <v>38</v>
      </c>
      <c r="D594" s="71">
        <v>142</v>
      </c>
      <c r="E594" s="30">
        <f>D594/D592*100</f>
        <v>100</v>
      </c>
      <c r="F594" s="30">
        <v>35.32</v>
      </c>
      <c r="G594" s="30">
        <f>F594/F592*100</f>
        <v>100</v>
      </c>
      <c r="H594" s="30">
        <f>F594/D594*100-100</f>
        <v>-75.12676056338029</v>
      </c>
    </row>
    <row r="595" spans="1:8" ht="15" customHeight="1">
      <c r="A595" s="265"/>
      <c r="B595" s="349"/>
      <c r="C595" s="64" t="s">
        <v>18</v>
      </c>
      <c r="D595" s="71">
        <v>0</v>
      </c>
      <c r="E595" s="30">
        <f>D595/D592*100</f>
        <v>0</v>
      </c>
      <c r="F595" s="30">
        <v>0</v>
      </c>
      <c r="G595" s="30">
        <f>F595/F592*100</f>
        <v>0</v>
      </c>
      <c r="H595" s="19">
        <v>0</v>
      </c>
    </row>
    <row r="596" spans="1:8" ht="15" customHeight="1">
      <c r="A596" s="265"/>
      <c r="B596" s="349"/>
      <c r="C596" s="64" t="s">
        <v>39</v>
      </c>
      <c r="D596" s="71">
        <v>0</v>
      </c>
      <c r="E596" s="30">
        <f>D596/D592*100</f>
        <v>0</v>
      </c>
      <c r="F596" s="30">
        <v>0</v>
      </c>
      <c r="G596" s="30">
        <f>F596/F592*100</f>
        <v>0</v>
      </c>
      <c r="H596" s="19">
        <v>0</v>
      </c>
    </row>
    <row r="597" spans="1:8" ht="15" customHeight="1">
      <c r="A597" s="265" t="s">
        <v>827</v>
      </c>
      <c r="B597" s="349" t="s">
        <v>1741</v>
      </c>
      <c r="C597" s="64" t="s">
        <v>12</v>
      </c>
      <c r="D597" s="71">
        <f>D598+D599+D600+D601</f>
        <v>71</v>
      </c>
      <c r="E597" s="30">
        <f>E598+E599+E600+E601</f>
        <v>100</v>
      </c>
      <c r="F597" s="30">
        <f>F598+F599+F600+F601</f>
        <v>17.66</v>
      </c>
      <c r="G597" s="30">
        <f>G598+G599+G600+G601</f>
        <v>100</v>
      </c>
      <c r="H597" s="30">
        <f>F597/D597*100-100</f>
        <v>-75.12676056338029</v>
      </c>
    </row>
    <row r="598" spans="1:8" ht="15" customHeight="1">
      <c r="A598" s="265"/>
      <c r="B598" s="349"/>
      <c r="C598" s="64" t="s">
        <v>37</v>
      </c>
      <c r="D598" s="71">
        <v>0</v>
      </c>
      <c r="E598" s="30">
        <f>D598/D597*100</f>
        <v>0</v>
      </c>
      <c r="F598" s="30"/>
      <c r="G598" s="30">
        <f>F598/F597*100</f>
        <v>0</v>
      </c>
      <c r="H598" s="19">
        <v>0</v>
      </c>
    </row>
    <row r="599" spans="1:8" ht="15" customHeight="1">
      <c r="A599" s="265"/>
      <c r="B599" s="349"/>
      <c r="C599" s="64" t="s">
        <v>38</v>
      </c>
      <c r="D599" s="71">
        <v>71</v>
      </c>
      <c r="E599" s="30">
        <f>D599/D597*100</f>
        <v>100</v>
      </c>
      <c r="F599" s="30">
        <v>17.66</v>
      </c>
      <c r="G599" s="30">
        <f>F599/F597*100</f>
        <v>100</v>
      </c>
      <c r="H599" s="30">
        <f>F599/D599*100-100</f>
        <v>-75.12676056338029</v>
      </c>
    </row>
    <row r="600" spans="1:8" ht="15" customHeight="1">
      <c r="A600" s="265"/>
      <c r="B600" s="349"/>
      <c r="C600" s="64" t="s">
        <v>18</v>
      </c>
      <c r="D600" s="71">
        <v>0</v>
      </c>
      <c r="E600" s="71">
        <v>0</v>
      </c>
      <c r="F600" s="71">
        <v>0</v>
      </c>
      <c r="G600" s="30">
        <f>F600/F597*100</f>
        <v>0</v>
      </c>
      <c r="H600" s="19">
        <v>0</v>
      </c>
    </row>
    <row r="601" spans="1:8" ht="15" customHeight="1">
      <c r="A601" s="265"/>
      <c r="B601" s="349"/>
      <c r="C601" s="64" t="s">
        <v>39</v>
      </c>
      <c r="D601" s="71">
        <v>0</v>
      </c>
      <c r="E601" s="71">
        <v>0</v>
      </c>
      <c r="F601" s="71">
        <v>0</v>
      </c>
      <c r="G601" s="30">
        <f>F601/F597*100</f>
        <v>0</v>
      </c>
      <c r="H601" s="19">
        <v>0</v>
      </c>
    </row>
    <row r="602" spans="1:8" ht="15" customHeight="1">
      <c r="A602" s="265" t="s">
        <v>828</v>
      </c>
      <c r="B602" s="349" t="s">
        <v>1742</v>
      </c>
      <c r="C602" s="64" t="s">
        <v>12</v>
      </c>
      <c r="D602" s="71">
        <v>0</v>
      </c>
      <c r="E602" s="71">
        <v>0</v>
      </c>
      <c r="F602" s="71">
        <v>0</v>
      </c>
      <c r="G602" s="30">
        <v>0</v>
      </c>
      <c r="H602" s="19">
        <v>0</v>
      </c>
    </row>
    <row r="603" spans="1:8" ht="15" customHeight="1">
      <c r="A603" s="265"/>
      <c r="B603" s="348"/>
      <c r="C603" s="64" t="s">
        <v>37</v>
      </c>
      <c r="D603" s="71">
        <v>0</v>
      </c>
      <c r="E603" s="71">
        <v>0</v>
      </c>
      <c r="F603" s="71">
        <v>0</v>
      </c>
      <c r="G603" s="30">
        <v>0</v>
      </c>
      <c r="H603" s="19">
        <v>0</v>
      </c>
    </row>
    <row r="604" spans="1:8" ht="15" customHeight="1">
      <c r="A604" s="265"/>
      <c r="B604" s="348"/>
      <c r="C604" s="64" t="s">
        <v>38</v>
      </c>
      <c r="D604" s="71">
        <v>0</v>
      </c>
      <c r="E604" s="71">
        <v>0</v>
      </c>
      <c r="F604" s="71">
        <v>0</v>
      </c>
      <c r="G604" s="30">
        <v>0</v>
      </c>
      <c r="H604" s="19">
        <v>0</v>
      </c>
    </row>
    <row r="605" spans="1:8" ht="15" customHeight="1">
      <c r="A605" s="265"/>
      <c r="B605" s="348"/>
      <c r="C605" s="64" t="s">
        <v>18</v>
      </c>
      <c r="D605" s="71">
        <v>0</v>
      </c>
      <c r="E605" s="71">
        <v>0</v>
      </c>
      <c r="F605" s="71">
        <v>0</v>
      </c>
      <c r="G605" s="30">
        <v>0</v>
      </c>
      <c r="H605" s="19">
        <v>0</v>
      </c>
    </row>
    <row r="606" spans="1:8" ht="15" customHeight="1">
      <c r="A606" s="265"/>
      <c r="B606" s="348"/>
      <c r="C606" s="64" t="s">
        <v>39</v>
      </c>
      <c r="D606" s="71">
        <v>0</v>
      </c>
      <c r="E606" s="71">
        <v>0</v>
      </c>
      <c r="F606" s="71">
        <v>0</v>
      </c>
      <c r="G606" s="30">
        <v>0</v>
      </c>
      <c r="H606" s="19">
        <v>0</v>
      </c>
    </row>
    <row r="607" spans="1:8" ht="15" customHeight="1">
      <c r="A607" s="265" t="s">
        <v>829</v>
      </c>
      <c r="B607" s="349" t="s">
        <v>1743</v>
      </c>
      <c r="C607" s="64" t="s">
        <v>12</v>
      </c>
      <c r="D607" s="71">
        <f>D608+D609+D610+D611</f>
        <v>56657</v>
      </c>
      <c r="E607" s="30">
        <f>E608+E609+E610+E611</f>
        <v>100</v>
      </c>
      <c r="F607" s="30">
        <f>F608+F609+F610+F611</f>
        <v>9096.63</v>
      </c>
      <c r="G607" s="30">
        <f>G608+G609+G610+G611</f>
        <v>100</v>
      </c>
      <c r="H607" s="30">
        <f>F607/D607*100-100</f>
        <v>-83.94438463031929</v>
      </c>
    </row>
    <row r="608" spans="1:8" ht="15.75">
      <c r="A608" s="265"/>
      <c r="B608" s="348"/>
      <c r="C608" s="64" t="s">
        <v>37</v>
      </c>
      <c r="D608" s="71">
        <v>0</v>
      </c>
      <c r="E608" s="30">
        <f>D608/D607*100</f>
        <v>0</v>
      </c>
      <c r="F608" s="30">
        <f>E608/E607*100</f>
        <v>0</v>
      </c>
      <c r="G608" s="30">
        <f>F608/F607*100</f>
        <v>0</v>
      </c>
      <c r="H608" s="30">
        <f>G608/G607*100</f>
        <v>0</v>
      </c>
    </row>
    <row r="609" spans="1:8" ht="15.75">
      <c r="A609" s="265"/>
      <c r="B609" s="348"/>
      <c r="C609" s="64" t="s">
        <v>38</v>
      </c>
      <c r="D609" s="71">
        <v>56657</v>
      </c>
      <c r="E609" s="30">
        <f>D609/D607*100</f>
        <v>100</v>
      </c>
      <c r="F609" s="30">
        <v>9096.63</v>
      </c>
      <c r="G609" s="30">
        <f>F609/F607*100</f>
        <v>100</v>
      </c>
      <c r="H609" s="30">
        <f>F609/D609*100-100</f>
        <v>-83.94438463031929</v>
      </c>
    </row>
    <row r="610" spans="1:8" ht="15.75">
      <c r="A610" s="265"/>
      <c r="B610" s="348"/>
      <c r="C610" s="64" t="s">
        <v>18</v>
      </c>
      <c r="D610" s="71">
        <v>0</v>
      </c>
      <c r="E610" s="71">
        <v>0</v>
      </c>
      <c r="F610" s="71">
        <v>0</v>
      </c>
      <c r="G610" s="71">
        <v>0</v>
      </c>
      <c r="H610" s="71">
        <v>0</v>
      </c>
    </row>
    <row r="611" spans="1:8" ht="15.75">
      <c r="A611" s="265"/>
      <c r="B611" s="348"/>
      <c r="C611" s="64" t="s">
        <v>39</v>
      </c>
      <c r="D611" s="71">
        <v>0</v>
      </c>
      <c r="E611" s="71">
        <v>0</v>
      </c>
      <c r="F611" s="71">
        <v>0</v>
      </c>
      <c r="G611" s="71">
        <v>0</v>
      </c>
      <c r="H611" s="71">
        <v>0</v>
      </c>
    </row>
    <row r="612" spans="1:8" ht="15" customHeight="1">
      <c r="A612" s="265" t="s">
        <v>830</v>
      </c>
      <c r="B612" s="349" t="s">
        <v>1744</v>
      </c>
      <c r="C612" s="64" t="s">
        <v>12</v>
      </c>
      <c r="D612" s="71">
        <f>D613+D614+D615+D616</f>
        <v>260</v>
      </c>
      <c r="E612" s="30">
        <f>E613+E614+E615+E616</f>
        <v>100</v>
      </c>
      <c r="F612" s="30">
        <f>F613+F614+F615+F616</f>
        <v>24.18</v>
      </c>
      <c r="G612" s="30">
        <f>G613+G614+G615+G616</f>
        <v>100</v>
      </c>
      <c r="H612" s="30">
        <f>F612/D612*100-100</f>
        <v>-90.7</v>
      </c>
    </row>
    <row r="613" spans="1:8" ht="15.75">
      <c r="A613" s="265"/>
      <c r="B613" s="348"/>
      <c r="C613" s="64" t="s">
        <v>37</v>
      </c>
      <c r="D613" s="71">
        <v>0</v>
      </c>
      <c r="E613" s="30">
        <f>D613/D612*100</f>
        <v>0</v>
      </c>
      <c r="F613" s="30">
        <f>E613/E612*100</f>
        <v>0</v>
      </c>
      <c r="G613" s="30">
        <f>F613/F612*100</f>
        <v>0</v>
      </c>
      <c r="H613" s="30">
        <f>G613/G612*100</f>
        <v>0</v>
      </c>
    </row>
    <row r="614" spans="1:8" ht="15.75">
      <c r="A614" s="265"/>
      <c r="B614" s="348"/>
      <c r="C614" s="64" t="s">
        <v>38</v>
      </c>
      <c r="D614" s="71">
        <v>260</v>
      </c>
      <c r="E614" s="30">
        <f>D614/D612*100</f>
        <v>100</v>
      </c>
      <c r="F614" s="30">
        <v>24.18</v>
      </c>
      <c r="G614" s="30">
        <f>F614/F612*100</f>
        <v>100</v>
      </c>
      <c r="H614" s="30">
        <f>F614/D614*100-100</f>
        <v>-90.7</v>
      </c>
    </row>
    <row r="615" spans="1:8" ht="15.75">
      <c r="A615" s="265"/>
      <c r="B615" s="348"/>
      <c r="C615" s="64" t="s">
        <v>18</v>
      </c>
      <c r="D615" s="71">
        <v>0</v>
      </c>
      <c r="E615" s="71">
        <v>0</v>
      </c>
      <c r="F615" s="71">
        <v>0</v>
      </c>
      <c r="G615" s="71">
        <v>0</v>
      </c>
      <c r="H615" s="71">
        <v>0</v>
      </c>
    </row>
    <row r="616" spans="1:8" ht="15.75">
      <c r="A616" s="265"/>
      <c r="B616" s="348"/>
      <c r="C616" s="64" t="s">
        <v>39</v>
      </c>
      <c r="D616" s="71">
        <v>0</v>
      </c>
      <c r="E616" s="71">
        <v>0</v>
      </c>
      <c r="F616" s="71">
        <v>0</v>
      </c>
      <c r="G616" s="71">
        <v>0</v>
      </c>
      <c r="H616" s="71">
        <v>0</v>
      </c>
    </row>
    <row r="617" spans="1:8" ht="15" customHeight="1">
      <c r="A617" s="265" t="s">
        <v>831</v>
      </c>
      <c r="B617" s="349" t="s">
        <v>1745</v>
      </c>
      <c r="C617" s="64" t="s">
        <v>12</v>
      </c>
      <c r="D617" s="71">
        <f>D618+D619+D620+D621</f>
        <v>655</v>
      </c>
      <c r="E617" s="30">
        <f>E618+E619+E620+E621</f>
        <v>100</v>
      </c>
      <c r="F617" s="30">
        <f>F618+F619+F620+F621</f>
        <v>100.37</v>
      </c>
      <c r="G617" s="30">
        <f>G618+G619+G620+G621</f>
        <v>100</v>
      </c>
      <c r="H617" s="30">
        <f>F617/D617*100-100</f>
        <v>-84.6763358778626</v>
      </c>
    </row>
    <row r="618" spans="1:8" ht="15.75">
      <c r="A618" s="265"/>
      <c r="B618" s="348"/>
      <c r="C618" s="64" t="s">
        <v>37</v>
      </c>
      <c r="D618" s="71">
        <v>0</v>
      </c>
      <c r="E618" s="71">
        <v>0</v>
      </c>
      <c r="F618" s="71">
        <v>0</v>
      </c>
      <c r="G618" s="71">
        <v>0</v>
      </c>
      <c r="H618" s="71">
        <v>0</v>
      </c>
    </row>
    <row r="619" spans="1:8" ht="15.75">
      <c r="A619" s="265"/>
      <c r="B619" s="348"/>
      <c r="C619" s="64" t="s">
        <v>38</v>
      </c>
      <c r="D619" s="71">
        <v>655</v>
      </c>
      <c r="E619" s="30">
        <f>D619/D617*100</f>
        <v>100</v>
      </c>
      <c r="F619" s="30">
        <v>100.37</v>
      </c>
      <c r="G619" s="30">
        <f>F619/F617*100</f>
        <v>100</v>
      </c>
      <c r="H619" s="30">
        <f>F619/D619*100-100</f>
        <v>-84.6763358778626</v>
      </c>
    </row>
    <row r="620" spans="1:8" ht="15.75">
      <c r="A620" s="265"/>
      <c r="B620" s="348"/>
      <c r="C620" s="64" t="s">
        <v>18</v>
      </c>
      <c r="D620" s="71">
        <v>0</v>
      </c>
      <c r="E620" s="71">
        <v>0</v>
      </c>
      <c r="F620" s="71">
        <v>0</v>
      </c>
      <c r="G620" s="71">
        <v>0</v>
      </c>
      <c r="H620" s="71">
        <v>0</v>
      </c>
    </row>
    <row r="621" spans="1:8" ht="15.75">
      <c r="A621" s="265"/>
      <c r="B621" s="348"/>
      <c r="C621" s="64" t="s">
        <v>39</v>
      </c>
      <c r="D621" s="71">
        <v>0</v>
      </c>
      <c r="E621" s="71">
        <v>0</v>
      </c>
      <c r="F621" s="71">
        <v>0</v>
      </c>
      <c r="G621" s="71">
        <v>0</v>
      </c>
      <c r="H621" s="71">
        <v>0</v>
      </c>
    </row>
    <row r="622" spans="1:8" ht="15" customHeight="1">
      <c r="A622" s="265" t="s">
        <v>832</v>
      </c>
      <c r="B622" s="349" t="s">
        <v>1746</v>
      </c>
      <c r="C622" s="64" t="s">
        <v>12</v>
      </c>
      <c r="D622" s="71">
        <f>D623+D624+D625+D626</f>
        <v>9</v>
      </c>
      <c r="E622" s="30">
        <f>E623+E624+E625+E626</f>
        <v>100</v>
      </c>
      <c r="F622" s="30">
        <f>F623+F624+F625+F626</f>
        <v>3.03</v>
      </c>
      <c r="G622" s="30">
        <f>G623+G624+G625+G626</f>
        <v>100</v>
      </c>
      <c r="H622" s="30">
        <f>F622/D622*100-100</f>
        <v>-66.33333333333334</v>
      </c>
    </row>
    <row r="623" spans="1:8" ht="15.75">
      <c r="A623" s="265"/>
      <c r="B623" s="348"/>
      <c r="C623" s="64" t="s">
        <v>37</v>
      </c>
      <c r="D623" s="71">
        <v>0</v>
      </c>
      <c r="E623" s="30">
        <f>D623/D622*100</f>
        <v>0</v>
      </c>
      <c r="F623" s="30">
        <v>0</v>
      </c>
      <c r="G623" s="30">
        <f>F623/F622*100</f>
        <v>0</v>
      </c>
      <c r="H623" s="71">
        <v>0</v>
      </c>
    </row>
    <row r="624" spans="1:8" ht="15.75">
      <c r="A624" s="265"/>
      <c r="B624" s="348"/>
      <c r="C624" s="64" t="s">
        <v>38</v>
      </c>
      <c r="D624" s="71">
        <v>9</v>
      </c>
      <c r="E624" s="30">
        <f>D624/D622*100</f>
        <v>100</v>
      </c>
      <c r="F624" s="30">
        <v>3.03</v>
      </c>
      <c r="G624" s="30">
        <f>F624/F622*100</f>
        <v>100</v>
      </c>
      <c r="H624" s="30">
        <f>F624/D624*100-100</f>
        <v>-66.33333333333334</v>
      </c>
    </row>
    <row r="625" spans="1:8" ht="15.75">
      <c r="A625" s="265"/>
      <c r="B625" s="348"/>
      <c r="C625" s="64" t="s">
        <v>18</v>
      </c>
      <c r="D625" s="71">
        <v>0</v>
      </c>
      <c r="E625" s="71">
        <v>0</v>
      </c>
      <c r="F625" s="71">
        <v>0</v>
      </c>
      <c r="G625" s="71">
        <v>0</v>
      </c>
      <c r="H625" s="71">
        <v>0</v>
      </c>
    </row>
    <row r="626" spans="1:8" ht="15.75">
      <c r="A626" s="265"/>
      <c r="B626" s="348"/>
      <c r="C626" s="64" t="s">
        <v>39</v>
      </c>
      <c r="D626" s="71">
        <v>0</v>
      </c>
      <c r="E626" s="71">
        <v>0</v>
      </c>
      <c r="F626" s="71">
        <v>0</v>
      </c>
      <c r="G626" s="71">
        <v>0</v>
      </c>
      <c r="H626" s="71">
        <v>0</v>
      </c>
    </row>
    <row r="627" spans="1:8" ht="15" customHeight="1">
      <c r="A627" s="265" t="s">
        <v>833</v>
      </c>
      <c r="B627" s="349" t="s">
        <v>1747</v>
      </c>
      <c r="C627" s="64" t="s">
        <v>12</v>
      </c>
      <c r="D627" s="71">
        <f>D628+D629+D630+D631</f>
        <v>17742</v>
      </c>
      <c r="E627" s="30">
        <f>E628+E629+E630+E631</f>
        <v>100</v>
      </c>
      <c r="F627" s="30">
        <f>F628+F629+F630+F631</f>
        <v>2859.89</v>
      </c>
      <c r="G627" s="30">
        <f>G628+G629+G630+G631</f>
        <v>100</v>
      </c>
      <c r="H627" s="30">
        <f>F627/D627*100-100</f>
        <v>-83.88067861571412</v>
      </c>
    </row>
    <row r="628" spans="1:8" ht="15.75">
      <c r="A628" s="265"/>
      <c r="B628" s="348"/>
      <c r="C628" s="64" t="s">
        <v>37</v>
      </c>
      <c r="D628" s="71">
        <v>0</v>
      </c>
      <c r="E628" s="30">
        <f>D628/D627*100</f>
        <v>0</v>
      </c>
      <c r="F628" s="30">
        <f>E628/E627*100</f>
        <v>0</v>
      </c>
      <c r="G628" s="30">
        <f>F628/F627*100</f>
        <v>0</v>
      </c>
      <c r="H628" s="30">
        <f>G628/G627*100</f>
        <v>0</v>
      </c>
    </row>
    <row r="629" spans="1:8" ht="15.75">
      <c r="A629" s="265"/>
      <c r="B629" s="348"/>
      <c r="C629" s="64" t="s">
        <v>38</v>
      </c>
      <c r="D629" s="71">
        <v>17742</v>
      </c>
      <c r="E629" s="30">
        <f>D629/D627*100</f>
        <v>100</v>
      </c>
      <c r="F629" s="30">
        <v>2859.89</v>
      </c>
      <c r="G629" s="30">
        <f>F629/F627*100</f>
        <v>100</v>
      </c>
      <c r="H629" s="30">
        <f>F629/D629*100-100</f>
        <v>-83.88067861571412</v>
      </c>
    </row>
    <row r="630" spans="1:8" ht="15.75">
      <c r="A630" s="265"/>
      <c r="B630" s="348"/>
      <c r="C630" s="64" t="s">
        <v>18</v>
      </c>
      <c r="D630" s="71">
        <v>0</v>
      </c>
      <c r="E630" s="71">
        <v>0</v>
      </c>
      <c r="F630" s="71">
        <v>0</v>
      </c>
      <c r="G630" s="71">
        <v>0</v>
      </c>
      <c r="H630" s="71">
        <v>0</v>
      </c>
    </row>
    <row r="631" spans="1:8" ht="15.75">
      <c r="A631" s="265"/>
      <c r="B631" s="348"/>
      <c r="C631" s="64" t="s">
        <v>39</v>
      </c>
      <c r="D631" s="71">
        <v>0</v>
      </c>
      <c r="E631" s="71">
        <v>0</v>
      </c>
      <c r="F631" s="71">
        <v>0</v>
      </c>
      <c r="G631" s="71">
        <v>0</v>
      </c>
      <c r="H631" s="71">
        <v>0</v>
      </c>
    </row>
    <row r="632" spans="1:8" ht="15" customHeight="1">
      <c r="A632" s="265" t="s">
        <v>834</v>
      </c>
      <c r="B632" s="349" t="s">
        <v>1748</v>
      </c>
      <c r="C632" s="64" t="s">
        <v>12</v>
      </c>
      <c r="D632" s="71">
        <f>D633+D634+D635+D636</f>
        <v>585</v>
      </c>
      <c r="E632" s="30">
        <f>E633+E634+E635+E636</f>
        <v>100</v>
      </c>
      <c r="F632" s="30">
        <f>F633+F634+F635+F636</f>
        <v>78.52</v>
      </c>
      <c r="G632" s="30">
        <f>G633+G634+G635+G636</f>
        <v>100</v>
      </c>
      <c r="H632" s="30">
        <f>F632/D632*100-100</f>
        <v>-86.57777777777778</v>
      </c>
    </row>
    <row r="633" spans="1:8" ht="15.75">
      <c r="A633" s="265"/>
      <c r="B633" s="348"/>
      <c r="C633" s="64" t="s">
        <v>37</v>
      </c>
      <c r="D633" s="71">
        <v>0</v>
      </c>
      <c r="E633" s="71">
        <v>0</v>
      </c>
      <c r="F633" s="71">
        <v>0</v>
      </c>
      <c r="G633" s="71">
        <v>0</v>
      </c>
      <c r="H633" s="71">
        <v>0</v>
      </c>
    </row>
    <row r="634" spans="1:8" ht="15.75">
      <c r="A634" s="265"/>
      <c r="B634" s="348"/>
      <c r="C634" s="64" t="s">
        <v>38</v>
      </c>
      <c r="D634" s="71">
        <v>585</v>
      </c>
      <c r="E634" s="30">
        <f>D634/D632*100</f>
        <v>100</v>
      </c>
      <c r="F634" s="30">
        <v>78.52</v>
      </c>
      <c r="G634" s="30">
        <f>F634/F632*100</f>
        <v>100</v>
      </c>
      <c r="H634" s="30">
        <f>F634/D634*100-100</f>
        <v>-86.57777777777778</v>
      </c>
    </row>
    <row r="635" spans="1:8" ht="15.75">
      <c r="A635" s="265"/>
      <c r="B635" s="348"/>
      <c r="C635" s="64" t="s">
        <v>18</v>
      </c>
      <c r="D635" s="71">
        <v>0</v>
      </c>
      <c r="E635" s="71">
        <v>0</v>
      </c>
      <c r="F635" s="71">
        <v>0</v>
      </c>
      <c r="G635" s="71">
        <v>0</v>
      </c>
      <c r="H635" s="71">
        <v>0</v>
      </c>
    </row>
    <row r="636" spans="1:8" ht="15.75">
      <c r="A636" s="265"/>
      <c r="B636" s="348"/>
      <c r="C636" s="64" t="s">
        <v>39</v>
      </c>
      <c r="D636" s="71">
        <v>0</v>
      </c>
      <c r="E636" s="71">
        <v>0</v>
      </c>
      <c r="F636" s="71">
        <v>0</v>
      </c>
      <c r="G636" s="71">
        <v>0</v>
      </c>
      <c r="H636" s="71">
        <v>0</v>
      </c>
    </row>
    <row r="637" spans="1:8" ht="15" customHeight="1">
      <c r="A637" s="265" t="s">
        <v>835</v>
      </c>
      <c r="B637" s="349" t="s">
        <v>1749</v>
      </c>
      <c r="C637" s="64" t="s">
        <v>12</v>
      </c>
      <c r="D637" s="30">
        <f>D638+D639+D640+D641</f>
        <v>331</v>
      </c>
      <c r="E637" s="30">
        <f>E638+E639+E640+E641</f>
        <v>100</v>
      </c>
      <c r="F637" s="30">
        <f>F638+F639+F640+F641</f>
        <v>27.64</v>
      </c>
      <c r="G637" s="30">
        <f>G638+G639+G640+G641</f>
        <v>100</v>
      </c>
      <c r="H637" s="30">
        <f>F637/D637*100-100</f>
        <v>-91.64954682779457</v>
      </c>
    </row>
    <row r="638" spans="1:8" ht="15.75">
      <c r="A638" s="265"/>
      <c r="B638" s="349"/>
      <c r="C638" s="64" t="s">
        <v>37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</row>
    <row r="639" spans="1:8" ht="15.75">
      <c r="A639" s="265"/>
      <c r="B639" s="349"/>
      <c r="C639" s="64" t="s">
        <v>38</v>
      </c>
      <c r="D639" s="30">
        <v>331</v>
      </c>
      <c r="E639" s="30">
        <f>D639/D637*100</f>
        <v>100</v>
      </c>
      <c r="F639" s="30">
        <v>27.64</v>
      </c>
      <c r="G639" s="30">
        <f>F639/F637*100</f>
        <v>100</v>
      </c>
      <c r="H639" s="30">
        <f>F639/D639*100-100</f>
        <v>-91.64954682779457</v>
      </c>
    </row>
    <row r="640" spans="1:8" ht="15.75">
      <c r="A640" s="265"/>
      <c r="B640" s="349"/>
      <c r="C640" s="64" t="s">
        <v>18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</row>
    <row r="641" spans="1:8" ht="15.75">
      <c r="A641" s="265"/>
      <c r="B641" s="349"/>
      <c r="C641" s="64" t="s">
        <v>39</v>
      </c>
      <c r="D641" s="30">
        <v>0</v>
      </c>
      <c r="E641" s="30">
        <v>0</v>
      </c>
      <c r="F641" s="30">
        <v>0</v>
      </c>
      <c r="G641" s="30">
        <v>0</v>
      </c>
      <c r="H641" s="30">
        <v>0</v>
      </c>
    </row>
    <row r="642" spans="1:8" ht="21.75" customHeight="1">
      <c r="A642" s="298" t="s">
        <v>836</v>
      </c>
      <c r="B642" s="349" t="s">
        <v>1750</v>
      </c>
      <c r="C642" s="64" t="s">
        <v>12</v>
      </c>
      <c r="D642" s="71">
        <f>D643+D644+D645+D646</f>
        <v>14447</v>
      </c>
      <c r="E642" s="30">
        <f>E643+E644+E645+E646</f>
        <v>100</v>
      </c>
      <c r="F642" s="30">
        <f>F643+F644+F645+F646</f>
        <v>3443.89</v>
      </c>
      <c r="G642" s="30">
        <f>G643+G644+G645+G646</f>
        <v>100</v>
      </c>
      <c r="H642" s="30">
        <f>F642/D642*100-100</f>
        <v>-76.16190212500865</v>
      </c>
    </row>
    <row r="643" spans="1:8" ht="19.5" customHeight="1">
      <c r="A643" s="298"/>
      <c r="B643" s="348"/>
      <c r="C643" s="64" t="s">
        <v>37</v>
      </c>
      <c r="D643" s="30">
        <v>0</v>
      </c>
      <c r="E643" s="30">
        <v>0</v>
      </c>
      <c r="F643" s="30">
        <v>0</v>
      </c>
      <c r="G643" s="30">
        <v>0</v>
      </c>
      <c r="H643" s="30">
        <v>0</v>
      </c>
    </row>
    <row r="644" spans="1:8" ht="24" customHeight="1">
      <c r="A644" s="298"/>
      <c r="B644" s="348"/>
      <c r="C644" s="64" t="s">
        <v>38</v>
      </c>
      <c r="D644" s="71">
        <v>14447</v>
      </c>
      <c r="E644" s="30">
        <f>D644/D642*100</f>
        <v>100</v>
      </c>
      <c r="F644" s="30">
        <v>3443.89</v>
      </c>
      <c r="G644" s="30">
        <f>F644/F642*100</f>
        <v>100</v>
      </c>
      <c r="H644" s="30">
        <f>F644/D644*100-100</f>
        <v>-76.16190212500865</v>
      </c>
    </row>
    <row r="645" spans="1:8" ht="19.5" customHeight="1">
      <c r="A645" s="298"/>
      <c r="B645" s="348"/>
      <c r="C645" s="64" t="s">
        <v>18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</row>
    <row r="646" spans="1:8" ht="15" customHeight="1">
      <c r="A646" s="298"/>
      <c r="B646" s="348"/>
      <c r="C646" s="64" t="s">
        <v>39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</row>
    <row r="647" spans="1:8" ht="15" customHeight="1">
      <c r="A647" s="298" t="s">
        <v>906</v>
      </c>
      <c r="B647" s="348" t="s">
        <v>1751</v>
      </c>
      <c r="C647" s="64" t="s">
        <v>12</v>
      </c>
      <c r="D647" s="71">
        <f>D648+D649+D650+D651</f>
        <v>263</v>
      </c>
      <c r="E647" s="30">
        <f>E648+E649+E650+E651</f>
        <v>100</v>
      </c>
      <c r="F647" s="30">
        <f>F648+F649+F650+F651</f>
        <v>48.09</v>
      </c>
      <c r="G647" s="30">
        <f>G648+G649+G650+G651</f>
        <v>100</v>
      </c>
      <c r="H647" s="30">
        <f>F647/D647*100-100</f>
        <v>-81.7148288973384</v>
      </c>
    </row>
    <row r="648" spans="1:8" ht="15.75">
      <c r="A648" s="298"/>
      <c r="B648" s="348"/>
      <c r="C648" s="64" t="s">
        <v>37</v>
      </c>
      <c r="D648" s="30">
        <v>0</v>
      </c>
      <c r="E648" s="30">
        <v>0</v>
      </c>
      <c r="F648" s="30">
        <v>0</v>
      </c>
      <c r="G648" s="30">
        <v>0</v>
      </c>
      <c r="H648" s="30">
        <v>0</v>
      </c>
    </row>
    <row r="649" spans="1:8" ht="15.75">
      <c r="A649" s="298"/>
      <c r="B649" s="348"/>
      <c r="C649" s="64" t="s">
        <v>38</v>
      </c>
      <c r="D649" s="71">
        <v>263</v>
      </c>
      <c r="E649" s="30">
        <f>D649/D647*100</f>
        <v>100</v>
      </c>
      <c r="F649" s="30">
        <v>48.09</v>
      </c>
      <c r="G649" s="30">
        <f>F649/F647*100</f>
        <v>100</v>
      </c>
      <c r="H649" s="30">
        <f>F649/D649*100-100</f>
        <v>-81.7148288973384</v>
      </c>
    </row>
    <row r="650" spans="1:8" ht="15.75">
      <c r="A650" s="298"/>
      <c r="B650" s="348"/>
      <c r="C650" s="64" t="s">
        <v>18</v>
      </c>
      <c r="D650" s="30">
        <v>0</v>
      </c>
      <c r="E650" s="30">
        <v>0</v>
      </c>
      <c r="F650" s="30">
        <v>0</v>
      </c>
      <c r="G650" s="30">
        <v>0</v>
      </c>
      <c r="H650" s="30">
        <v>0</v>
      </c>
    </row>
    <row r="651" spans="1:8" ht="15.75">
      <c r="A651" s="298"/>
      <c r="B651" s="348"/>
      <c r="C651" s="64" t="s">
        <v>39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</row>
    <row r="652" spans="1:8" ht="15" customHeight="1">
      <c r="A652" s="265" t="s">
        <v>907</v>
      </c>
      <c r="B652" s="349" t="s">
        <v>1752</v>
      </c>
      <c r="C652" s="64" t="s">
        <v>12</v>
      </c>
      <c r="D652" s="71">
        <f>D653+D654+D655+D656</f>
        <v>769</v>
      </c>
      <c r="E652" s="30">
        <f>E653+E654+E655+E656</f>
        <v>100</v>
      </c>
      <c r="F652" s="30">
        <f>F653+F654+F655+F656</f>
        <v>135.63</v>
      </c>
      <c r="G652" s="30">
        <f>G653+G654+G655+G656</f>
        <v>100</v>
      </c>
      <c r="H652" s="30">
        <f>F652/D652*100-100</f>
        <v>-82.3628088426528</v>
      </c>
    </row>
    <row r="653" spans="1:8" ht="15.75">
      <c r="A653" s="265"/>
      <c r="B653" s="348"/>
      <c r="C653" s="64" t="s">
        <v>37</v>
      </c>
      <c r="D653" s="30">
        <v>0</v>
      </c>
      <c r="E653" s="30">
        <v>0</v>
      </c>
      <c r="F653" s="30">
        <v>0</v>
      </c>
      <c r="G653" s="30">
        <v>0</v>
      </c>
      <c r="H653" s="30">
        <v>0</v>
      </c>
    </row>
    <row r="654" spans="1:8" ht="15.75">
      <c r="A654" s="265"/>
      <c r="B654" s="348"/>
      <c r="C654" s="64" t="s">
        <v>38</v>
      </c>
      <c r="D654" s="71">
        <v>769</v>
      </c>
      <c r="E654" s="30">
        <f>D654/D652*100</f>
        <v>100</v>
      </c>
      <c r="F654" s="30">
        <v>135.63</v>
      </c>
      <c r="G654" s="30">
        <f>F654/F652*100</f>
        <v>100</v>
      </c>
      <c r="H654" s="30">
        <f>F654/D654*100-100</f>
        <v>-82.3628088426528</v>
      </c>
    </row>
    <row r="655" spans="1:8" ht="15.75">
      <c r="A655" s="265"/>
      <c r="B655" s="348"/>
      <c r="C655" s="64" t="s">
        <v>18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</row>
    <row r="656" spans="1:8" ht="15.75">
      <c r="A656" s="265"/>
      <c r="B656" s="348"/>
      <c r="C656" s="64" t="s">
        <v>39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</row>
    <row r="657" spans="1:8" ht="15" customHeight="1">
      <c r="A657" s="265" t="s">
        <v>908</v>
      </c>
      <c r="B657" s="349" t="s">
        <v>1753</v>
      </c>
      <c r="C657" s="64" t="s">
        <v>12</v>
      </c>
      <c r="D657" s="71">
        <f>D658+D659+D660+D661</f>
        <v>2764</v>
      </c>
      <c r="E657" s="30">
        <f>E658+E659+E660+E661</f>
        <v>100</v>
      </c>
      <c r="F657" s="30">
        <f>F658+F659+F660+F661</f>
        <v>554.28</v>
      </c>
      <c r="G657" s="30">
        <f>G658+G659+G660+G661</f>
        <v>100</v>
      </c>
      <c r="H657" s="30">
        <f>F657/D657*100-100</f>
        <v>-79.94645441389291</v>
      </c>
    </row>
    <row r="658" spans="1:8" ht="15.75">
      <c r="A658" s="265"/>
      <c r="B658" s="348"/>
      <c r="C658" s="64" t="s">
        <v>37</v>
      </c>
      <c r="D658" s="30">
        <v>0</v>
      </c>
      <c r="E658" s="30">
        <v>0</v>
      </c>
      <c r="F658" s="30">
        <v>0</v>
      </c>
      <c r="G658" s="30">
        <v>0</v>
      </c>
      <c r="H658" s="30">
        <v>0</v>
      </c>
    </row>
    <row r="659" spans="1:8" ht="15.75">
      <c r="A659" s="265"/>
      <c r="B659" s="348"/>
      <c r="C659" s="64" t="s">
        <v>38</v>
      </c>
      <c r="D659" s="71">
        <v>2764</v>
      </c>
      <c r="E659" s="30">
        <f>D659/D657*100</f>
        <v>100</v>
      </c>
      <c r="F659" s="30">
        <v>554.28</v>
      </c>
      <c r="G659" s="30">
        <f>F659/F657*100</f>
        <v>100</v>
      </c>
      <c r="H659" s="30">
        <f>F659/D659*100-100</f>
        <v>-79.94645441389291</v>
      </c>
    </row>
    <row r="660" spans="1:8" ht="15.75">
      <c r="A660" s="265"/>
      <c r="B660" s="348"/>
      <c r="C660" s="64" t="s">
        <v>18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</row>
    <row r="661" spans="1:8" ht="15.75">
      <c r="A661" s="265"/>
      <c r="B661" s="348"/>
      <c r="C661" s="64" t="s">
        <v>39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</row>
    <row r="662" spans="1:8" ht="15" customHeight="1">
      <c r="A662" s="265" t="s">
        <v>909</v>
      </c>
      <c r="B662" s="349" t="s">
        <v>1754</v>
      </c>
      <c r="C662" s="64" t="s">
        <v>12</v>
      </c>
      <c r="D662" s="71">
        <f>D663+D664+D665+D666</f>
        <v>2325</v>
      </c>
      <c r="E662" s="30">
        <f>E663+E664+E665+E666</f>
        <v>100</v>
      </c>
      <c r="F662" s="30">
        <f>F663+F664+F665+F666</f>
        <v>378.97</v>
      </c>
      <c r="G662" s="30">
        <f>G663+G664+G665+G666</f>
        <v>100</v>
      </c>
      <c r="H662" s="30">
        <f>F662/D662*100-100</f>
        <v>-83.70021505376344</v>
      </c>
    </row>
    <row r="663" spans="1:8" ht="15.75">
      <c r="A663" s="265"/>
      <c r="B663" s="348"/>
      <c r="C663" s="64" t="s">
        <v>37</v>
      </c>
      <c r="D663" s="30">
        <v>0</v>
      </c>
      <c r="E663" s="30">
        <v>0</v>
      </c>
      <c r="F663" s="30">
        <v>0</v>
      </c>
      <c r="G663" s="30">
        <v>0</v>
      </c>
      <c r="H663" s="30">
        <v>0</v>
      </c>
    </row>
    <row r="664" spans="1:8" ht="15.75">
      <c r="A664" s="265"/>
      <c r="B664" s="348"/>
      <c r="C664" s="64" t="s">
        <v>38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</row>
    <row r="665" spans="1:8" ht="15.75">
      <c r="A665" s="265"/>
      <c r="B665" s="348"/>
      <c r="C665" s="64" t="s">
        <v>18</v>
      </c>
      <c r="D665" s="71">
        <v>2325</v>
      </c>
      <c r="E665" s="30">
        <f>D665/D662*100</f>
        <v>100</v>
      </c>
      <c r="F665" s="30">
        <v>378.97</v>
      </c>
      <c r="G665" s="30">
        <f>F665/F662*100</f>
        <v>100</v>
      </c>
      <c r="H665" s="30">
        <f>F665/D665*100-100</f>
        <v>-83.70021505376344</v>
      </c>
    </row>
    <row r="666" spans="1:8" ht="15.75">
      <c r="A666" s="265"/>
      <c r="B666" s="348"/>
      <c r="C666" s="64" t="s">
        <v>39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</row>
    <row r="667" spans="1:8" ht="15" customHeight="1">
      <c r="A667" s="298" t="s">
        <v>910</v>
      </c>
      <c r="B667" s="349" t="s">
        <v>1755</v>
      </c>
      <c r="C667" s="64" t="s">
        <v>12</v>
      </c>
      <c r="D667" s="71">
        <f>D668+D669+D670+D671</f>
        <v>30100</v>
      </c>
      <c r="E667" s="30">
        <f>E668+E669+E670+E671</f>
        <v>100</v>
      </c>
      <c r="F667" s="30">
        <f>F668+F669+F670+F671</f>
        <v>6524.22</v>
      </c>
      <c r="G667" s="30">
        <f>G668+G669+G670+G671</f>
        <v>100</v>
      </c>
      <c r="H667" s="30">
        <f>F667/D667*100-100</f>
        <v>-78.32485049833886</v>
      </c>
    </row>
    <row r="668" spans="1:8" ht="15.75">
      <c r="A668" s="298"/>
      <c r="B668" s="348"/>
      <c r="C668" s="64" t="s">
        <v>37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</row>
    <row r="669" spans="1:8" ht="15.75">
      <c r="A669" s="298"/>
      <c r="B669" s="348"/>
      <c r="C669" s="64" t="s">
        <v>38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</row>
    <row r="670" spans="1:8" ht="15.75">
      <c r="A670" s="298"/>
      <c r="B670" s="348"/>
      <c r="C670" s="64" t="s">
        <v>18</v>
      </c>
      <c r="D670" s="71">
        <v>30100</v>
      </c>
      <c r="E670" s="30">
        <f>D670/D667*100</f>
        <v>100</v>
      </c>
      <c r="F670" s="30">
        <v>6524.22</v>
      </c>
      <c r="G670" s="30">
        <f>F670/F667*100</f>
        <v>100</v>
      </c>
      <c r="H670" s="30">
        <f>F670/D670*100-100</f>
        <v>-78.32485049833886</v>
      </c>
    </row>
    <row r="671" spans="1:8" ht="15.75">
      <c r="A671" s="298"/>
      <c r="B671" s="348"/>
      <c r="C671" s="64" t="s">
        <v>39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</row>
    <row r="672" spans="1:8" ht="15" customHeight="1">
      <c r="A672" s="298" t="s">
        <v>911</v>
      </c>
      <c r="B672" s="349" t="s">
        <v>1756</v>
      </c>
      <c r="C672" s="64" t="s">
        <v>12</v>
      </c>
      <c r="D672" s="71">
        <f>D673+D674+D675+D676</f>
        <v>21083</v>
      </c>
      <c r="E672" s="30">
        <f>E673+E674+E675+E676</f>
        <v>100</v>
      </c>
      <c r="F672" s="30">
        <f>F673+F674+F675+F676</f>
        <v>9570.7</v>
      </c>
      <c r="G672" s="30">
        <f>G673+G674+G675+G676</f>
        <v>100</v>
      </c>
      <c r="H672" s="30">
        <f>F672/D672*100-100</f>
        <v>-54.604657781150685</v>
      </c>
    </row>
    <row r="673" spans="1:8" ht="15.75">
      <c r="A673" s="298"/>
      <c r="B673" s="348"/>
      <c r="C673" s="64" t="s">
        <v>37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</row>
    <row r="674" spans="1:8" ht="15.75">
      <c r="A674" s="298"/>
      <c r="B674" s="348"/>
      <c r="C674" s="64" t="s">
        <v>38</v>
      </c>
      <c r="D674" s="71">
        <v>21083</v>
      </c>
      <c r="E674" s="30">
        <f>D674/D672*100</f>
        <v>100</v>
      </c>
      <c r="F674" s="30">
        <v>5308.2</v>
      </c>
      <c r="G674" s="30">
        <f>F674/F672*100</f>
        <v>55.46302778271182</v>
      </c>
      <c r="H674" s="30">
        <f>F674/D674*100-100</f>
        <v>-74.82236873310251</v>
      </c>
    </row>
    <row r="675" spans="1:8" ht="15.75">
      <c r="A675" s="298"/>
      <c r="B675" s="348"/>
      <c r="C675" s="64" t="s">
        <v>18</v>
      </c>
      <c r="D675" s="30">
        <v>0</v>
      </c>
      <c r="E675" s="30">
        <v>0</v>
      </c>
      <c r="F675" s="30">
        <v>4262.5</v>
      </c>
      <c r="G675" s="30">
        <f>F675/F672*100</f>
        <v>44.53697221728818</v>
      </c>
      <c r="H675" s="30">
        <v>0</v>
      </c>
    </row>
    <row r="676" spans="1:8" ht="15.75">
      <c r="A676" s="298"/>
      <c r="B676" s="348"/>
      <c r="C676" s="64" t="s">
        <v>39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</row>
    <row r="677" spans="1:8" ht="15" customHeight="1">
      <c r="A677" s="298" t="s">
        <v>912</v>
      </c>
      <c r="B677" s="349" t="s">
        <v>1757</v>
      </c>
      <c r="C677" s="64" t="s">
        <v>12</v>
      </c>
      <c r="D677" s="71">
        <f>D678+D679+D680+D681</f>
        <v>21968</v>
      </c>
      <c r="E677" s="30">
        <f>E678+E679+E680+E681</f>
        <v>100</v>
      </c>
      <c r="F677" s="71">
        <f>F678+F679+F680+F681</f>
        <v>4906.92</v>
      </c>
      <c r="G677" s="30">
        <f>G678+G679+G680+G681</f>
        <v>100</v>
      </c>
      <c r="H677" s="30">
        <f>F677/D677*100-100</f>
        <v>-77.66332847778587</v>
      </c>
    </row>
    <row r="678" spans="1:8" ht="15.75">
      <c r="A678" s="298"/>
      <c r="B678" s="348"/>
      <c r="C678" s="64" t="s">
        <v>37</v>
      </c>
      <c r="D678" s="30">
        <v>0</v>
      </c>
      <c r="E678" s="30">
        <v>0</v>
      </c>
      <c r="F678" s="30">
        <v>0</v>
      </c>
      <c r="G678" s="30">
        <v>0</v>
      </c>
      <c r="H678" s="30">
        <v>0</v>
      </c>
    </row>
    <row r="679" spans="1:8" ht="15.75">
      <c r="A679" s="298"/>
      <c r="B679" s="348"/>
      <c r="C679" s="64" t="s">
        <v>38</v>
      </c>
      <c r="D679" s="71">
        <v>21968</v>
      </c>
      <c r="E679" s="30">
        <f>D679/D677*100</f>
        <v>100</v>
      </c>
      <c r="F679" s="30">
        <v>4906.92</v>
      </c>
      <c r="G679" s="30">
        <f>F679/F677*100</f>
        <v>100</v>
      </c>
      <c r="H679" s="30">
        <f>F679/D679*100-100</f>
        <v>-77.66332847778587</v>
      </c>
    </row>
    <row r="680" spans="1:8" ht="15.75">
      <c r="A680" s="298"/>
      <c r="B680" s="348"/>
      <c r="C680" s="64" t="s">
        <v>18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</row>
    <row r="681" spans="1:8" ht="15.75">
      <c r="A681" s="298"/>
      <c r="B681" s="348"/>
      <c r="C681" s="64" t="s">
        <v>39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</row>
    <row r="682" spans="1:8" ht="29.25" customHeight="1">
      <c r="A682" s="298" t="s">
        <v>913</v>
      </c>
      <c r="B682" s="348" t="s">
        <v>1758</v>
      </c>
      <c r="C682" s="64" t="s">
        <v>12</v>
      </c>
      <c r="D682" s="71">
        <f>D683+D684+D685+D686</f>
        <v>6099</v>
      </c>
      <c r="E682" s="30">
        <f>E683+E684+E685+E686</f>
        <v>100</v>
      </c>
      <c r="F682" s="30">
        <f>F683+F684+F685+F686</f>
        <v>1525</v>
      </c>
      <c r="G682" s="30">
        <f>G683+G684+G685+G686</f>
        <v>100</v>
      </c>
      <c r="H682" s="30">
        <f>F682/D682*100-100</f>
        <v>-74.9959009673717</v>
      </c>
    </row>
    <row r="683" spans="1:8" ht="27" customHeight="1">
      <c r="A683" s="298"/>
      <c r="B683" s="348"/>
      <c r="C683" s="64" t="s">
        <v>37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</row>
    <row r="684" spans="1:8" ht="27.75" customHeight="1">
      <c r="A684" s="298"/>
      <c r="B684" s="348"/>
      <c r="C684" s="64" t="s">
        <v>38</v>
      </c>
      <c r="D684" s="71">
        <v>6099</v>
      </c>
      <c r="E684" s="30">
        <f>D684/D682*100</f>
        <v>100</v>
      </c>
      <c r="F684" s="30">
        <v>1525</v>
      </c>
      <c r="G684" s="30">
        <f>F684/F682*100</f>
        <v>100</v>
      </c>
      <c r="H684" s="30">
        <f>F684/D684*100-100</f>
        <v>-74.9959009673717</v>
      </c>
    </row>
    <row r="685" spans="1:8" ht="25.5" customHeight="1">
      <c r="A685" s="298"/>
      <c r="B685" s="348"/>
      <c r="C685" s="64" t="s">
        <v>18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</row>
    <row r="686" spans="1:8" ht="33.75" customHeight="1">
      <c r="A686" s="298"/>
      <c r="B686" s="348"/>
      <c r="C686" s="64" t="s">
        <v>39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</row>
    <row r="687" spans="1:8" ht="28.5" customHeight="1">
      <c r="A687" s="298" t="s">
        <v>914</v>
      </c>
      <c r="B687" s="349" t="s">
        <v>1759</v>
      </c>
      <c r="C687" s="64" t="s">
        <v>12</v>
      </c>
      <c r="D687" s="71">
        <f>D688+D689+D690+D691</f>
        <v>13257</v>
      </c>
      <c r="E687" s="30">
        <f>E688+E689+E690+E691</f>
        <v>100</v>
      </c>
      <c r="F687" s="30">
        <f>F688+F689+F690+F691</f>
        <v>2555.21</v>
      </c>
      <c r="G687" s="30">
        <f>G688+G689+G690+G691</f>
        <v>100</v>
      </c>
      <c r="H687" s="30">
        <f>F687/D687*100-100</f>
        <v>-80.72557893942823</v>
      </c>
    </row>
    <row r="688" spans="1:8" ht="22.5" customHeight="1">
      <c r="A688" s="298"/>
      <c r="B688" s="348"/>
      <c r="C688" s="64" t="s">
        <v>37</v>
      </c>
      <c r="D688" s="71">
        <v>13257</v>
      </c>
      <c r="E688" s="30">
        <f>D688/D687*100</f>
        <v>100</v>
      </c>
      <c r="F688" s="30">
        <v>2555.21</v>
      </c>
      <c r="G688" s="30">
        <f>F688/F687*100</f>
        <v>100</v>
      </c>
      <c r="H688" s="30">
        <f>F688/D688*100-100</f>
        <v>-80.72557893942823</v>
      </c>
    </row>
    <row r="689" spans="1:8" ht="27.75" customHeight="1">
      <c r="A689" s="298"/>
      <c r="B689" s="348"/>
      <c r="C689" s="64" t="s">
        <v>38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</row>
    <row r="690" spans="1:8" ht="23.25" customHeight="1">
      <c r="A690" s="298"/>
      <c r="B690" s="348"/>
      <c r="C690" s="64" t="s">
        <v>18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</row>
    <row r="691" spans="1:8" ht="28.5" customHeight="1">
      <c r="A691" s="298"/>
      <c r="B691" s="348"/>
      <c r="C691" s="64" t="s">
        <v>39</v>
      </c>
      <c r="D691" s="30">
        <v>0</v>
      </c>
      <c r="E691" s="30">
        <v>0</v>
      </c>
      <c r="F691" s="30">
        <v>0</v>
      </c>
      <c r="G691" s="30">
        <v>0</v>
      </c>
      <c r="H691" s="30">
        <v>0</v>
      </c>
    </row>
    <row r="692" spans="1:8" ht="17.25" customHeight="1">
      <c r="A692" s="298" t="s">
        <v>915</v>
      </c>
      <c r="B692" s="349" t="s">
        <v>1760</v>
      </c>
      <c r="C692" s="64" t="s">
        <v>12</v>
      </c>
      <c r="D692" s="71">
        <f>D693+D694+D695+D696</f>
        <v>9600</v>
      </c>
      <c r="E692" s="30">
        <f>E693+E694+E695+E696</f>
        <v>100</v>
      </c>
      <c r="F692" s="30">
        <f>F693+F694+F695+F696</f>
        <v>2450.91</v>
      </c>
      <c r="G692" s="30">
        <f>G693+G694+G695+G696</f>
        <v>100</v>
      </c>
      <c r="H692" s="30">
        <f>F692/D692*100-100</f>
        <v>-74.4696875</v>
      </c>
    </row>
    <row r="693" spans="1:8" ht="15.75">
      <c r="A693" s="298"/>
      <c r="B693" s="349"/>
      <c r="C693" s="64" t="s">
        <v>37</v>
      </c>
      <c r="D693" s="71">
        <v>9600</v>
      </c>
      <c r="E693" s="30">
        <f>D693/D692*100</f>
        <v>100</v>
      </c>
      <c r="F693" s="30">
        <v>2450.91</v>
      </c>
      <c r="G693" s="30">
        <f>F693/F692*100</f>
        <v>100</v>
      </c>
      <c r="H693" s="30">
        <f>F693/D693*100-100</f>
        <v>-74.4696875</v>
      </c>
    </row>
    <row r="694" spans="1:8" ht="15.75">
      <c r="A694" s="298"/>
      <c r="B694" s="349"/>
      <c r="C694" s="64" t="s">
        <v>38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</row>
    <row r="695" spans="1:8" ht="15.75">
      <c r="A695" s="298"/>
      <c r="B695" s="349"/>
      <c r="C695" s="64" t="s">
        <v>18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</row>
    <row r="696" spans="1:8" ht="15.75" customHeight="1">
      <c r="A696" s="298"/>
      <c r="B696" s="349"/>
      <c r="C696" s="64" t="s">
        <v>39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</row>
    <row r="697" spans="1:8" ht="15" customHeight="1">
      <c r="A697" s="298" t="s">
        <v>916</v>
      </c>
      <c r="B697" s="349" t="s">
        <v>1763</v>
      </c>
      <c r="C697" s="64" t="s">
        <v>12</v>
      </c>
      <c r="D697" s="71">
        <f>D698+D699+D700+D701</f>
        <v>6512</v>
      </c>
      <c r="E697" s="30">
        <f>E698+E699+E700+E701</f>
        <v>100</v>
      </c>
      <c r="F697" s="30">
        <f>F698+F699+F700+F701</f>
        <v>1433.35</v>
      </c>
      <c r="G697" s="30">
        <f>G698+G699+G700+G701</f>
        <v>100</v>
      </c>
      <c r="H697" s="30">
        <f>F697/D697*100-100</f>
        <v>-77.98909705159706</v>
      </c>
    </row>
    <row r="698" spans="1:8" ht="15" customHeight="1">
      <c r="A698" s="298"/>
      <c r="B698" s="348"/>
      <c r="C698" s="64" t="s">
        <v>37</v>
      </c>
      <c r="D698" s="71">
        <v>6512</v>
      </c>
      <c r="E698" s="30">
        <f>D698/D697*100</f>
        <v>100</v>
      </c>
      <c r="F698" s="30">
        <v>1433.35</v>
      </c>
      <c r="G698" s="30">
        <f>F698/F697*100</f>
        <v>100</v>
      </c>
      <c r="H698" s="30">
        <f>F698/D698*100-100</f>
        <v>-77.98909705159706</v>
      </c>
    </row>
    <row r="699" spans="1:8" ht="15" customHeight="1">
      <c r="A699" s="298"/>
      <c r="B699" s="348"/>
      <c r="C699" s="64" t="s">
        <v>38</v>
      </c>
      <c r="D699" s="30">
        <v>0</v>
      </c>
      <c r="E699" s="30">
        <v>0</v>
      </c>
      <c r="F699" s="30">
        <v>0</v>
      </c>
      <c r="G699" s="30">
        <v>0</v>
      </c>
      <c r="H699" s="30">
        <v>0</v>
      </c>
    </row>
    <row r="700" spans="1:8" ht="15" customHeight="1">
      <c r="A700" s="298"/>
      <c r="B700" s="348"/>
      <c r="C700" s="64" t="s">
        <v>18</v>
      </c>
      <c r="D700" s="30">
        <v>0</v>
      </c>
      <c r="E700" s="30">
        <v>0</v>
      </c>
      <c r="F700" s="30">
        <v>0</v>
      </c>
      <c r="G700" s="30">
        <v>0</v>
      </c>
      <c r="H700" s="30">
        <v>0</v>
      </c>
    </row>
    <row r="701" spans="1:8" ht="15.75">
      <c r="A701" s="298"/>
      <c r="B701" s="348"/>
      <c r="C701" s="64" t="s">
        <v>39</v>
      </c>
      <c r="D701" s="30">
        <v>0</v>
      </c>
      <c r="E701" s="30">
        <v>0</v>
      </c>
      <c r="F701" s="30">
        <v>0</v>
      </c>
      <c r="G701" s="30">
        <v>0</v>
      </c>
      <c r="H701" s="30">
        <v>0</v>
      </c>
    </row>
    <row r="702" spans="1:8" ht="15" customHeight="1">
      <c r="A702" s="298" t="s">
        <v>917</v>
      </c>
      <c r="B702" s="349" t="s">
        <v>1762</v>
      </c>
      <c r="C702" s="64" t="s">
        <v>12</v>
      </c>
      <c r="D702" s="71">
        <f>D703+D704+D705+D706</f>
        <v>405</v>
      </c>
      <c r="E702" s="30">
        <f>E703+E704+E705+E706</f>
        <v>100</v>
      </c>
      <c r="F702" s="30">
        <f>F703+F704+F705+F706</f>
        <v>82</v>
      </c>
      <c r="G702" s="30">
        <f>G703+G704+G705+G706</f>
        <v>100</v>
      </c>
      <c r="H702" s="30">
        <f>F702/D702*100-100</f>
        <v>-79.75308641975309</v>
      </c>
    </row>
    <row r="703" spans="1:8" ht="15.75">
      <c r="A703" s="298"/>
      <c r="B703" s="348"/>
      <c r="C703" s="64" t="s">
        <v>37</v>
      </c>
      <c r="D703" s="71">
        <v>405</v>
      </c>
      <c r="E703" s="30">
        <f>D703/D702*100</f>
        <v>100</v>
      </c>
      <c r="F703" s="30">
        <v>82</v>
      </c>
      <c r="G703" s="30">
        <f>F703/F702*100</f>
        <v>100</v>
      </c>
      <c r="H703" s="30">
        <f>F703/D703*100-100</f>
        <v>-79.75308641975309</v>
      </c>
    </row>
    <row r="704" spans="1:8" ht="15.75">
      <c r="A704" s="298"/>
      <c r="B704" s="348"/>
      <c r="C704" s="64" t="s">
        <v>38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</row>
    <row r="705" spans="1:8" ht="15.75">
      <c r="A705" s="298"/>
      <c r="B705" s="348"/>
      <c r="C705" s="64" t="s">
        <v>18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</row>
    <row r="706" spans="1:8" ht="15.75">
      <c r="A706" s="298"/>
      <c r="B706" s="348"/>
      <c r="C706" s="64" t="s">
        <v>39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</row>
    <row r="707" spans="1:8" ht="15" customHeight="1">
      <c r="A707" s="298" t="s">
        <v>918</v>
      </c>
      <c r="B707" s="349" t="s">
        <v>1761</v>
      </c>
      <c r="C707" s="64" t="s">
        <v>12</v>
      </c>
      <c r="D707" s="71">
        <f>D708+D709+D710+D711</f>
        <v>5670</v>
      </c>
      <c r="E707" s="30">
        <f>E708+E709+E710+E711</f>
        <v>100</v>
      </c>
      <c r="F707" s="30">
        <f>F708+F709+F710+F711</f>
        <v>1486.69</v>
      </c>
      <c r="G707" s="30">
        <f>G708+G709+G710+G711</f>
        <v>100</v>
      </c>
      <c r="H707" s="30">
        <f>F707/D707*100-100</f>
        <v>-73.77971781305115</v>
      </c>
    </row>
    <row r="708" spans="1:8" ht="15.75">
      <c r="A708" s="298"/>
      <c r="B708" s="348"/>
      <c r="C708" s="64" t="s">
        <v>37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</row>
    <row r="709" spans="1:8" ht="15.75">
      <c r="A709" s="298"/>
      <c r="B709" s="348"/>
      <c r="C709" s="64" t="s">
        <v>38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</row>
    <row r="710" spans="1:8" ht="15.75">
      <c r="A710" s="298"/>
      <c r="B710" s="348"/>
      <c r="C710" s="64" t="s">
        <v>18</v>
      </c>
      <c r="D710" s="71">
        <v>5670</v>
      </c>
      <c r="E710" s="30">
        <f>D710/D707*100</f>
        <v>100</v>
      </c>
      <c r="F710" s="30">
        <v>1486.69</v>
      </c>
      <c r="G710" s="30">
        <f>F710/F707*100</f>
        <v>100</v>
      </c>
      <c r="H710" s="30">
        <f>F710/D710*100-100</f>
        <v>-73.77971781305115</v>
      </c>
    </row>
    <row r="711" spans="1:8" ht="15.75">
      <c r="A711" s="298"/>
      <c r="B711" s="348"/>
      <c r="C711" s="64" t="s">
        <v>39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</row>
    <row r="712" spans="1:8" ht="15" customHeight="1">
      <c r="A712" s="298" t="s">
        <v>919</v>
      </c>
      <c r="B712" s="349" t="s">
        <v>1764</v>
      </c>
      <c r="C712" s="64" t="s">
        <v>12</v>
      </c>
      <c r="D712" s="71">
        <f>D713+D714+D715+D716</f>
        <v>6184</v>
      </c>
      <c r="E712" s="30">
        <f>E713+E714+E715+E716</f>
        <v>100</v>
      </c>
      <c r="F712" s="30">
        <f>F713+F714+F715+F716</f>
        <v>1058.88</v>
      </c>
      <c r="G712" s="30">
        <f>G713+G714+G715+G716</f>
        <v>100</v>
      </c>
      <c r="H712" s="30">
        <f>F712/D712*100-100</f>
        <v>-82.8771021992238</v>
      </c>
    </row>
    <row r="713" spans="1:8" ht="15.75">
      <c r="A713" s="298"/>
      <c r="B713" s="348"/>
      <c r="C713" s="64" t="s">
        <v>37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</row>
    <row r="714" spans="1:8" ht="15.75">
      <c r="A714" s="298"/>
      <c r="B714" s="348"/>
      <c r="C714" s="64" t="s">
        <v>38</v>
      </c>
      <c r="D714" s="71">
        <v>6184</v>
      </c>
      <c r="E714" s="30">
        <f>D714/D712*100</f>
        <v>100</v>
      </c>
      <c r="F714" s="30">
        <v>1058.88</v>
      </c>
      <c r="G714" s="30">
        <f>F714/F712*100</f>
        <v>100</v>
      </c>
      <c r="H714" s="30">
        <f>F714/D714*100-100</f>
        <v>-82.8771021992238</v>
      </c>
    </row>
    <row r="715" spans="1:8" ht="15.75">
      <c r="A715" s="298"/>
      <c r="B715" s="348"/>
      <c r="C715" s="64" t="s">
        <v>18</v>
      </c>
      <c r="D715" s="71">
        <f>D716+D717+D718+D719</f>
        <v>0</v>
      </c>
      <c r="E715" s="30">
        <f>D715/D712*100</f>
        <v>0</v>
      </c>
      <c r="F715" s="30">
        <f>E715/E712*100</f>
        <v>0</v>
      </c>
      <c r="G715" s="30">
        <f>F715/F712*100</f>
        <v>0</v>
      </c>
      <c r="H715" s="30">
        <v>0</v>
      </c>
    </row>
    <row r="716" spans="1:8" ht="15.75">
      <c r="A716" s="298"/>
      <c r="B716" s="348"/>
      <c r="C716" s="64" t="s">
        <v>39</v>
      </c>
      <c r="D716" s="71">
        <f>D717+D718+D719+D720</f>
        <v>0</v>
      </c>
      <c r="E716" s="30">
        <f>D716/D712*100</f>
        <v>0</v>
      </c>
      <c r="F716" s="30">
        <f>E716/E712*100</f>
        <v>0</v>
      </c>
      <c r="G716" s="30">
        <f>F716/F712*100</f>
        <v>0</v>
      </c>
      <c r="H716" s="30">
        <v>0</v>
      </c>
    </row>
    <row r="717" spans="1:8" ht="38.25" customHeight="1">
      <c r="A717" s="298" t="s">
        <v>920</v>
      </c>
      <c r="B717" s="349" t="s">
        <v>1765</v>
      </c>
      <c r="C717" s="64" t="s">
        <v>12</v>
      </c>
      <c r="D717" s="71">
        <f>D718+D719+D720+D721</f>
        <v>0</v>
      </c>
      <c r="E717" s="71">
        <f>E718+E719+E720+E721</f>
        <v>0</v>
      </c>
      <c r="F717" s="71">
        <f>F718+F719+F720+F721</f>
        <v>0</v>
      </c>
      <c r="G717" s="71">
        <f>G718+G719+G720+G721</f>
        <v>0</v>
      </c>
      <c r="H717" s="71">
        <f>H718+H719+H720+H721</f>
        <v>0</v>
      </c>
    </row>
    <row r="718" spans="1:8" ht="24" customHeight="1">
      <c r="A718" s="298"/>
      <c r="B718" s="348"/>
      <c r="C718" s="64" t="s">
        <v>37</v>
      </c>
      <c r="D718" s="71">
        <v>0</v>
      </c>
      <c r="E718" s="71">
        <v>0</v>
      </c>
      <c r="F718" s="71">
        <v>0</v>
      </c>
      <c r="G718" s="71">
        <v>0</v>
      </c>
      <c r="H718" s="30">
        <v>0</v>
      </c>
    </row>
    <row r="719" spans="1:8" ht="21" customHeight="1">
      <c r="A719" s="298"/>
      <c r="B719" s="348"/>
      <c r="C719" s="64" t="s">
        <v>38</v>
      </c>
      <c r="D719" s="71">
        <v>0</v>
      </c>
      <c r="E719" s="71">
        <v>0</v>
      </c>
      <c r="F719" s="71">
        <v>0</v>
      </c>
      <c r="G719" s="71">
        <v>0</v>
      </c>
      <c r="H719" s="30">
        <v>0</v>
      </c>
    </row>
    <row r="720" spans="1:8" ht="23.25" customHeight="1">
      <c r="A720" s="298"/>
      <c r="B720" s="348"/>
      <c r="C720" s="64" t="s">
        <v>18</v>
      </c>
      <c r="D720" s="71">
        <v>0</v>
      </c>
      <c r="E720" s="71">
        <v>0</v>
      </c>
      <c r="F720" s="71">
        <v>0</v>
      </c>
      <c r="G720" s="71">
        <v>0</v>
      </c>
      <c r="H720" s="30">
        <v>0</v>
      </c>
    </row>
    <row r="721" spans="1:8" ht="23.25" customHeight="1">
      <c r="A721" s="298"/>
      <c r="B721" s="348"/>
      <c r="C721" s="64" t="s">
        <v>39</v>
      </c>
      <c r="D721" s="71">
        <v>0</v>
      </c>
      <c r="E721" s="71">
        <v>0</v>
      </c>
      <c r="F721" s="71">
        <v>0</v>
      </c>
      <c r="G721" s="71">
        <v>0</v>
      </c>
      <c r="H721" s="30">
        <v>0</v>
      </c>
    </row>
    <row r="722" spans="1:8" ht="15" customHeight="1">
      <c r="A722" s="298" t="s">
        <v>921</v>
      </c>
      <c r="B722" s="349" t="s">
        <v>923</v>
      </c>
      <c r="C722" s="64" t="s">
        <v>12</v>
      </c>
      <c r="D722" s="71">
        <f>D723+D724+D725+D726</f>
        <v>0</v>
      </c>
      <c r="E722" s="165">
        <f>E723+E724+E725+E726</f>
        <v>0</v>
      </c>
      <c r="F722" s="30">
        <f>F723+F724+F725+F726</f>
        <v>0</v>
      </c>
      <c r="G722" s="165">
        <f>G723+G724+G725+G726</f>
        <v>0</v>
      </c>
      <c r="H722" s="30">
        <v>0</v>
      </c>
    </row>
    <row r="723" spans="1:8" ht="15.75">
      <c r="A723" s="298"/>
      <c r="B723" s="348"/>
      <c r="C723" s="64" t="s">
        <v>37</v>
      </c>
      <c r="D723" s="71">
        <v>0</v>
      </c>
      <c r="E723" s="71">
        <v>0</v>
      </c>
      <c r="F723" s="71">
        <v>0</v>
      </c>
      <c r="G723" s="71">
        <v>0</v>
      </c>
      <c r="H723" s="30">
        <v>0</v>
      </c>
    </row>
    <row r="724" spans="1:8" ht="15.75">
      <c r="A724" s="298"/>
      <c r="B724" s="348"/>
      <c r="C724" s="64" t="s">
        <v>38</v>
      </c>
      <c r="D724" s="71">
        <v>0</v>
      </c>
      <c r="E724" s="71">
        <v>0</v>
      </c>
      <c r="F724" s="71">
        <v>0</v>
      </c>
      <c r="G724" s="71">
        <v>0</v>
      </c>
      <c r="H724" s="30">
        <v>0</v>
      </c>
    </row>
    <row r="725" spans="1:8" ht="15.75">
      <c r="A725" s="298"/>
      <c r="B725" s="348"/>
      <c r="C725" s="65" t="s">
        <v>18</v>
      </c>
      <c r="D725" s="71">
        <v>0</v>
      </c>
      <c r="E725" s="71">
        <v>0</v>
      </c>
      <c r="F725" s="71">
        <v>0</v>
      </c>
      <c r="G725" s="71">
        <v>0</v>
      </c>
      <c r="H725" s="30">
        <v>0</v>
      </c>
    </row>
    <row r="726" spans="1:8" ht="15.75">
      <c r="A726" s="298"/>
      <c r="B726" s="348"/>
      <c r="C726" s="47" t="s">
        <v>39</v>
      </c>
      <c r="D726" s="71">
        <v>0</v>
      </c>
      <c r="E726" s="71">
        <v>0</v>
      </c>
      <c r="F726" s="71">
        <v>0</v>
      </c>
      <c r="G726" s="71">
        <v>0</v>
      </c>
      <c r="H726" s="30">
        <v>0</v>
      </c>
    </row>
    <row r="727" spans="1:8" ht="15.75">
      <c r="A727" s="352" t="s">
        <v>922</v>
      </c>
      <c r="B727" s="349" t="s">
        <v>924</v>
      </c>
      <c r="C727" s="64" t="s">
        <v>12</v>
      </c>
      <c r="D727" s="71">
        <f>D728+D729+D730+D731</f>
        <v>890</v>
      </c>
      <c r="E727" s="30">
        <f>E728+E729+E730+E731</f>
        <v>100</v>
      </c>
      <c r="F727" s="30">
        <f>F728+F729+F730+F731</f>
        <v>0</v>
      </c>
      <c r="G727" s="30">
        <v>0</v>
      </c>
      <c r="H727" s="30">
        <f>F727/D727*100-100</f>
        <v>-100</v>
      </c>
    </row>
    <row r="728" spans="1:8" ht="15.75">
      <c r="A728" s="352"/>
      <c r="B728" s="348"/>
      <c r="C728" s="64" t="s">
        <v>37</v>
      </c>
      <c r="D728" s="71">
        <v>0</v>
      </c>
      <c r="E728" s="30">
        <f>D728/D727*100</f>
        <v>0</v>
      </c>
      <c r="F728" s="30">
        <v>0</v>
      </c>
      <c r="G728" s="30">
        <v>0</v>
      </c>
      <c r="H728" s="30">
        <v>0</v>
      </c>
    </row>
    <row r="729" spans="1:8" ht="15.75">
      <c r="A729" s="352"/>
      <c r="B729" s="348"/>
      <c r="C729" s="64" t="s">
        <v>38</v>
      </c>
      <c r="D729" s="71">
        <v>890</v>
      </c>
      <c r="E729" s="30">
        <f>D729/D727*100</f>
        <v>100</v>
      </c>
      <c r="F729" s="30">
        <v>0</v>
      </c>
      <c r="G729" s="30">
        <v>0</v>
      </c>
      <c r="H729" s="30">
        <f>F729/D729*100-100</f>
        <v>-100</v>
      </c>
    </row>
    <row r="730" spans="1:8" ht="15.75">
      <c r="A730" s="352"/>
      <c r="B730" s="348"/>
      <c r="C730" s="65" t="s">
        <v>18</v>
      </c>
      <c r="D730" s="71">
        <v>0</v>
      </c>
      <c r="E730" s="30">
        <f>D730/D727*100</f>
        <v>0</v>
      </c>
      <c r="F730" s="30">
        <v>0</v>
      </c>
      <c r="G730" s="30">
        <v>0</v>
      </c>
      <c r="H730" s="30">
        <v>0</v>
      </c>
    </row>
    <row r="731" spans="1:8" ht="15.75">
      <c r="A731" s="352"/>
      <c r="B731" s="348"/>
      <c r="C731" s="47" t="s">
        <v>39</v>
      </c>
      <c r="D731" s="19">
        <v>0</v>
      </c>
      <c r="E731" s="30">
        <f>D731/D727*100</f>
        <v>0</v>
      </c>
      <c r="F731" s="30">
        <v>0</v>
      </c>
      <c r="G731" s="30">
        <v>0</v>
      </c>
      <c r="H731" s="30">
        <v>0</v>
      </c>
    </row>
    <row r="732" spans="1:8" ht="15" customHeight="1">
      <c r="A732" s="351" t="s">
        <v>258</v>
      </c>
      <c r="B732" s="350" t="s">
        <v>925</v>
      </c>
      <c r="C732" s="63" t="s">
        <v>12</v>
      </c>
      <c r="D732" s="31">
        <f>D733+D734+D735+D736</f>
        <v>79315</v>
      </c>
      <c r="E732" s="31">
        <f>E733+E734+E735+E736</f>
        <v>100</v>
      </c>
      <c r="F732" s="31">
        <f>F733+F734+F735+F736</f>
        <v>16571</v>
      </c>
      <c r="G732" s="31">
        <f>G733+G734+G735+G736</f>
        <v>99.99999999999999</v>
      </c>
      <c r="H732" s="31">
        <f>F732/D732*100-100</f>
        <v>-79.10735674210427</v>
      </c>
    </row>
    <row r="733" spans="1:8" ht="15.75">
      <c r="A733" s="351"/>
      <c r="B733" s="350"/>
      <c r="C733" s="63" t="s">
        <v>37</v>
      </c>
      <c r="D733" s="31">
        <f aca="true" t="shared" si="13" ref="D733:F736">D738</f>
        <v>0</v>
      </c>
      <c r="E733" s="31">
        <f>D733/D732*100</f>
        <v>0</v>
      </c>
      <c r="F733" s="31">
        <f t="shared" si="13"/>
        <v>0</v>
      </c>
      <c r="G733" s="31">
        <f>F733/F732*100</f>
        <v>0</v>
      </c>
      <c r="H733" s="29">
        <v>0</v>
      </c>
    </row>
    <row r="734" spans="1:8" ht="15.75">
      <c r="A734" s="351"/>
      <c r="B734" s="350"/>
      <c r="C734" s="63" t="s">
        <v>38</v>
      </c>
      <c r="D734" s="31">
        <f t="shared" si="13"/>
        <v>72905</v>
      </c>
      <c r="E734" s="31">
        <f>D734/D732*100</f>
        <v>91.91830044758242</v>
      </c>
      <c r="F734" s="31">
        <f t="shared" si="13"/>
        <v>15310</v>
      </c>
      <c r="G734" s="31">
        <f>F734/F732*100</f>
        <v>92.3903204393217</v>
      </c>
      <c r="H734" s="31">
        <f>F734/D734*100-100</f>
        <v>-79.00006858240175</v>
      </c>
    </row>
    <row r="735" spans="1:8" ht="15.75">
      <c r="A735" s="351"/>
      <c r="B735" s="350"/>
      <c r="C735" s="63" t="s">
        <v>18</v>
      </c>
      <c r="D735" s="31">
        <f t="shared" si="13"/>
        <v>0</v>
      </c>
      <c r="E735" s="31">
        <f>D735/D732*100</f>
        <v>0</v>
      </c>
      <c r="F735" s="31">
        <f t="shared" si="13"/>
        <v>0</v>
      </c>
      <c r="G735" s="31">
        <f>F735/F732*100</f>
        <v>0</v>
      </c>
      <c r="H735" s="29">
        <v>0</v>
      </c>
    </row>
    <row r="736" spans="1:8" ht="15.75">
      <c r="A736" s="351"/>
      <c r="B736" s="350"/>
      <c r="C736" s="63" t="s">
        <v>39</v>
      </c>
      <c r="D736" s="31">
        <f t="shared" si="13"/>
        <v>6410</v>
      </c>
      <c r="E736" s="31">
        <f>D736/D732*100</f>
        <v>8.081699552417575</v>
      </c>
      <c r="F736" s="31">
        <f t="shared" si="13"/>
        <v>1261</v>
      </c>
      <c r="G736" s="31">
        <f>F736/F732*100</f>
        <v>7.609679560678294</v>
      </c>
      <c r="H736" s="31">
        <f>F736/D736*100-100</f>
        <v>-80.32761310452418</v>
      </c>
    </row>
    <row r="737" spans="1:8" ht="15" customHeight="1">
      <c r="A737" s="352" t="s">
        <v>926</v>
      </c>
      <c r="B737" s="349" t="s">
        <v>564</v>
      </c>
      <c r="C737" s="47" t="s">
        <v>12</v>
      </c>
      <c r="D737" s="19">
        <f>D738+D739+D740+D741</f>
        <v>79315</v>
      </c>
      <c r="E737" s="30">
        <f>E738+E739+E740+E741</f>
        <v>100</v>
      </c>
      <c r="F737" s="30">
        <f>F738+F739+F740+F741</f>
        <v>16571</v>
      </c>
      <c r="G737" s="30">
        <f>G738+G739+G740+G741</f>
        <v>99.99999999999999</v>
      </c>
      <c r="H737" s="30">
        <f>F737/D737*100-100</f>
        <v>-79.10735674210427</v>
      </c>
    </row>
    <row r="738" spans="1:8" ht="15.75">
      <c r="A738" s="352"/>
      <c r="B738" s="348"/>
      <c r="C738" s="47" t="s">
        <v>37</v>
      </c>
      <c r="D738" s="30">
        <v>0</v>
      </c>
      <c r="E738" s="30">
        <v>0</v>
      </c>
      <c r="F738" s="30">
        <v>0</v>
      </c>
      <c r="G738" s="30">
        <v>0</v>
      </c>
      <c r="H738" s="30">
        <v>0</v>
      </c>
    </row>
    <row r="739" spans="1:8" ht="15.75">
      <c r="A739" s="352"/>
      <c r="B739" s="348"/>
      <c r="C739" s="47" t="s">
        <v>38</v>
      </c>
      <c r="D739" s="19">
        <v>72905</v>
      </c>
      <c r="E739" s="30">
        <f>D739/D737*100</f>
        <v>91.91830044758242</v>
      </c>
      <c r="F739" s="30">
        <v>15310</v>
      </c>
      <c r="G739" s="30">
        <f>F739/F737*100</f>
        <v>92.3903204393217</v>
      </c>
      <c r="H739" s="30">
        <f>F739/D739*100-100</f>
        <v>-79.00006858240175</v>
      </c>
    </row>
    <row r="740" spans="1:8" ht="15.75">
      <c r="A740" s="352"/>
      <c r="B740" s="348"/>
      <c r="C740" s="47" t="s">
        <v>18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</row>
    <row r="741" spans="1:8" ht="15.75">
      <c r="A741" s="352"/>
      <c r="B741" s="348"/>
      <c r="C741" s="47" t="s">
        <v>39</v>
      </c>
      <c r="D741" s="19">
        <v>6410</v>
      </c>
      <c r="E741" s="30">
        <f>D741/D737*100</f>
        <v>8.081699552417575</v>
      </c>
      <c r="F741" s="30">
        <v>1261</v>
      </c>
      <c r="G741" s="30">
        <f>F741/F737*100</f>
        <v>7.609679560678294</v>
      </c>
      <c r="H741" s="30">
        <f>F741/D741*100-100</f>
        <v>-80.32761310452418</v>
      </c>
    </row>
    <row r="742" spans="1:8" ht="15" customHeight="1">
      <c r="A742" s="351" t="s">
        <v>259</v>
      </c>
      <c r="B742" s="350" t="s">
        <v>562</v>
      </c>
      <c r="C742" s="63" t="s">
        <v>12</v>
      </c>
      <c r="D742" s="31">
        <f>D743+D744+D745+D746</f>
        <v>44288</v>
      </c>
      <c r="E742" s="31">
        <f>E743+E744+E745+E746</f>
        <v>100</v>
      </c>
      <c r="F742" s="31">
        <f>F743+F744+F745+F746</f>
        <v>10165.7</v>
      </c>
      <c r="G742" s="31">
        <f>G743+G744+G745+G746</f>
        <v>100</v>
      </c>
      <c r="H742" s="31">
        <f>F742/D742*100-100</f>
        <v>-77.04637825144508</v>
      </c>
    </row>
    <row r="743" spans="1:8" ht="15.75">
      <c r="A743" s="351"/>
      <c r="B743" s="350"/>
      <c r="C743" s="63" t="s">
        <v>37</v>
      </c>
      <c r="D743" s="31">
        <f aca="true" t="shared" si="14" ref="D743:F745">D748+D753+D758</f>
        <v>505</v>
      </c>
      <c r="E743" s="31">
        <f>D743/D742*100</f>
        <v>1.1402637283236994</v>
      </c>
      <c r="F743" s="31">
        <f t="shared" si="14"/>
        <v>246.1</v>
      </c>
      <c r="G743" s="31">
        <f>F743/F742*100</f>
        <v>2.4208859203006186</v>
      </c>
      <c r="H743" s="31">
        <f>F743/D743*100-100</f>
        <v>-51.26732673267327</v>
      </c>
    </row>
    <row r="744" spans="1:8" ht="15.75">
      <c r="A744" s="351"/>
      <c r="B744" s="350"/>
      <c r="C744" s="63" t="s">
        <v>38</v>
      </c>
      <c r="D744" s="31">
        <f t="shared" si="14"/>
        <v>43239</v>
      </c>
      <c r="E744" s="31">
        <f>D744/D742*100</f>
        <v>97.63141257225433</v>
      </c>
      <c r="F744" s="31">
        <f t="shared" si="14"/>
        <v>9889.59</v>
      </c>
      <c r="G744" s="31">
        <f>F744/F742*100</f>
        <v>97.28390568283541</v>
      </c>
      <c r="H744" s="31">
        <f>F744/D744*100-100</f>
        <v>-77.12807881773399</v>
      </c>
    </row>
    <row r="745" spans="1:8" ht="15.75">
      <c r="A745" s="351"/>
      <c r="B745" s="350"/>
      <c r="C745" s="63" t="s">
        <v>18</v>
      </c>
      <c r="D745" s="31">
        <f t="shared" si="14"/>
        <v>544</v>
      </c>
      <c r="E745" s="31">
        <f>D745/D742*100</f>
        <v>1.2283236994219653</v>
      </c>
      <c r="F745" s="31">
        <f t="shared" si="14"/>
        <v>30.01</v>
      </c>
      <c r="G745" s="31">
        <f>F745/F742*100</f>
        <v>0.2952083968639641</v>
      </c>
      <c r="H745" s="31">
        <f>F745/D745*100-100</f>
        <v>-94.48345588235294</v>
      </c>
    </row>
    <row r="746" spans="1:8" ht="15.75">
      <c r="A746" s="351"/>
      <c r="B746" s="350"/>
      <c r="C746" s="63" t="s">
        <v>39</v>
      </c>
      <c r="D746" s="31">
        <v>0</v>
      </c>
      <c r="E746" s="31">
        <f>D746/D742*100</f>
        <v>0</v>
      </c>
      <c r="F746" s="31">
        <v>0</v>
      </c>
      <c r="G746" s="31">
        <f>F746/F742*100</f>
        <v>0</v>
      </c>
      <c r="H746" s="31">
        <v>0</v>
      </c>
    </row>
    <row r="747" spans="1:8" ht="26.25" customHeight="1">
      <c r="A747" s="298" t="s">
        <v>927</v>
      </c>
      <c r="B747" s="348" t="s">
        <v>1733</v>
      </c>
      <c r="C747" s="47" t="s">
        <v>12</v>
      </c>
      <c r="D747" s="19">
        <f>D748+D749+D750+D751</f>
        <v>16895</v>
      </c>
      <c r="E747" s="30">
        <f>E748+E749+E750+E751</f>
        <v>100</v>
      </c>
      <c r="F747" s="30">
        <f>F748+F749+F750+F751</f>
        <v>3616.8900000000003</v>
      </c>
      <c r="G747" s="30">
        <f>G748+G749+G750+G751</f>
        <v>99.99999999999999</v>
      </c>
      <c r="H747" s="30">
        <f>F747/D747*100-100</f>
        <v>-78.59195028114827</v>
      </c>
    </row>
    <row r="748" spans="1:8" ht="27.75" customHeight="1">
      <c r="A748" s="298"/>
      <c r="B748" s="348"/>
      <c r="C748" s="47" t="s">
        <v>37</v>
      </c>
      <c r="D748" s="19">
        <v>0</v>
      </c>
      <c r="E748" s="30">
        <f>D748/D747*100</f>
        <v>0</v>
      </c>
      <c r="F748" s="30">
        <v>0</v>
      </c>
      <c r="G748" s="30">
        <f>F748/F747*100</f>
        <v>0</v>
      </c>
      <c r="H748" s="30">
        <f>G748/G747*100</f>
        <v>0</v>
      </c>
    </row>
    <row r="749" spans="1:8" ht="38.25" customHeight="1">
      <c r="A749" s="298"/>
      <c r="B749" s="348"/>
      <c r="C749" s="47" t="s">
        <v>38</v>
      </c>
      <c r="D749" s="19">
        <v>16351</v>
      </c>
      <c r="E749" s="30">
        <f>D749/D747*100</f>
        <v>96.78011245930749</v>
      </c>
      <c r="F749" s="30">
        <v>3586.88</v>
      </c>
      <c r="G749" s="30">
        <f>F749/F747*100</f>
        <v>99.1702816508105</v>
      </c>
      <c r="H749" s="30">
        <f>F749/D749*100-100</f>
        <v>-78.06323772246346</v>
      </c>
    </row>
    <row r="750" spans="1:8" ht="15.75">
      <c r="A750" s="298"/>
      <c r="B750" s="348"/>
      <c r="C750" s="47" t="s">
        <v>18</v>
      </c>
      <c r="D750" s="19">
        <v>544</v>
      </c>
      <c r="E750" s="30">
        <f>D750/D747*100</f>
        <v>3.219887540692513</v>
      </c>
      <c r="F750" s="30">
        <v>30.01</v>
      </c>
      <c r="G750" s="30">
        <f>F750/F747*100</f>
        <v>0.829718349189497</v>
      </c>
      <c r="H750" s="30">
        <f>F750/D750*100-100</f>
        <v>-94.48345588235294</v>
      </c>
    </row>
    <row r="751" spans="1:8" ht="15.75">
      <c r="A751" s="298"/>
      <c r="B751" s="348"/>
      <c r="C751" s="47" t="s">
        <v>39</v>
      </c>
      <c r="D751" s="19">
        <v>0</v>
      </c>
      <c r="E751" s="19">
        <v>0</v>
      </c>
      <c r="F751" s="19">
        <v>0</v>
      </c>
      <c r="G751" s="19">
        <v>0</v>
      </c>
      <c r="H751" s="19">
        <v>0</v>
      </c>
    </row>
    <row r="752" spans="1:8" ht="15" customHeight="1">
      <c r="A752" s="298" t="s">
        <v>928</v>
      </c>
      <c r="B752" s="348" t="s">
        <v>1732</v>
      </c>
      <c r="C752" s="47" t="s">
        <v>12</v>
      </c>
      <c r="D752" s="19">
        <f>D753+D754+D755+D756</f>
        <v>26888</v>
      </c>
      <c r="E752" s="30">
        <f>E753+E754+E755+E756</f>
        <v>100</v>
      </c>
      <c r="F752" s="30">
        <f>F753+F754+F755+F756</f>
        <v>6302.71</v>
      </c>
      <c r="G752" s="30">
        <f>G753+G754+G755+G756</f>
        <v>100</v>
      </c>
      <c r="H752" s="30">
        <f>F752/D752*100-100</f>
        <v>-76.55939452543886</v>
      </c>
    </row>
    <row r="753" spans="1:8" ht="15.75">
      <c r="A753" s="298"/>
      <c r="B753" s="349"/>
      <c r="C753" s="47" t="s">
        <v>37</v>
      </c>
      <c r="D753" s="19">
        <v>0</v>
      </c>
      <c r="E753" s="19">
        <v>0</v>
      </c>
      <c r="F753" s="19">
        <v>0</v>
      </c>
      <c r="G753" s="19">
        <v>0</v>
      </c>
      <c r="H753" s="19">
        <v>0</v>
      </c>
    </row>
    <row r="754" spans="1:8" ht="15.75">
      <c r="A754" s="298"/>
      <c r="B754" s="349"/>
      <c r="C754" s="47" t="s">
        <v>38</v>
      </c>
      <c r="D754" s="19">
        <v>26888</v>
      </c>
      <c r="E754" s="30">
        <f>D754/D752*100</f>
        <v>100</v>
      </c>
      <c r="F754" s="30">
        <v>6302.71</v>
      </c>
      <c r="G754" s="30">
        <f>F754/F752*100</f>
        <v>100</v>
      </c>
      <c r="H754" s="30">
        <f>F754/D754*100-100</f>
        <v>-76.55939452543886</v>
      </c>
    </row>
    <row r="755" spans="1:8" ht="15.75">
      <c r="A755" s="298"/>
      <c r="B755" s="349"/>
      <c r="C755" s="47" t="s">
        <v>18</v>
      </c>
      <c r="D755" s="19">
        <v>0</v>
      </c>
      <c r="E755" s="19">
        <v>0</v>
      </c>
      <c r="F755" s="19">
        <v>0</v>
      </c>
      <c r="G755" s="19">
        <v>0</v>
      </c>
      <c r="H755" s="19">
        <v>0</v>
      </c>
    </row>
    <row r="756" spans="1:8" ht="15.75">
      <c r="A756" s="298"/>
      <c r="B756" s="349"/>
      <c r="C756" s="47" t="s">
        <v>39</v>
      </c>
      <c r="D756" s="19">
        <v>0</v>
      </c>
      <c r="E756" s="19">
        <v>0</v>
      </c>
      <c r="F756" s="19">
        <v>0</v>
      </c>
      <c r="G756" s="19">
        <v>0</v>
      </c>
      <c r="H756" s="19">
        <v>0</v>
      </c>
    </row>
    <row r="757" spans="1:8" ht="15" customHeight="1">
      <c r="A757" s="298" t="s">
        <v>929</v>
      </c>
      <c r="B757" s="348" t="s">
        <v>1731</v>
      </c>
      <c r="C757" s="47" t="s">
        <v>12</v>
      </c>
      <c r="D757" s="19">
        <f>D758+D759+D760+D761</f>
        <v>505</v>
      </c>
      <c r="E757" s="30">
        <f>E758+E759+E760+E761</f>
        <v>100</v>
      </c>
      <c r="F757" s="30">
        <f>F758+F759+F760+F761</f>
        <v>246.1</v>
      </c>
      <c r="G757" s="30">
        <f>G758+G759+G760+G761</f>
        <v>100</v>
      </c>
      <c r="H757" s="30">
        <f>F757/D757*100-100</f>
        <v>-51.26732673267327</v>
      </c>
    </row>
    <row r="758" spans="1:8" ht="15" customHeight="1">
      <c r="A758" s="298"/>
      <c r="B758" s="348"/>
      <c r="C758" s="47" t="s">
        <v>37</v>
      </c>
      <c r="D758" s="19">
        <v>505</v>
      </c>
      <c r="E758" s="30">
        <f>D758/D757*100</f>
        <v>100</v>
      </c>
      <c r="F758" s="30">
        <v>246.1</v>
      </c>
      <c r="G758" s="30">
        <f>F758/F757*100</f>
        <v>100</v>
      </c>
      <c r="H758" s="30">
        <f>F758/D758*100-100</f>
        <v>-51.26732673267327</v>
      </c>
    </row>
    <row r="759" spans="1:8" ht="15" customHeight="1">
      <c r="A759" s="298"/>
      <c r="B759" s="348"/>
      <c r="C759" s="47" t="s">
        <v>38</v>
      </c>
      <c r="D759" s="19">
        <v>0</v>
      </c>
      <c r="E759" s="19">
        <v>0</v>
      </c>
      <c r="F759" s="19">
        <v>0</v>
      </c>
      <c r="G759" s="19">
        <v>0</v>
      </c>
      <c r="H759" s="19">
        <v>0</v>
      </c>
    </row>
    <row r="760" spans="1:8" ht="15" customHeight="1">
      <c r="A760" s="298"/>
      <c r="B760" s="348"/>
      <c r="C760" s="47" t="s">
        <v>18</v>
      </c>
      <c r="D760" s="19">
        <v>0</v>
      </c>
      <c r="E760" s="19">
        <v>0</v>
      </c>
      <c r="F760" s="19">
        <v>0</v>
      </c>
      <c r="G760" s="19">
        <v>0</v>
      </c>
      <c r="H760" s="19">
        <v>0</v>
      </c>
    </row>
    <row r="761" spans="1:8" ht="15" customHeight="1">
      <c r="A761" s="298"/>
      <c r="B761" s="348"/>
      <c r="C761" s="47" t="s">
        <v>39</v>
      </c>
      <c r="D761" s="19">
        <v>0</v>
      </c>
      <c r="E761" s="19">
        <v>0</v>
      </c>
      <c r="F761" s="19">
        <v>0</v>
      </c>
      <c r="G761" s="19">
        <v>0</v>
      </c>
      <c r="H761" s="19">
        <v>0</v>
      </c>
    </row>
    <row r="762" spans="1:8" ht="15" customHeight="1">
      <c r="A762" s="351" t="s">
        <v>556</v>
      </c>
      <c r="B762" s="350" t="s">
        <v>561</v>
      </c>
      <c r="C762" s="63" t="s">
        <v>12</v>
      </c>
      <c r="D762" s="31">
        <f>D763+D764+D765+D766</f>
        <v>5653</v>
      </c>
      <c r="E762" s="31">
        <f>E763+E764+E765+E766</f>
        <v>100</v>
      </c>
      <c r="F762" s="31">
        <f>F763+F764+F765+F766</f>
        <v>962.12</v>
      </c>
      <c r="G762" s="31">
        <f>G763+G764+G765+G766</f>
        <v>100</v>
      </c>
      <c r="H762" s="31">
        <f>F762/D762*100-100</f>
        <v>-82.98036440827879</v>
      </c>
    </row>
    <row r="763" spans="1:8" ht="15.75">
      <c r="A763" s="351"/>
      <c r="B763" s="350"/>
      <c r="C763" s="63" t="s">
        <v>37</v>
      </c>
      <c r="D763" s="31">
        <f>D768+D778+D773+D783</f>
        <v>5653</v>
      </c>
      <c r="E763" s="31">
        <f>D763/D762*100</f>
        <v>100</v>
      </c>
      <c r="F763" s="31">
        <f>F768+F778+F773+F783</f>
        <v>962.12</v>
      </c>
      <c r="G763" s="31">
        <f>F763/F762*100</f>
        <v>100</v>
      </c>
      <c r="H763" s="31">
        <f>F763/D763*100-100</f>
        <v>-82.98036440827879</v>
      </c>
    </row>
    <row r="764" spans="1:8" ht="15.75">
      <c r="A764" s="351"/>
      <c r="B764" s="350"/>
      <c r="C764" s="63" t="s">
        <v>38</v>
      </c>
      <c r="D764" s="31">
        <f>D769+D779+D774+D784</f>
        <v>0</v>
      </c>
      <c r="E764" s="31">
        <f>D764/D762*100</f>
        <v>0</v>
      </c>
      <c r="F764" s="31">
        <f>F769+F779+F774+F784</f>
        <v>0</v>
      </c>
      <c r="G764" s="31">
        <f>F764/F762*100</f>
        <v>0</v>
      </c>
      <c r="H764" s="31">
        <f>G764/G762*100</f>
        <v>0</v>
      </c>
    </row>
    <row r="765" spans="1:8" ht="15.75">
      <c r="A765" s="351"/>
      <c r="B765" s="350"/>
      <c r="C765" s="63" t="s">
        <v>18</v>
      </c>
      <c r="D765" s="31">
        <f>D770+D780+D785</f>
        <v>0</v>
      </c>
      <c r="E765" s="31">
        <f>D765/D762*100</f>
        <v>0</v>
      </c>
      <c r="F765" s="31">
        <f>F770+F780+F775+F785</f>
        <v>0</v>
      </c>
      <c r="G765" s="31">
        <f>F765/F762*100</f>
        <v>0</v>
      </c>
      <c r="H765" s="31">
        <f>G765/G762*100</f>
        <v>0</v>
      </c>
    </row>
    <row r="766" spans="1:8" ht="15.75">
      <c r="A766" s="351"/>
      <c r="B766" s="350"/>
      <c r="C766" s="63" t="s">
        <v>39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</row>
    <row r="767" spans="1:8" ht="15" customHeight="1">
      <c r="A767" s="298" t="s">
        <v>930</v>
      </c>
      <c r="B767" s="349" t="s">
        <v>1730</v>
      </c>
      <c r="C767" s="47" t="s">
        <v>12</v>
      </c>
      <c r="D767" s="19">
        <f>D768+D769+D770+D771</f>
        <v>525</v>
      </c>
      <c r="E767" s="30">
        <f>E768+E769+E770+E771</f>
        <v>100</v>
      </c>
      <c r="F767" s="30">
        <f>F768+F769+F770+F771</f>
        <v>0</v>
      </c>
      <c r="G767" s="30">
        <v>0</v>
      </c>
      <c r="H767" s="30">
        <f>F767/D767*100-100</f>
        <v>-100</v>
      </c>
    </row>
    <row r="768" spans="1:8" ht="15.75">
      <c r="A768" s="298"/>
      <c r="B768" s="348"/>
      <c r="C768" s="47" t="s">
        <v>37</v>
      </c>
      <c r="D768" s="19">
        <v>525</v>
      </c>
      <c r="E768" s="30">
        <f>D768/D767*100</f>
        <v>100</v>
      </c>
      <c r="F768" s="30">
        <v>0</v>
      </c>
      <c r="G768" s="30">
        <v>0</v>
      </c>
      <c r="H768" s="30">
        <f>F768/D768*100-100</f>
        <v>-100</v>
      </c>
    </row>
    <row r="769" spans="1:8" ht="15.75">
      <c r="A769" s="298"/>
      <c r="B769" s="348"/>
      <c r="C769" s="47" t="s">
        <v>38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</row>
    <row r="770" spans="1:8" ht="15.75">
      <c r="A770" s="298"/>
      <c r="B770" s="348"/>
      <c r="C770" s="47" t="s">
        <v>18</v>
      </c>
      <c r="D770" s="19">
        <v>0</v>
      </c>
      <c r="E770" s="19">
        <v>0</v>
      </c>
      <c r="F770" s="19">
        <v>0</v>
      </c>
      <c r="G770" s="19">
        <v>0</v>
      </c>
      <c r="H770" s="19">
        <v>0</v>
      </c>
    </row>
    <row r="771" spans="1:8" ht="15.75">
      <c r="A771" s="298"/>
      <c r="B771" s="348"/>
      <c r="C771" s="47" t="s">
        <v>39</v>
      </c>
      <c r="D771" s="19">
        <v>0</v>
      </c>
      <c r="E771" s="19">
        <v>0</v>
      </c>
      <c r="F771" s="19">
        <v>0</v>
      </c>
      <c r="G771" s="19">
        <v>0</v>
      </c>
      <c r="H771" s="19">
        <v>0</v>
      </c>
    </row>
    <row r="772" spans="1:8" ht="15" customHeight="1">
      <c r="A772" s="298" t="s">
        <v>931</v>
      </c>
      <c r="B772" s="348" t="s">
        <v>1729</v>
      </c>
      <c r="C772" s="47" t="s">
        <v>12</v>
      </c>
      <c r="D772" s="19">
        <f>D773+D774+D775+D776</f>
        <v>1815</v>
      </c>
      <c r="E772" s="30">
        <f>E773+E774+E775+E776</f>
        <v>100</v>
      </c>
      <c r="F772" s="30">
        <f>F773+F774+F775+F776</f>
        <v>170.12</v>
      </c>
      <c r="G772" s="30">
        <f>G773+G774+G775+G776</f>
        <v>100</v>
      </c>
      <c r="H772" s="30">
        <f>F772/D772*100-100</f>
        <v>-90.62699724517907</v>
      </c>
    </row>
    <row r="773" spans="1:8" ht="15.75">
      <c r="A773" s="298"/>
      <c r="B773" s="349"/>
      <c r="C773" s="47" t="s">
        <v>37</v>
      </c>
      <c r="D773" s="19">
        <v>1815</v>
      </c>
      <c r="E773" s="30">
        <f>D773/D772*100</f>
        <v>100</v>
      </c>
      <c r="F773" s="30">
        <v>170.12</v>
      </c>
      <c r="G773" s="30">
        <f>F773/F772*100</f>
        <v>100</v>
      </c>
      <c r="H773" s="30">
        <f>F773/D773*100-100</f>
        <v>-90.62699724517907</v>
      </c>
    </row>
    <row r="774" spans="1:8" ht="15.75">
      <c r="A774" s="298"/>
      <c r="B774" s="349"/>
      <c r="C774" s="47" t="s">
        <v>38</v>
      </c>
      <c r="D774" s="19">
        <v>0</v>
      </c>
      <c r="E774" s="19">
        <v>0</v>
      </c>
      <c r="F774" s="19">
        <v>0</v>
      </c>
      <c r="G774" s="19">
        <v>0</v>
      </c>
      <c r="H774" s="19">
        <v>0</v>
      </c>
    </row>
    <row r="775" spans="1:8" ht="15.75">
      <c r="A775" s="298"/>
      <c r="B775" s="349"/>
      <c r="C775" s="47" t="s">
        <v>18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</row>
    <row r="776" spans="1:8" ht="15.75">
      <c r="A776" s="298"/>
      <c r="B776" s="349"/>
      <c r="C776" s="47" t="s">
        <v>39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</row>
    <row r="777" spans="1:8" ht="15" customHeight="1">
      <c r="A777" s="298" t="s">
        <v>932</v>
      </c>
      <c r="B777" s="348" t="s">
        <v>1728</v>
      </c>
      <c r="C777" s="47" t="s">
        <v>12</v>
      </c>
      <c r="D777" s="19">
        <f>D778+D779+D780+D781</f>
        <v>280</v>
      </c>
      <c r="E777" s="19">
        <v>100</v>
      </c>
      <c r="F777" s="30">
        <f>F778+F779+F780+F781</f>
        <v>0</v>
      </c>
      <c r="G777" s="30">
        <f>G778+G779+G780+G781</f>
        <v>0</v>
      </c>
      <c r="H777" s="30">
        <f>H778+H779+H780+H781</f>
        <v>0</v>
      </c>
    </row>
    <row r="778" spans="1:8" ht="15" customHeight="1">
      <c r="A778" s="298"/>
      <c r="B778" s="348"/>
      <c r="C778" s="47" t="s">
        <v>37</v>
      </c>
      <c r="D778" s="19">
        <v>280</v>
      </c>
      <c r="E778" s="19">
        <v>100</v>
      </c>
      <c r="F778" s="30">
        <v>0</v>
      </c>
      <c r="G778" s="30">
        <v>0</v>
      </c>
      <c r="H778" s="30">
        <v>0</v>
      </c>
    </row>
    <row r="779" spans="1:8" ht="15" customHeight="1">
      <c r="A779" s="298"/>
      <c r="B779" s="348"/>
      <c r="C779" s="47" t="s">
        <v>38</v>
      </c>
      <c r="D779" s="19">
        <v>0</v>
      </c>
      <c r="E779" s="19">
        <v>0</v>
      </c>
      <c r="F779" s="30">
        <v>0</v>
      </c>
      <c r="G779" s="30">
        <v>0</v>
      </c>
      <c r="H779" s="30">
        <v>0</v>
      </c>
    </row>
    <row r="780" spans="1:8" ht="15" customHeight="1">
      <c r="A780" s="298"/>
      <c r="B780" s="348"/>
      <c r="C780" s="47" t="s">
        <v>18</v>
      </c>
      <c r="D780" s="19">
        <v>0</v>
      </c>
      <c r="E780" s="19">
        <v>0</v>
      </c>
      <c r="F780" s="30">
        <v>0</v>
      </c>
      <c r="G780" s="30">
        <v>0</v>
      </c>
      <c r="H780" s="30">
        <v>0</v>
      </c>
    </row>
    <row r="781" spans="1:8" ht="15" customHeight="1">
      <c r="A781" s="298"/>
      <c r="B781" s="348"/>
      <c r="C781" s="47" t="s">
        <v>39</v>
      </c>
      <c r="D781" s="19">
        <v>0</v>
      </c>
      <c r="E781" s="19">
        <v>0</v>
      </c>
      <c r="F781" s="30">
        <v>0</v>
      </c>
      <c r="G781" s="30">
        <v>0</v>
      </c>
      <c r="H781" s="30">
        <v>0</v>
      </c>
    </row>
    <row r="782" spans="1:8" ht="15" customHeight="1">
      <c r="A782" s="298" t="s">
        <v>933</v>
      </c>
      <c r="B782" s="349" t="s">
        <v>1727</v>
      </c>
      <c r="C782" s="47" t="s">
        <v>12</v>
      </c>
      <c r="D782" s="19">
        <f>D783+D784+D785+D786</f>
        <v>3033</v>
      </c>
      <c r="E782" s="30">
        <f>E783+E784+E785+E786</f>
        <v>100</v>
      </c>
      <c r="F782" s="30">
        <f>F783+F784+F785+F786</f>
        <v>792</v>
      </c>
      <c r="G782" s="30">
        <f>G783+G784+G785+G786</f>
        <v>100</v>
      </c>
      <c r="H782" s="30">
        <f>F782/D782*100-100</f>
        <v>-73.88724035608308</v>
      </c>
    </row>
    <row r="783" spans="1:8" ht="15.75">
      <c r="A783" s="298"/>
      <c r="B783" s="348"/>
      <c r="C783" s="47" t="s">
        <v>37</v>
      </c>
      <c r="D783" s="19">
        <v>3033</v>
      </c>
      <c r="E783" s="30">
        <f>D783/D782*100</f>
        <v>100</v>
      </c>
      <c r="F783" s="30">
        <v>792</v>
      </c>
      <c r="G783" s="30">
        <f>F783/F782*100</f>
        <v>100</v>
      </c>
      <c r="H783" s="30">
        <f>F783/D783*100-100</f>
        <v>-73.88724035608308</v>
      </c>
    </row>
    <row r="784" spans="1:8" ht="15.75">
      <c r="A784" s="298"/>
      <c r="B784" s="348"/>
      <c r="C784" s="47" t="s">
        <v>38</v>
      </c>
      <c r="D784" s="19">
        <v>0</v>
      </c>
      <c r="E784" s="30">
        <f>D784/D782*100</f>
        <v>0</v>
      </c>
      <c r="F784" s="19">
        <v>0</v>
      </c>
      <c r="G784" s="30">
        <f>F784/F782*100</f>
        <v>0</v>
      </c>
      <c r="H784" s="19">
        <v>0</v>
      </c>
    </row>
    <row r="785" spans="1:8" ht="15.75">
      <c r="A785" s="298"/>
      <c r="B785" s="348"/>
      <c r="C785" s="47" t="s">
        <v>18</v>
      </c>
      <c r="D785" s="19">
        <v>0</v>
      </c>
      <c r="E785" s="30">
        <f>D785/D782*100</f>
        <v>0</v>
      </c>
      <c r="F785" s="19">
        <v>0</v>
      </c>
      <c r="G785" s="30">
        <f>F785/F782*100</f>
        <v>0</v>
      </c>
      <c r="H785" s="19">
        <v>0</v>
      </c>
    </row>
    <row r="786" spans="1:8" ht="15.75">
      <c r="A786" s="298"/>
      <c r="B786" s="348"/>
      <c r="C786" s="47" t="s">
        <v>39</v>
      </c>
      <c r="D786" s="19">
        <v>0</v>
      </c>
      <c r="E786" s="30">
        <f>D786/D782*100</f>
        <v>0</v>
      </c>
      <c r="F786" s="19">
        <v>0</v>
      </c>
      <c r="G786" s="30">
        <f>F786/F782*100</f>
        <v>0</v>
      </c>
      <c r="H786" s="19">
        <v>0</v>
      </c>
    </row>
    <row r="787" spans="1:8" ht="15" customHeight="1">
      <c r="A787" s="351" t="s">
        <v>557</v>
      </c>
      <c r="B787" s="350" t="s">
        <v>560</v>
      </c>
      <c r="C787" s="63" t="s">
        <v>12</v>
      </c>
      <c r="D787" s="31">
        <f>D788+D789+D790+D791</f>
        <v>12394</v>
      </c>
      <c r="E787" s="31">
        <f>E788+E789+E790+E791</f>
        <v>100</v>
      </c>
      <c r="F787" s="31">
        <f>F788+F789+F790+F791</f>
        <v>4629.55</v>
      </c>
      <c r="G787" s="31">
        <f>G788+G789+G790+G791</f>
        <v>100</v>
      </c>
      <c r="H787" s="31">
        <f>F787/D787*100-100</f>
        <v>-62.6468452477005</v>
      </c>
    </row>
    <row r="788" spans="1:8" ht="15.75">
      <c r="A788" s="351"/>
      <c r="B788" s="350"/>
      <c r="C788" s="63" t="s">
        <v>37</v>
      </c>
      <c r="D788" s="31">
        <v>0</v>
      </c>
      <c r="E788" s="31">
        <f>D788/D787*100</f>
        <v>0</v>
      </c>
      <c r="F788" s="31">
        <v>0</v>
      </c>
      <c r="G788" s="31">
        <f>F788/F787*100</f>
        <v>0</v>
      </c>
      <c r="H788" s="31">
        <f>G788/G787*100</f>
        <v>0</v>
      </c>
    </row>
    <row r="789" spans="1:8" ht="15.75">
      <c r="A789" s="351"/>
      <c r="B789" s="350"/>
      <c r="C789" s="63" t="s">
        <v>38</v>
      </c>
      <c r="D789" s="31">
        <f>D794+D799+D804</f>
        <v>10394</v>
      </c>
      <c r="E789" s="31">
        <f>D789/D787*100</f>
        <v>83.86315959335163</v>
      </c>
      <c r="F789" s="31">
        <f>F794+F799+F804</f>
        <v>4629.55</v>
      </c>
      <c r="G789" s="31">
        <f>F789/F787*100</f>
        <v>100</v>
      </c>
      <c r="H789" s="31">
        <f>F789/D789*100-100</f>
        <v>-55.45939965364634</v>
      </c>
    </row>
    <row r="790" spans="1:8" ht="15.75">
      <c r="A790" s="351"/>
      <c r="B790" s="350"/>
      <c r="C790" s="63" t="s">
        <v>18</v>
      </c>
      <c r="D790" s="31">
        <f>D795+D800+D805</f>
        <v>2000</v>
      </c>
      <c r="E790" s="31">
        <f>D790/D787*100</f>
        <v>16.13684040664838</v>
      </c>
      <c r="F790" s="31">
        <f>F795+F800+F805</f>
        <v>0</v>
      </c>
      <c r="G790" s="31">
        <f>F790/F787*100</f>
        <v>0</v>
      </c>
      <c r="H790" s="31">
        <f>F790/D790*100-100</f>
        <v>-100</v>
      </c>
    </row>
    <row r="791" spans="1:8" ht="15.75">
      <c r="A791" s="351"/>
      <c r="B791" s="350"/>
      <c r="C791" s="63" t="s">
        <v>39</v>
      </c>
      <c r="D791" s="31">
        <v>0</v>
      </c>
      <c r="E791" s="31">
        <f>D791/D787*100</f>
        <v>0</v>
      </c>
      <c r="F791" s="31">
        <v>0</v>
      </c>
      <c r="G791" s="31">
        <f>F791/F787*100</f>
        <v>0</v>
      </c>
      <c r="H791" s="31">
        <f>G791/G787*100</f>
        <v>0</v>
      </c>
    </row>
    <row r="792" spans="1:8" ht="24" customHeight="1">
      <c r="A792" s="298" t="s">
        <v>934</v>
      </c>
      <c r="B792" s="348" t="s">
        <v>1726</v>
      </c>
      <c r="C792" s="47" t="s">
        <v>12</v>
      </c>
      <c r="D792" s="19">
        <f>D793+D794+D795+D796</f>
        <v>12394</v>
      </c>
      <c r="E792" s="30">
        <f>E793+E794+E795+E796</f>
        <v>100</v>
      </c>
      <c r="F792" s="30">
        <f>F793+F794+F795+F796</f>
        <v>4629.55</v>
      </c>
      <c r="G792" s="30">
        <f>G793+G794+G795+G796</f>
        <v>100</v>
      </c>
      <c r="H792" s="30">
        <f>F792/D792*100-100</f>
        <v>-62.6468452477005</v>
      </c>
    </row>
    <row r="793" spans="1:8" ht="22.5" customHeight="1">
      <c r="A793" s="298"/>
      <c r="B793" s="348"/>
      <c r="C793" s="47" t="s">
        <v>37</v>
      </c>
      <c r="D793" s="19">
        <v>0</v>
      </c>
      <c r="E793" s="30">
        <f>D793/D792*100</f>
        <v>0</v>
      </c>
      <c r="F793" s="30">
        <v>0</v>
      </c>
      <c r="G793" s="30">
        <f>F793/F792*100</f>
        <v>0</v>
      </c>
      <c r="H793" s="30">
        <f>G793/G792*100</f>
        <v>0</v>
      </c>
    </row>
    <row r="794" spans="1:8" ht="24.75" customHeight="1">
      <c r="A794" s="298"/>
      <c r="B794" s="348"/>
      <c r="C794" s="47" t="s">
        <v>38</v>
      </c>
      <c r="D794" s="19">
        <v>10394</v>
      </c>
      <c r="E794" s="30">
        <f>D794/D792*100</f>
        <v>83.86315959335163</v>
      </c>
      <c r="F794" s="30">
        <v>4629.55</v>
      </c>
      <c r="G794" s="30">
        <f>F794/F792*100</f>
        <v>100</v>
      </c>
      <c r="H794" s="30">
        <f>F794/D794*100-100</f>
        <v>-55.45939965364634</v>
      </c>
    </row>
    <row r="795" spans="1:8" ht="23.25" customHeight="1">
      <c r="A795" s="298"/>
      <c r="B795" s="348"/>
      <c r="C795" s="47" t="s">
        <v>18</v>
      </c>
      <c r="D795" s="19">
        <v>2000</v>
      </c>
      <c r="E795" s="30">
        <f>D795/D792*100</f>
        <v>16.13684040664838</v>
      </c>
      <c r="F795" s="30">
        <v>0</v>
      </c>
      <c r="G795" s="30">
        <f>F795/F792*100</f>
        <v>0</v>
      </c>
      <c r="H795" s="30">
        <f>F795/D795*100-100</f>
        <v>-100</v>
      </c>
    </row>
    <row r="796" spans="1:8" ht="15.75">
      <c r="A796" s="298"/>
      <c r="B796" s="348"/>
      <c r="C796" s="47" t="s">
        <v>39</v>
      </c>
      <c r="D796" s="19">
        <v>0</v>
      </c>
      <c r="E796" s="30">
        <f>D796/D792*100</f>
        <v>0</v>
      </c>
      <c r="F796" s="30">
        <f>E796/E792*100</f>
        <v>0</v>
      </c>
      <c r="G796" s="30">
        <f>F796/F792*100</f>
        <v>0</v>
      </c>
      <c r="H796" s="30">
        <f>G796/G792*100</f>
        <v>0</v>
      </c>
    </row>
    <row r="797" spans="1:8" ht="19.5" customHeight="1">
      <c r="A797" s="298" t="s">
        <v>935</v>
      </c>
      <c r="B797" s="349" t="s">
        <v>1725</v>
      </c>
      <c r="C797" s="47" t="s">
        <v>12</v>
      </c>
      <c r="D797" s="19">
        <f>D798+D799+D800+D801</f>
        <v>0</v>
      </c>
      <c r="E797" s="19">
        <f>E798+E799+E800+E801</f>
        <v>0</v>
      </c>
      <c r="F797" s="19">
        <f>F798+F799+F800+F801</f>
        <v>0</v>
      </c>
      <c r="G797" s="19">
        <f>G798+G799+G800+G801</f>
        <v>0</v>
      </c>
      <c r="H797" s="19">
        <f>H798+H799+H800+H801</f>
        <v>0</v>
      </c>
    </row>
    <row r="798" spans="1:8" ht="22.5" customHeight="1">
      <c r="A798" s="298"/>
      <c r="B798" s="348"/>
      <c r="C798" s="47" t="s">
        <v>37</v>
      </c>
      <c r="D798" s="19">
        <v>0</v>
      </c>
      <c r="E798" s="19">
        <v>0</v>
      </c>
      <c r="F798" s="19">
        <v>0</v>
      </c>
      <c r="G798" s="19">
        <v>0</v>
      </c>
      <c r="H798" s="19">
        <v>0</v>
      </c>
    </row>
    <row r="799" spans="1:8" ht="15.75">
      <c r="A799" s="298"/>
      <c r="B799" s="348"/>
      <c r="C799" s="47" t="s">
        <v>38</v>
      </c>
      <c r="D799" s="19">
        <v>0</v>
      </c>
      <c r="E799" s="19">
        <v>0</v>
      </c>
      <c r="F799" s="19">
        <v>0</v>
      </c>
      <c r="G799" s="19">
        <v>0</v>
      </c>
      <c r="H799" s="19">
        <v>0</v>
      </c>
    </row>
    <row r="800" spans="1:8" ht="21" customHeight="1">
      <c r="A800" s="298"/>
      <c r="B800" s="348"/>
      <c r="C800" s="47" t="s">
        <v>18</v>
      </c>
      <c r="D800" s="19">
        <v>0</v>
      </c>
      <c r="E800" s="19">
        <v>0</v>
      </c>
      <c r="F800" s="19">
        <v>0</v>
      </c>
      <c r="G800" s="19">
        <v>0</v>
      </c>
      <c r="H800" s="19">
        <v>0</v>
      </c>
    </row>
    <row r="801" spans="1:8" ht="34.5" customHeight="1">
      <c r="A801" s="298"/>
      <c r="B801" s="348"/>
      <c r="C801" s="47" t="s">
        <v>39</v>
      </c>
      <c r="D801" s="19">
        <v>0</v>
      </c>
      <c r="E801" s="19">
        <v>0</v>
      </c>
      <c r="F801" s="19">
        <v>0</v>
      </c>
      <c r="G801" s="19">
        <v>0</v>
      </c>
      <c r="H801" s="19">
        <v>0</v>
      </c>
    </row>
    <row r="802" spans="1:8" ht="21.75" customHeight="1">
      <c r="A802" s="298" t="s">
        <v>936</v>
      </c>
      <c r="B802" s="349" t="s">
        <v>1724</v>
      </c>
      <c r="C802" s="47" t="s">
        <v>12</v>
      </c>
      <c r="D802" s="19">
        <v>0</v>
      </c>
      <c r="E802" s="19">
        <v>0</v>
      </c>
      <c r="F802" s="19">
        <v>0</v>
      </c>
      <c r="G802" s="19">
        <v>0</v>
      </c>
      <c r="H802" s="19">
        <v>0</v>
      </c>
    </row>
    <row r="803" spans="1:8" ht="35.25" customHeight="1">
      <c r="A803" s="298"/>
      <c r="B803" s="348"/>
      <c r="C803" s="47" t="s">
        <v>37</v>
      </c>
      <c r="D803" s="19">
        <v>0</v>
      </c>
      <c r="E803" s="19">
        <v>0</v>
      </c>
      <c r="F803" s="19">
        <v>0</v>
      </c>
      <c r="G803" s="19">
        <v>0</v>
      </c>
      <c r="H803" s="19">
        <v>0</v>
      </c>
    </row>
    <row r="804" spans="1:8" ht="15.75">
      <c r="A804" s="298"/>
      <c r="B804" s="348"/>
      <c r="C804" s="47" t="s">
        <v>38</v>
      </c>
      <c r="D804" s="19">
        <v>0</v>
      </c>
      <c r="E804" s="19">
        <v>0</v>
      </c>
      <c r="F804" s="19">
        <v>0</v>
      </c>
      <c r="G804" s="19">
        <v>0</v>
      </c>
      <c r="H804" s="19">
        <v>0</v>
      </c>
    </row>
    <row r="805" spans="1:8" ht="15.75">
      <c r="A805" s="298"/>
      <c r="B805" s="348"/>
      <c r="C805" s="47" t="s">
        <v>18</v>
      </c>
      <c r="D805" s="19">
        <v>0</v>
      </c>
      <c r="E805" s="19">
        <v>0</v>
      </c>
      <c r="F805" s="19">
        <v>0</v>
      </c>
      <c r="G805" s="19">
        <v>0</v>
      </c>
      <c r="H805" s="19">
        <v>0</v>
      </c>
    </row>
    <row r="806" spans="1:8" ht="15.75">
      <c r="A806" s="298"/>
      <c r="B806" s="348"/>
      <c r="C806" s="47" t="s">
        <v>39</v>
      </c>
      <c r="D806" s="19">
        <v>0</v>
      </c>
      <c r="E806" s="19">
        <v>0</v>
      </c>
      <c r="F806" s="19">
        <v>0</v>
      </c>
      <c r="G806" s="19">
        <v>0</v>
      </c>
      <c r="H806" s="19">
        <v>0</v>
      </c>
    </row>
    <row r="807" spans="1:8" ht="15" customHeight="1">
      <c r="A807" s="297" t="s">
        <v>558</v>
      </c>
      <c r="B807" s="350" t="s">
        <v>559</v>
      </c>
      <c r="C807" s="63" t="s">
        <v>12</v>
      </c>
      <c r="D807" s="31">
        <f>D808+D809+D810+D811</f>
        <v>16356.2</v>
      </c>
      <c r="E807" s="31">
        <f>E808+E809+E810+E811</f>
        <v>100</v>
      </c>
      <c r="F807" s="31">
        <f>F808+F809+F810+F811</f>
        <v>2944.1600000000003</v>
      </c>
      <c r="G807" s="31">
        <f>G808+G809+G810+G811</f>
        <v>100</v>
      </c>
      <c r="H807" s="31">
        <f>F807/D807*100-100</f>
        <v>-81.99973098886049</v>
      </c>
    </row>
    <row r="808" spans="1:8" ht="15.75">
      <c r="A808" s="297"/>
      <c r="B808" s="350"/>
      <c r="C808" s="63" t="s">
        <v>37</v>
      </c>
      <c r="D808" s="31">
        <v>0</v>
      </c>
      <c r="E808" s="31">
        <f>D808/D807*100</f>
        <v>0</v>
      </c>
      <c r="F808" s="31">
        <v>0</v>
      </c>
      <c r="G808" s="31">
        <f>F808/F807*100</f>
        <v>0</v>
      </c>
      <c r="H808" s="31">
        <f>G808/G807*100</f>
        <v>0</v>
      </c>
    </row>
    <row r="809" spans="1:8" ht="15.75">
      <c r="A809" s="297"/>
      <c r="B809" s="350"/>
      <c r="C809" s="63" t="s">
        <v>38</v>
      </c>
      <c r="D809" s="31">
        <f>D814+D819+D824+D829+D834</f>
        <v>16356.2</v>
      </c>
      <c r="E809" s="31">
        <f>D809/D807*100</f>
        <v>100</v>
      </c>
      <c r="F809" s="31">
        <f>F814+F819+F824+F829+F834</f>
        <v>2944.1600000000003</v>
      </c>
      <c r="G809" s="31">
        <f>F809/F807*100</f>
        <v>100</v>
      </c>
      <c r="H809" s="31">
        <f>F809/D809*100-100</f>
        <v>-81.99973098886049</v>
      </c>
    </row>
    <row r="810" spans="1:8" ht="15.75">
      <c r="A810" s="297"/>
      <c r="B810" s="350"/>
      <c r="C810" s="63" t="s">
        <v>18</v>
      </c>
      <c r="D810" s="31">
        <v>0</v>
      </c>
      <c r="E810" s="31">
        <f>D810/D807*100</f>
        <v>0</v>
      </c>
      <c r="F810" s="31">
        <v>0</v>
      </c>
      <c r="G810" s="31">
        <f>F810/F807*100</f>
        <v>0</v>
      </c>
      <c r="H810" s="31">
        <v>0</v>
      </c>
    </row>
    <row r="811" spans="1:8" ht="15.75">
      <c r="A811" s="297"/>
      <c r="B811" s="350"/>
      <c r="C811" s="63" t="s">
        <v>39</v>
      </c>
      <c r="D811" s="31">
        <v>0</v>
      </c>
      <c r="E811" s="31">
        <f>D811/D807*100</f>
        <v>0</v>
      </c>
      <c r="F811" s="31">
        <v>0</v>
      </c>
      <c r="G811" s="31">
        <f>F811/F807*100</f>
        <v>0</v>
      </c>
      <c r="H811" s="31">
        <v>0</v>
      </c>
    </row>
    <row r="812" spans="1:8" ht="15" customHeight="1">
      <c r="A812" s="298" t="s">
        <v>937</v>
      </c>
      <c r="B812" s="348" t="s">
        <v>1723</v>
      </c>
      <c r="C812" s="47" t="s">
        <v>12</v>
      </c>
      <c r="D812" s="19">
        <f>D813+D814+D815+D816</f>
        <v>11161</v>
      </c>
      <c r="E812" s="30">
        <f>E813+E814+E815+E816</f>
        <v>100</v>
      </c>
      <c r="F812" s="30">
        <f>F813+F814+F815+F816</f>
        <v>1990.31</v>
      </c>
      <c r="G812" s="30">
        <f>G813+G814+G815+G816</f>
        <v>100</v>
      </c>
      <c r="H812" s="30">
        <f>F812/D812*100-100</f>
        <v>-82.1672789176597</v>
      </c>
    </row>
    <row r="813" spans="1:8" ht="15" customHeight="1">
      <c r="A813" s="298"/>
      <c r="B813" s="348"/>
      <c r="C813" s="47" t="s">
        <v>37</v>
      </c>
      <c r="D813" s="19">
        <v>0</v>
      </c>
      <c r="E813" s="19">
        <v>0</v>
      </c>
      <c r="F813" s="19">
        <v>0</v>
      </c>
      <c r="G813" s="19">
        <v>0</v>
      </c>
      <c r="H813" s="19">
        <v>0</v>
      </c>
    </row>
    <row r="814" spans="1:8" ht="15" customHeight="1">
      <c r="A814" s="298"/>
      <c r="B814" s="348"/>
      <c r="C814" s="47" t="s">
        <v>38</v>
      </c>
      <c r="D814" s="19">
        <v>11161</v>
      </c>
      <c r="E814" s="30">
        <f>D814/D812*100</f>
        <v>100</v>
      </c>
      <c r="F814" s="30">
        <v>1990.31</v>
      </c>
      <c r="G814" s="30">
        <f>F814/F812*100</f>
        <v>100</v>
      </c>
      <c r="H814" s="30">
        <f>F814/D814*100-100</f>
        <v>-82.1672789176597</v>
      </c>
    </row>
    <row r="815" spans="1:8" ht="15" customHeight="1">
      <c r="A815" s="298"/>
      <c r="B815" s="348"/>
      <c r="C815" s="47" t="s">
        <v>18</v>
      </c>
      <c r="D815" s="19">
        <v>0</v>
      </c>
      <c r="E815" s="19">
        <v>0</v>
      </c>
      <c r="F815" s="19">
        <v>0</v>
      </c>
      <c r="G815" s="19">
        <v>0</v>
      </c>
      <c r="H815" s="19">
        <v>0</v>
      </c>
    </row>
    <row r="816" spans="1:8" ht="15" customHeight="1">
      <c r="A816" s="298"/>
      <c r="B816" s="348"/>
      <c r="C816" s="47" t="s">
        <v>39</v>
      </c>
      <c r="D816" s="19">
        <v>0</v>
      </c>
      <c r="E816" s="19">
        <v>0</v>
      </c>
      <c r="F816" s="19">
        <v>0</v>
      </c>
      <c r="G816" s="19">
        <v>0</v>
      </c>
      <c r="H816" s="19">
        <v>0</v>
      </c>
    </row>
    <row r="817" spans="1:8" ht="25.5" customHeight="1">
      <c r="A817" s="298" t="s">
        <v>938</v>
      </c>
      <c r="B817" s="349" t="s">
        <v>1722</v>
      </c>
      <c r="C817" s="47" t="s">
        <v>12</v>
      </c>
      <c r="D817" s="19">
        <f>D818+D819+D820+D821</f>
        <v>1724</v>
      </c>
      <c r="E817" s="30">
        <f>E818+E819+E820+E821</f>
        <v>100</v>
      </c>
      <c r="F817" s="30">
        <f>F818+F819+F820+F821</f>
        <v>340</v>
      </c>
      <c r="G817" s="30">
        <f>G818+G819+G820+G821</f>
        <v>100</v>
      </c>
      <c r="H817" s="30">
        <f>F817/D817*100-100</f>
        <v>-80.2784222737819</v>
      </c>
    </row>
    <row r="818" spans="1:8" ht="20.25" customHeight="1">
      <c r="A818" s="298"/>
      <c r="B818" s="348"/>
      <c r="C818" s="47" t="s">
        <v>37</v>
      </c>
      <c r="D818" s="19">
        <v>0</v>
      </c>
      <c r="E818" s="19">
        <v>0</v>
      </c>
      <c r="F818" s="19">
        <v>0</v>
      </c>
      <c r="G818" s="19">
        <v>0</v>
      </c>
      <c r="H818" s="19">
        <v>0</v>
      </c>
    </row>
    <row r="819" spans="1:8" ht="21" customHeight="1">
      <c r="A819" s="298"/>
      <c r="B819" s="348"/>
      <c r="C819" s="47" t="s">
        <v>38</v>
      </c>
      <c r="D819" s="19">
        <v>1724</v>
      </c>
      <c r="E819" s="30">
        <f>D819/D817*100</f>
        <v>100</v>
      </c>
      <c r="F819" s="30">
        <v>340</v>
      </c>
      <c r="G819" s="30">
        <f>F819/F817*100</f>
        <v>100</v>
      </c>
      <c r="H819" s="30">
        <f>F819/D819*100-100</f>
        <v>-80.2784222737819</v>
      </c>
    </row>
    <row r="820" spans="1:8" ht="21" customHeight="1">
      <c r="A820" s="298"/>
      <c r="B820" s="348"/>
      <c r="C820" s="47" t="s">
        <v>18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</row>
    <row r="821" spans="1:8" ht="21.75" customHeight="1">
      <c r="A821" s="298"/>
      <c r="B821" s="348"/>
      <c r="C821" s="47" t="s">
        <v>39</v>
      </c>
      <c r="D821" s="19">
        <v>0</v>
      </c>
      <c r="E821" s="19">
        <v>0</v>
      </c>
      <c r="F821" s="19">
        <v>0</v>
      </c>
      <c r="G821" s="19">
        <v>0</v>
      </c>
      <c r="H821" s="19">
        <v>0</v>
      </c>
    </row>
    <row r="822" spans="1:8" ht="15.75" customHeight="1">
      <c r="A822" s="298" t="s">
        <v>939</v>
      </c>
      <c r="B822" s="349" t="s">
        <v>1721</v>
      </c>
      <c r="C822" s="47" t="s">
        <v>12</v>
      </c>
      <c r="D822" s="19">
        <f>D823+D824+D825+D826</f>
        <v>784</v>
      </c>
      <c r="E822" s="30">
        <f>E823+E824+E825+E826</f>
        <v>100</v>
      </c>
      <c r="F822" s="30">
        <f>F823+F824+F825+F826</f>
        <v>154</v>
      </c>
      <c r="G822" s="30">
        <f>G823+G824+G825+G826</f>
        <v>100</v>
      </c>
      <c r="H822" s="30">
        <f>F822/D822*100-100</f>
        <v>-80.35714285714286</v>
      </c>
    </row>
    <row r="823" spans="1:8" ht="15.75" customHeight="1">
      <c r="A823" s="298"/>
      <c r="B823" s="348"/>
      <c r="C823" s="47" t="s">
        <v>37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</row>
    <row r="824" spans="1:8" ht="15.75" customHeight="1">
      <c r="A824" s="298"/>
      <c r="B824" s="348"/>
      <c r="C824" s="47" t="s">
        <v>38</v>
      </c>
      <c r="D824" s="19">
        <v>784</v>
      </c>
      <c r="E824" s="30">
        <f>D824/D822*100</f>
        <v>100</v>
      </c>
      <c r="F824" s="30">
        <v>154</v>
      </c>
      <c r="G824" s="30">
        <f>F824/F822*100</f>
        <v>100</v>
      </c>
      <c r="H824" s="30">
        <f>F824/D824*100-100</f>
        <v>-80.35714285714286</v>
      </c>
    </row>
    <row r="825" spans="1:8" ht="15.75" customHeight="1">
      <c r="A825" s="298"/>
      <c r="B825" s="348"/>
      <c r="C825" s="47" t="s">
        <v>18</v>
      </c>
      <c r="D825" s="19">
        <v>0</v>
      </c>
      <c r="E825" s="19">
        <v>0</v>
      </c>
      <c r="F825" s="19">
        <v>0</v>
      </c>
      <c r="G825" s="19">
        <v>0</v>
      </c>
      <c r="H825" s="19">
        <v>0</v>
      </c>
    </row>
    <row r="826" spans="1:8" ht="15.75" customHeight="1">
      <c r="A826" s="298"/>
      <c r="B826" s="348"/>
      <c r="C826" s="47" t="s">
        <v>39</v>
      </c>
      <c r="D826" s="19">
        <v>0</v>
      </c>
      <c r="E826" s="19">
        <v>0</v>
      </c>
      <c r="F826" s="19">
        <v>0</v>
      </c>
      <c r="G826" s="19">
        <v>0</v>
      </c>
      <c r="H826" s="19">
        <v>0</v>
      </c>
    </row>
    <row r="827" spans="1:8" ht="20.25" customHeight="1">
      <c r="A827" s="298" t="s">
        <v>940</v>
      </c>
      <c r="B827" s="349" t="s">
        <v>1720</v>
      </c>
      <c r="C827" s="47" t="s">
        <v>12</v>
      </c>
      <c r="D827" s="19">
        <f>D828+D829+D830+D831</f>
        <v>2683</v>
      </c>
      <c r="E827" s="30">
        <f>E828+E829+E830+E831</f>
        <v>100</v>
      </c>
      <c r="F827" s="30">
        <f>F828+F829+F830+F831</f>
        <v>458.8</v>
      </c>
      <c r="G827" s="30">
        <f>G828+G829+G830+G831</f>
        <v>100</v>
      </c>
      <c r="H827" s="30">
        <f>F827/D827*100-100</f>
        <v>-82.8997390980246</v>
      </c>
    </row>
    <row r="828" spans="1:8" ht="15.75" customHeight="1">
      <c r="A828" s="298"/>
      <c r="B828" s="348"/>
      <c r="C828" s="47" t="s">
        <v>37</v>
      </c>
      <c r="D828" s="19">
        <v>0</v>
      </c>
      <c r="E828" s="19">
        <v>0</v>
      </c>
      <c r="F828" s="19">
        <v>0</v>
      </c>
      <c r="G828" s="19">
        <v>0</v>
      </c>
      <c r="H828" s="19">
        <v>0</v>
      </c>
    </row>
    <row r="829" spans="1:8" ht="15.75" customHeight="1">
      <c r="A829" s="298"/>
      <c r="B829" s="348"/>
      <c r="C829" s="47" t="s">
        <v>38</v>
      </c>
      <c r="D829" s="19">
        <v>2683</v>
      </c>
      <c r="E829" s="30">
        <f>D829/D827*100</f>
        <v>100</v>
      </c>
      <c r="F829" s="30">
        <v>458.8</v>
      </c>
      <c r="G829" s="30">
        <f>F829/F827*100</f>
        <v>100</v>
      </c>
      <c r="H829" s="30">
        <f>F829/D829*100-100</f>
        <v>-82.8997390980246</v>
      </c>
    </row>
    <row r="830" spans="1:8" ht="15.75" customHeight="1">
      <c r="A830" s="298"/>
      <c r="B830" s="348"/>
      <c r="C830" s="47" t="s">
        <v>18</v>
      </c>
      <c r="D830" s="19">
        <v>0</v>
      </c>
      <c r="E830" s="19">
        <v>0</v>
      </c>
      <c r="F830" s="19">
        <v>0</v>
      </c>
      <c r="G830" s="19">
        <v>0</v>
      </c>
      <c r="H830" s="19">
        <v>0</v>
      </c>
    </row>
    <row r="831" spans="1:8" ht="15.75" customHeight="1">
      <c r="A831" s="298"/>
      <c r="B831" s="348"/>
      <c r="C831" s="47" t="s">
        <v>39</v>
      </c>
      <c r="D831" s="19">
        <v>0</v>
      </c>
      <c r="E831" s="19">
        <v>0</v>
      </c>
      <c r="F831" s="19">
        <v>0</v>
      </c>
      <c r="G831" s="19">
        <v>0</v>
      </c>
      <c r="H831" s="19">
        <v>0</v>
      </c>
    </row>
    <row r="832" spans="1:8" ht="15" customHeight="1">
      <c r="A832" s="298" t="s">
        <v>941</v>
      </c>
      <c r="B832" s="349" t="s">
        <v>1719</v>
      </c>
      <c r="C832" s="47" t="s">
        <v>12</v>
      </c>
      <c r="D832" s="19">
        <f>D833+D834+D835+D836</f>
        <v>4.2</v>
      </c>
      <c r="E832" s="30">
        <f>E833+E834+E835+E836</f>
        <v>100</v>
      </c>
      <c r="F832" s="30">
        <f>F833+F834+F835+F836</f>
        <v>1.05</v>
      </c>
      <c r="G832" s="30">
        <f>G833+G834+G835+G836</f>
        <v>100</v>
      </c>
      <c r="H832" s="30">
        <f>F832/D832*100-100</f>
        <v>-75</v>
      </c>
    </row>
    <row r="833" spans="1:8" ht="15.75">
      <c r="A833" s="298"/>
      <c r="B833" s="348"/>
      <c r="C833" s="47" t="s">
        <v>37</v>
      </c>
      <c r="D833" s="19">
        <v>0</v>
      </c>
      <c r="E833" s="19">
        <v>0</v>
      </c>
      <c r="F833" s="19">
        <v>0</v>
      </c>
      <c r="G833" s="19">
        <v>0</v>
      </c>
      <c r="H833" s="19">
        <v>0</v>
      </c>
    </row>
    <row r="834" spans="1:8" ht="15.75">
      <c r="A834" s="298"/>
      <c r="B834" s="348"/>
      <c r="C834" s="47" t="s">
        <v>38</v>
      </c>
      <c r="D834" s="19">
        <v>4.2</v>
      </c>
      <c r="E834" s="30">
        <f>D834/D832*100</f>
        <v>100</v>
      </c>
      <c r="F834" s="30">
        <v>1.05</v>
      </c>
      <c r="G834" s="30">
        <f>F834/F832*100</f>
        <v>100</v>
      </c>
      <c r="H834" s="30">
        <f>F834/D834*100-100</f>
        <v>-75</v>
      </c>
    </row>
    <row r="835" spans="1:8" ht="15.75">
      <c r="A835" s="298"/>
      <c r="B835" s="348"/>
      <c r="C835" s="47" t="s">
        <v>18</v>
      </c>
      <c r="D835" s="19">
        <v>0</v>
      </c>
      <c r="E835" s="19">
        <v>0</v>
      </c>
      <c r="F835" s="19">
        <v>0</v>
      </c>
      <c r="G835" s="19">
        <v>0</v>
      </c>
      <c r="H835" s="19">
        <v>0</v>
      </c>
    </row>
    <row r="836" spans="1:8" ht="15.75">
      <c r="A836" s="298"/>
      <c r="B836" s="348"/>
      <c r="C836" s="47" t="s">
        <v>39</v>
      </c>
      <c r="D836" s="19">
        <v>0</v>
      </c>
      <c r="E836" s="19">
        <v>0</v>
      </c>
      <c r="F836" s="19">
        <v>0</v>
      </c>
      <c r="G836" s="19">
        <v>0</v>
      </c>
      <c r="H836" s="19">
        <v>0</v>
      </c>
    </row>
    <row r="837" spans="1:8" ht="15.75">
      <c r="A837" s="338" t="s">
        <v>28</v>
      </c>
      <c r="B837" s="327" t="s">
        <v>1766</v>
      </c>
      <c r="C837" s="27" t="s">
        <v>154</v>
      </c>
      <c r="D837" s="28">
        <f>D838+D839+D840+D841</f>
        <v>148794</v>
      </c>
      <c r="E837" s="28">
        <f>E838+E839+E841</f>
        <v>99.99999999999999</v>
      </c>
      <c r="F837" s="28">
        <f>F838+F839+F840+F841</f>
        <v>30217.1</v>
      </c>
      <c r="G837" s="28">
        <f>G838+G841</f>
        <v>100</v>
      </c>
      <c r="H837" s="28">
        <f>F837/D837*100-100</f>
        <v>-79.6919902684248</v>
      </c>
    </row>
    <row r="838" spans="1:8" ht="15.75">
      <c r="A838" s="338"/>
      <c r="B838" s="327"/>
      <c r="C838" s="27" t="s">
        <v>37</v>
      </c>
      <c r="D838" s="28">
        <f>D843+D868+D883+D893</f>
        <v>125666</v>
      </c>
      <c r="E838" s="28">
        <f>D838/D837*100</f>
        <v>84.45636248773471</v>
      </c>
      <c r="F838" s="28">
        <f>F843+F868+F883+F893</f>
        <v>26024.1</v>
      </c>
      <c r="G838" s="28">
        <f>F838/F837*100</f>
        <v>86.12375112105397</v>
      </c>
      <c r="H838" s="28">
        <f>F838/D838*100-100</f>
        <v>-79.29105724698805</v>
      </c>
    </row>
    <row r="839" spans="1:8" ht="15.75">
      <c r="A839" s="338"/>
      <c r="B839" s="327"/>
      <c r="C839" s="27" t="s">
        <v>18</v>
      </c>
      <c r="D839" s="28">
        <f>D844</f>
        <v>100</v>
      </c>
      <c r="E839" s="28">
        <f>D839/D837*100</f>
        <v>0.0672070110353912</v>
      </c>
      <c r="F839" s="28">
        <f>F844</f>
        <v>0</v>
      </c>
      <c r="G839" s="28">
        <v>0</v>
      </c>
      <c r="H839" s="28">
        <f>F839/D839*100-100</f>
        <v>-100</v>
      </c>
    </row>
    <row r="840" spans="1:8" ht="15.75">
      <c r="A840" s="338"/>
      <c r="B840" s="327"/>
      <c r="C840" s="27" t="s">
        <v>38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</row>
    <row r="841" spans="1:8" ht="15.75">
      <c r="A841" s="338"/>
      <c r="B841" s="327"/>
      <c r="C841" s="27" t="s">
        <v>39</v>
      </c>
      <c r="D841" s="28">
        <f>D846</f>
        <v>23028</v>
      </c>
      <c r="E841" s="28">
        <f>D841/D837*100</f>
        <v>15.476430501229888</v>
      </c>
      <c r="F841" s="28">
        <f>F846</f>
        <v>4193</v>
      </c>
      <c r="G841" s="28">
        <f>F841/F837*100</f>
        <v>13.87624887894603</v>
      </c>
      <c r="H841" s="28">
        <f>F841/D841*100-100</f>
        <v>-81.79173180475942</v>
      </c>
    </row>
    <row r="842" spans="1:8" ht="15.75">
      <c r="A842" s="274" t="s">
        <v>187</v>
      </c>
      <c r="B842" s="347" t="s">
        <v>41</v>
      </c>
      <c r="C842" s="40" t="s">
        <v>154</v>
      </c>
      <c r="D842" s="29">
        <f>D843+D844+D846</f>
        <v>128574</v>
      </c>
      <c r="E842" s="29">
        <f>E843+E844+E846</f>
        <v>100</v>
      </c>
      <c r="F842" s="29">
        <f>F843+F844</f>
        <v>22010.8</v>
      </c>
      <c r="G842" s="29">
        <f>G843+G846</f>
        <v>119.04973921892889</v>
      </c>
      <c r="H842" s="29">
        <f>F842/D842*100-100</f>
        <v>-82.88083127226344</v>
      </c>
    </row>
    <row r="843" spans="1:8" ht="15.75">
      <c r="A843" s="274"/>
      <c r="B843" s="347"/>
      <c r="C843" s="40" t="s">
        <v>37</v>
      </c>
      <c r="D843" s="29">
        <f>D848+D853+D858</f>
        <v>105446</v>
      </c>
      <c r="E843" s="29">
        <f>D843/D842*100</f>
        <v>82.0119153172492</v>
      </c>
      <c r="F843" s="29">
        <f>F848+F853+F858</f>
        <v>22010.8</v>
      </c>
      <c r="G843" s="29">
        <f>F843/F842*100</f>
        <v>100</v>
      </c>
      <c r="H843" s="29">
        <f>F843/D843*100-100</f>
        <v>-79.12599814122869</v>
      </c>
    </row>
    <row r="844" spans="1:8" ht="15.75">
      <c r="A844" s="274"/>
      <c r="B844" s="347"/>
      <c r="C844" s="40" t="s">
        <v>18</v>
      </c>
      <c r="D844" s="29">
        <f>D853</f>
        <v>100</v>
      </c>
      <c r="E844" s="29">
        <f>D844/D842*100</f>
        <v>0.07777622225333271</v>
      </c>
      <c r="F844" s="29">
        <f>F864</f>
        <v>0</v>
      </c>
      <c r="G844" s="29">
        <v>0</v>
      </c>
      <c r="H844" s="29">
        <f>F844/D844*100-100</f>
        <v>-100</v>
      </c>
    </row>
    <row r="845" spans="1:8" ht="15.75">
      <c r="A845" s="274"/>
      <c r="B845" s="347"/>
      <c r="C845" s="40" t="s">
        <v>38</v>
      </c>
      <c r="D845" s="76">
        <v>0</v>
      </c>
      <c r="E845" s="76">
        <v>0</v>
      </c>
      <c r="F845" s="76">
        <v>0</v>
      </c>
      <c r="G845" s="76">
        <v>0</v>
      </c>
      <c r="H845" s="76">
        <v>0</v>
      </c>
    </row>
    <row r="846" spans="1:8" ht="15.75">
      <c r="A846" s="274"/>
      <c r="B846" s="347"/>
      <c r="C846" s="40" t="s">
        <v>39</v>
      </c>
      <c r="D846" s="29">
        <f>D851</f>
        <v>23028</v>
      </c>
      <c r="E846" s="29">
        <f>D846/D842*100</f>
        <v>17.910308460497458</v>
      </c>
      <c r="F846" s="29">
        <f>F851</f>
        <v>4193</v>
      </c>
      <c r="G846" s="29">
        <f>F846/F842*100</f>
        <v>19.04973921892889</v>
      </c>
      <c r="H846" s="29">
        <f>F846/D846*100-100</f>
        <v>-81.79173180475942</v>
      </c>
    </row>
    <row r="847" spans="1:8" ht="15.75">
      <c r="A847" s="265" t="s">
        <v>942</v>
      </c>
      <c r="B847" s="299" t="s">
        <v>943</v>
      </c>
      <c r="C847" s="4" t="s">
        <v>12</v>
      </c>
      <c r="D847" s="19">
        <f>D848+D851</f>
        <v>123351</v>
      </c>
      <c r="E847" s="19">
        <f>E848+E851</f>
        <v>100</v>
      </c>
      <c r="F847" s="19">
        <f>F848+F851</f>
        <v>25457.5</v>
      </c>
      <c r="G847" s="19">
        <f>G848+G851</f>
        <v>100</v>
      </c>
      <c r="H847" s="30">
        <f>F847/D847*100-100</f>
        <v>-79.36174007507033</v>
      </c>
    </row>
    <row r="848" spans="1:8" ht="15.75">
      <c r="A848" s="265"/>
      <c r="B848" s="299"/>
      <c r="C848" s="4" t="s">
        <v>37</v>
      </c>
      <c r="D848" s="19">
        <v>100323</v>
      </c>
      <c r="E848" s="19">
        <f>D848/D847*100</f>
        <v>81.33132281051633</v>
      </c>
      <c r="F848" s="19">
        <v>21264.5</v>
      </c>
      <c r="G848" s="19">
        <f>F848/F847*100</f>
        <v>83.52941176470588</v>
      </c>
      <c r="H848" s="30">
        <f>F848/D848*100-100</f>
        <v>-78.80396319886765</v>
      </c>
    </row>
    <row r="849" spans="1:8" ht="15.75">
      <c r="A849" s="265"/>
      <c r="B849" s="299"/>
      <c r="C849" s="4" t="s">
        <v>18</v>
      </c>
      <c r="D849" s="77">
        <v>0</v>
      </c>
      <c r="E849" s="77">
        <v>0</v>
      </c>
      <c r="F849" s="77">
        <v>0</v>
      </c>
      <c r="G849" s="77">
        <v>0</v>
      </c>
      <c r="H849" s="77">
        <v>0</v>
      </c>
    </row>
    <row r="850" spans="1:8" ht="15.75">
      <c r="A850" s="265"/>
      <c r="B850" s="299"/>
      <c r="C850" s="4" t="s">
        <v>38</v>
      </c>
      <c r="D850" s="77">
        <v>0</v>
      </c>
      <c r="E850" s="77">
        <v>0</v>
      </c>
      <c r="F850" s="77">
        <v>0</v>
      </c>
      <c r="G850" s="77">
        <v>0</v>
      </c>
      <c r="H850" s="77">
        <v>0</v>
      </c>
    </row>
    <row r="851" spans="1:8" ht="15.75">
      <c r="A851" s="265"/>
      <c r="B851" s="299"/>
      <c r="C851" s="4" t="s">
        <v>39</v>
      </c>
      <c r="D851" s="19">
        <v>23028</v>
      </c>
      <c r="E851" s="19">
        <f>D851/D847*100</f>
        <v>18.668677189483667</v>
      </c>
      <c r="F851" s="19">
        <v>4193</v>
      </c>
      <c r="G851" s="19">
        <f>F851/F847*100</f>
        <v>16.470588235294116</v>
      </c>
      <c r="H851" s="30">
        <f>F851/D851*100-100</f>
        <v>-81.79173180475942</v>
      </c>
    </row>
    <row r="852" spans="1:8" ht="15.75">
      <c r="A852" s="265" t="s">
        <v>945</v>
      </c>
      <c r="B852" s="299" t="s">
        <v>944</v>
      </c>
      <c r="C852" s="37" t="s">
        <v>12</v>
      </c>
      <c r="D852" s="19">
        <f>D853</f>
        <v>100</v>
      </c>
      <c r="E852" s="19">
        <f>E853</f>
        <v>100</v>
      </c>
      <c r="F852" s="19">
        <f>F853</f>
        <v>0</v>
      </c>
      <c r="G852" s="19">
        <v>0</v>
      </c>
      <c r="H852" s="30">
        <f>F852/D852*100-100</f>
        <v>-100</v>
      </c>
    </row>
    <row r="853" spans="1:8" ht="15.75">
      <c r="A853" s="265"/>
      <c r="B853" s="299"/>
      <c r="C853" s="37" t="s">
        <v>37</v>
      </c>
      <c r="D853" s="19">
        <v>100</v>
      </c>
      <c r="E853" s="19">
        <f>D853*100/D852</f>
        <v>100</v>
      </c>
      <c r="F853" s="19">
        <v>0</v>
      </c>
      <c r="G853" s="19">
        <v>0</v>
      </c>
      <c r="H853" s="30">
        <f>F853/D853*100-100</f>
        <v>-100</v>
      </c>
    </row>
    <row r="854" spans="1:8" ht="15.75">
      <c r="A854" s="265"/>
      <c r="B854" s="299"/>
      <c r="C854" s="37" t="s">
        <v>18</v>
      </c>
      <c r="D854" s="77">
        <v>0</v>
      </c>
      <c r="E854" s="77">
        <v>0</v>
      </c>
      <c r="F854" s="77">
        <v>0</v>
      </c>
      <c r="G854" s="77">
        <v>0</v>
      </c>
      <c r="H854" s="77">
        <v>0</v>
      </c>
    </row>
    <row r="855" spans="1:8" ht="15.75">
      <c r="A855" s="265"/>
      <c r="B855" s="299"/>
      <c r="C855" s="37" t="s">
        <v>38</v>
      </c>
      <c r="D855" s="77">
        <v>0</v>
      </c>
      <c r="E855" s="77">
        <v>0</v>
      </c>
      <c r="F855" s="77">
        <v>0</v>
      </c>
      <c r="G855" s="77">
        <v>0</v>
      </c>
      <c r="H855" s="77">
        <v>0</v>
      </c>
    </row>
    <row r="856" spans="1:8" ht="15.75">
      <c r="A856" s="265"/>
      <c r="B856" s="299"/>
      <c r="C856" s="37" t="s">
        <v>39</v>
      </c>
      <c r="D856" s="77">
        <v>0</v>
      </c>
      <c r="E856" s="77">
        <v>0</v>
      </c>
      <c r="F856" s="77">
        <v>0</v>
      </c>
      <c r="G856" s="77">
        <v>0</v>
      </c>
      <c r="H856" s="77">
        <v>0</v>
      </c>
    </row>
    <row r="857" spans="1:8" ht="15.75">
      <c r="A857" s="265" t="s">
        <v>946</v>
      </c>
      <c r="B857" s="299" t="s">
        <v>879</v>
      </c>
      <c r="C857" s="37" t="s">
        <v>12</v>
      </c>
      <c r="D857" s="19">
        <f>D858</f>
        <v>5023</v>
      </c>
      <c r="E857" s="19">
        <f>E858</f>
        <v>100</v>
      </c>
      <c r="F857" s="19">
        <f>F858</f>
        <v>746.3</v>
      </c>
      <c r="G857" s="19">
        <f>G858</f>
        <v>100</v>
      </c>
      <c r="H857" s="30">
        <f>F857/D857*100-100</f>
        <v>-85.14234521202468</v>
      </c>
    </row>
    <row r="858" spans="1:8" ht="15.75">
      <c r="A858" s="265"/>
      <c r="B858" s="299"/>
      <c r="C858" s="37" t="s">
        <v>37</v>
      </c>
      <c r="D858" s="19">
        <v>5023</v>
      </c>
      <c r="E858" s="19">
        <f>D858*100/D857</f>
        <v>100</v>
      </c>
      <c r="F858" s="19">
        <v>746.3</v>
      </c>
      <c r="G858" s="19">
        <f>F858*100/F857</f>
        <v>100</v>
      </c>
      <c r="H858" s="30">
        <f>F858/D858*100-100</f>
        <v>-85.14234521202468</v>
      </c>
    </row>
    <row r="859" spans="1:8" ht="15.75">
      <c r="A859" s="265"/>
      <c r="B859" s="299"/>
      <c r="C859" s="37" t="s">
        <v>18</v>
      </c>
      <c r="D859" s="77">
        <v>0</v>
      </c>
      <c r="E859" s="77">
        <v>0</v>
      </c>
      <c r="F859" s="77">
        <v>0</v>
      </c>
      <c r="G859" s="77">
        <v>0</v>
      </c>
      <c r="H859" s="77">
        <v>0</v>
      </c>
    </row>
    <row r="860" spans="1:8" ht="15.75">
      <c r="A860" s="265"/>
      <c r="B860" s="299"/>
      <c r="C860" s="37" t="s">
        <v>38</v>
      </c>
      <c r="D860" s="77">
        <v>0</v>
      </c>
      <c r="E860" s="77">
        <v>0</v>
      </c>
      <c r="F860" s="77">
        <v>0</v>
      </c>
      <c r="G860" s="77">
        <v>0</v>
      </c>
      <c r="H860" s="77">
        <v>0</v>
      </c>
    </row>
    <row r="861" spans="1:8" ht="15.75">
      <c r="A861" s="265"/>
      <c r="B861" s="299"/>
      <c r="C861" s="37" t="s">
        <v>39</v>
      </c>
      <c r="D861" s="77">
        <v>0</v>
      </c>
      <c r="E861" s="77">
        <v>0</v>
      </c>
      <c r="F861" s="77">
        <v>0</v>
      </c>
      <c r="G861" s="77">
        <v>0</v>
      </c>
      <c r="H861" s="77">
        <v>0</v>
      </c>
    </row>
    <row r="862" spans="1:8" ht="18" customHeight="1">
      <c r="A862" s="265" t="s">
        <v>947</v>
      </c>
      <c r="B862" s="299" t="s">
        <v>948</v>
      </c>
      <c r="C862" s="37" t="s">
        <v>12</v>
      </c>
      <c r="D862" s="19">
        <f>D864</f>
        <v>100</v>
      </c>
      <c r="E862" s="19">
        <f>E864</f>
        <v>100</v>
      </c>
      <c r="F862" s="19">
        <f>F864</f>
        <v>0</v>
      </c>
      <c r="G862" s="19">
        <v>0</v>
      </c>
      <c r="H862" s="30">
        <f>F862/D862*100-100</f>
        <v>-100</v>
      </c>
    </row>
    <row r="863" spans="1:8" ht="21" customHeight="1">
      <c r="A863" s="265"/>
      <c r="B863" s="299"/>
      <c r="C863" s="37" t="s">
        <v>37</v>
      </c>
      <c r="D863" s="77">
        <v>0</v>
      </c>
      <c r="E863" s="77">
        <v>0</v>
      </c>
      <c r="F863" s="77">
        <v>0</v>
      </c>
      <c r="G863" s="77">
        <v>0</v>
      </c>
      <c r="H863" s="77">
        <v>0</v>
      </c>
    </row>
    <row r="864" spans="1:8" ht="22.5" customHeight="1">
      <c r="A864" s="265"/>
      <c r="B864" s="299"/>
      <c r="C864" s="37" t="s">
        <v>18</v>
      </c>
      <c r="D864" s="19">
        <v>100</v>
      </c>
      <c r="E864" s="19">
        <f>D864/D862*100</f>
        <v>100</v>
      </c>
      <c r="F864" s="19">
        <v>0</v>
      </c>
      <c r="G864" s="19">
        <v>0</v>
      </c>
      <c r="H864" s="30">
        <f>F864/D864*100-100</f>
        <v>-100</v>
      </c>
    </row>
    <row r="865" spans="1:8" ht="15.75">
      <c r="A865" s="265"/>
      <c r="B865" s="299"/>
      <c r="C865" s="37" t="s">
        <v>38</v>
      </c>
      <c r="D865" s="77">
        <v>0</v>
      </c>
      <c r="E865" s="77">
        <v>0</v>
      </c>
      <c r="F865" s="77">
        <v>0</v>
      </c>
      <c r="G865" s="77">
        <v>0</v>
      </c>
      <c r="H865" s="77">
        <v>0</v>
      </c>
    </row>
    <row r="866" spans="1:8" ht="15.75">
      <c r="A866" s="265"/>
      <c r="B866" s="299"/>
      <c r="C866" s="37" t="s">
        <v>39</v>
      </c>
      <c r="D866" s="77">
        <v>0</v>
      </c>
      <c r="E866" s="77">
        <v>0</v>
      </c>
      <c r="F866" s="77">
        <v>0</v>
      </c>
      <c r="G866" s="77">
        <v>0</v>
      </c>
      <c r="H866" s="77">
        <v>0</v>
      </c>
    </row>
    <row r="867" spans="1:8" ht="15.75">
      <c r="A867" s="274" t="s">
        <v>188</v>
      </c>
      <c r="B867" s="347" t="s">
        <v>42</v>
      </c>
      <c r="C867" s="40" t="s">
        <v>154</v>
      </c>
      <c r="D867" s="29">
        <f>D872+D877</f>
        <v>12411</v>
      </c>
      <c r="E867" s="29">
        <f>E868</f>
        <v>100</v>
      </c>
      <c r="F867" s="29">
        <f>F872+F877</f>
        <v>2609.3</v>
      </c>
      <c r="G867" s="29">
        <f>G868</f>
        <v>100</v>
      </c>
      <c r="H867" s="29">
        <f>F867/D867*100-100</f>
        <v>-78.97590846829425</v>
      </c>
    </row>
    <row r="868" spans="1:8" ht="15.75">
      <c r="A868" s="274"/>
      <c r="B868" s="347"/>
      <c r="C868" s="40" t="s">
        <v>37</v>
      </c>
      <c r="D868" s="29">
        <f>D873+D878</f>
        <v>12411</v>
      </c>
      <c r="E868" s="29">
        <f>D868*100/D867</f>
        <v>100</v>
      </c>
      <c r="F868" s="29">
        <f>F873+F878</f>
        <v>2609.3</v>
      </c>
      <c r="G868" s="29">
        <f>F868*100/F867</f>
        <v>100</v>
      </c>
      <c r="H868" s="29">
        <f>F868/D868*100-100</f>
        <v>-78.97590846829425</v>
      </c>
    </row>
    <row r="869" spans="1:8" ht="15.75">
      <c r="A869" s="274"/>
      <c r="B869" s="347"/>
      <c r="C869" s="40" t="s">
        <v>18</v>
      </c>
      <c r="D869" s="76">
        <v>0</v>
      </c>
      <c r="E869" s="76">
        <v>0</v>
      </c>
      <c r="F869" s="76">
        <v>0</v>
      </c>
      <c r="G869" s="76">
        <v>0</v>
      </c>
      <c r="H869" s="76">
        <v>0</v>
      </c>
    </row>
    <row r="870" spans="1:8" ht="15.75">
      <c r="A870" s="274"/>
      <c r="B870" s="347"/>
      <c r="C870" s="40" t="s">
        <v>38</v>
      </c>
      <c r="D870" s="76">
        <v>0</v>
      </c>
      <c r="E870" s="76">
        <v>0</v>
      </c>
      <c r="F870" s="76">
        <v>0</v>
      </c>
      <c r="G870" s="76">
        <v>0</v>
      </c>
      <c r="H870" s="76">
        <v>0</v>
      </c>
    </row>
    <row r="871" spans="1:8" ht="15.75">
      <c r="A871" s="274"/>
      <c r="B871" s="347"/>
      <c r="C871" s="40" t="s">
        <v>39</v>
      </c>
      <c r="D871" s="76">
        <v>0</v>
      </c>
      <c r="E871" s="76">
        <v>0</v>
      </c>
      <c r="F871" s="76">
        <v>0</v>
      </c>
      <c r="G871" s="76">
        <v>0</v>
      </c>
      <c r="H871" s="76">
        <v>0</v>
      </c>
    </row>
    <row r="872" spans="1:8" ht="21.75" customHeight="1">
      <c r="A872" s="265" t="s">
        <v>949</v>
      </c>
      <c r="B872" s="333" t="s">
        <v>951</v>
      </c>
      <c r="C872" s="39" t="s">
        <v>12</v>
      </c>
      <c r="D872" s="30">
        <f>D873</f>
        <v>9941</v>
      </c>
      <c r="E872" s="30">
        <f>E873</f>
        <v>100</v>
      </c>
      <c r="F872" s="30">
        <f>F873</f>
        <v>2497.9</v>
      </c>
      <c r="G872" s="30">
        <f>G873</f>
        <v>100</v>
      </c>
      <c r="H872" s="30">
        <f>F872/D872*100-100</f>
        <v>-74.87274922040035</v>
      </c>
    </row>
    <row r="873" spans="1:8" ht="21.75" customHeight="1">
      <c r="A873" s="265"/>
      <c r="B873" s="333"/>
      <c r="C873" s="39" t="s">
        <v>37</v>
      </c>
      <c r="D873" s="30">
        <v>9941</v>
      </c>
      <c r="E873" s="30">
        <f>D873*100/D872</f>
        <v>100</v>
      </c>
      <c r="F873" s="30">
        <v>2497.9</v>
      </c>
      <c r="G873" s="30">
        <f>F873*100/F872</f>
        <v>100</v>
      </c>
      <c r="H873" s="30">
        <f>F873/D873*100-100</f>
        <v>-74.87274922040035</v>
      </c>
    </row>
    <row r="874" spans="1:8" ht="21" customHeight="1">
      <c r="A874" s="265"/>
      <c r="B874" s="333"/>
      <c r="C874" s="39" t="s">
        <v>18</v>
      </c>
      <c r="D874" s="77">
        <v>0</v>
      </c>
      <c r="E874" s="77">
        <v>0</v>
      </c>
      <c r="F874" s="77">
        <v>0</v>
      </c>
      <c r="G874" s="77">
        <v>0</v>
      </c>
      <c r="H874" s="77">
        <v>0</v>
      </c>
    </row>
    <row r="875" spans="1:8" ht="15.75">
      <c r="A875" s="265"/>
      <c r="B875" s="333"/>
      <c r="C875" s="39" t="s">
        <v>38</v>
      </c>
      <c r="D875" s="77">
        <v>0</v>
      </c>
      <c r="E875" s="77">
        <v>0</v>
      </c>
      <c r="F875" s="77">
        <v>0</v>
      </c>
      <c r="G875" s="77">
        <v>0</v>
      </c>
      <c r="H875" s="77">
        <v>0</v>
      </c>
    </row>
    <row r="876" spans="1:8" ht="15.75">
      <c r="A876" s="265"/>
      <c r="B876" s="333"/>
      <c r="C876" s="39" t="s">
        <v>39</v>
      </c>
      <c r="D876" s="77">
        <v>0</v>
      </c>
      <c r="E876" s="77">
        <v>0</v>
      </c>
      <c r="F876" s="77">
        <v>0</v>
      </c>
      <c r="G876" s="77">
        <v>0</v>
      </c>
      <c r="H876" s="77">
        <v>0</v>
      </c>
    </row>
    <row r="877" spans="1:8" ht="15.75">
      <c r="A877" s="265" t="s">
        <v>950</v>
      </c>
      <c r="B877" s="333" t="s">
        <v>879</v>
      </c>
      <c r="C877" s="39" t="s">
        <v>12</v>
      </c>
      <c r="D877" s="30">
        <f>D878</f>
        <v>2470</v>
      </c>
      <c r="E877" s="30">
        <f>E878</f>
        <v>100</v>
      </c>
      <c r="F877" s="30">
        <f>F878</f>
        <v>111.4</v>
      </c>
      <c r="G877" s="30">
        <f>G878</f>
        <v>100</v>
      </c>
      <c r="H877" s="30">
        <f>F877/D877*100-100</f>
        <v>-95.48987854251013</v>
      </c>
    </row>
    <row r="878" spans="1:8" ht="15.75">
      <c r="A878" s="265"/>
      <c r="B878" s="333"/>
      <c r="C878" s="39" t="s">
        <v>37</v>
      </c>
      <c r="D878" s="30">
        <v>2470</v>
      </c>
      <c r="E878" s="30">
        <f>D878*100/D877</f>
        <v>100</v>
      </c>
      <c r="F878" s="30">
        <v>111.4</v>
      </c>
      <c r="G878" s="30">
        <f>F878*100/F877</f>
        <v>100</v>
      </c>
      <c r="H878" s="30">
        <f>F878/D878*100-100</f>
        <v>-95.48987854251013</v>
      </c>
    </row>
    <row r="879" spans="1:8" ht="15.75">
      <c r="A879" s="265"/>
      <c r="B879" s="333"/>
      <c r="C879" s="39" t="s">
        <v>18</v>
      </c>
      <c r="D879" s="77">
        <v>0</v>
      </c>
      <c r="E879" s="77">
        <v>0</v>
      </c>
      <c r="F879" s="77">
        <v>0</v>
      </c>
      <c r="G879" s="77">
        <v>0</v>
      </c>
      <c r="H879" s="77">
        <v>0</v>
      </c>
    </row>
    <row r="880" spans="1:8" ht="15.75">
      <c r="A880" s="265"/>
      <c r="B880" s="333"/>
      <c r="C880" s="39" t="s">
        <v>38</v>
      </c>
      <c r="D880" s="77">
        <v>0</v>
      </c>
      <c r="E880" s="77">
        <v>0</v>
      </c>
      <c r="F880" s="77">
        <v>0</v>
      </c>
      <c r="G880" s="77">
        <v>0</v>
      </c>
      <c r="H880" s="77">
        <v>0</v>
      </c>
    </row>
    <row r="881" spans="1:8" ht="15.75">
      <c r="A881" s="265"/>
      <c r="B881" s="333"/>
      <c r="C881" s="39" t="s">
        <v>39</v>
      </c>
      <c r="D881" s="77">
        <v>0</v>
      </c>
      <c r="E881" s="77">
        <v>0</v>
      </c>
      <c r="F881" s="77">
        <v>0</v>
      </c>
      <c r="G881" s="77">
        <v>0</v>
      </c>
      <c r="H881" s="77">
        <v>0</v>
      </c>
    </row>
    <row r="882" spans="1:8" ht="15.75">
      <c r="A882" s="274" t="s">
        <v>189</v>
      </c>
      <c r="B882" s="347" t="s">
        <v>85</v>
      </c>
      <c r="C882" s="40" t="s">
        <v>154</v>
      </c>
      <c r="D882" s="29">
        <f>D883</f>
        <v>2386</v>
      </c>
      <c r="E882" s="29">
        <f>E883</f>
        <v>100</v>
      </c>
      <c r="F882" s="29">
        <f>F883</f>
        <v>193.6</v>
      </c>
      <c r="G882" s="29">
        <f>G883</f>
        <v>100</v>
      </c>
      <c r="H882" s="29">
        <f>F882/D882*100-100</f>
        <v>-91.88600167644593</v>
      </c>
    </row>
    <row r="883" spans="1:8" ht="15.75">
      <c r="A883" s="274"/>
      <c r="B883" s="347"/>
      <c r="C883" s="40" t="s">
        <v>37</v>
      </c>
      <c r="D883" s="29">
        <f>D888</f>
        <v>2386</v>
      </c>
      <c r="E883" s="29">
        <f>D883*100/D882</f>
        <v>100</v>
      </c>
      <c r="F883" s="29">
        <f>F888</f>
        <v>193.6</v>
      </c>
      <c r="G883" s="29">
        <f>F883*100/F882</f>
        <v>100</v>
      </c>
      <c r="H883" s="29">
        <f>F883/D883*100-100</f>
        <v>-91.88600167644593</v>
      </c>
    </row>
    <row r="884" spans="1:8" ht="15.75">
      <c r="A884" s="274"/>
      <c r="B884" s="347"/>
      <c r="C884" s="40" t="s">
        <v>18</v>
      </c>
      <c r="D884" s="76">
        <v>0</v>
      </c>
      <c r="E884" s="76">
        <v>0</v>
      </c>
      <c r="F884" s="76">
        <v>0</v>
      </c>
      <c r="G884" s="76">
        <v>0</v>
      </c>
      <c r="H884" s="76">
        <v>0</v>
      </c>
    </row>
    <row r="885" spans="1:8" ht="15.75">
      <c r="A885" s="274"/>
      <c r="B885" s="347"/>
      <c r="C885" s="40" t="s">
        <v>38</v>
      </c>
      <c r="D885" s="76">
        <v>0</v>
      </c>
      <c r="E885" s="76">
        <v>0</v>
      </c>
      <c r="F885" s="76">
        <v>0</v>
      </c>
      <c r="G885" s="76">
        <v>0</v>
      </c>
      <c r="H885" s="76">
        <v>0</v>
      </c>
    </row>
    <row r="886" spans="1:8" ht="15.75">
      <c r="A886" s="274"/>
      <c r="B886" s="347"/>
      <c r="C886" s="40" t="s">
        <v>39</v>
      </c>
      <c r="D886" s="76">
        <v>0</v>
      </c>
      <c r="E886" s="76">
        <v>0</v>
      </c>
      <c r="F886" s="76">
        <v>0</v>
      </c>
      <c r="G886" s="76">
        <v>0</v>
      </c>
      <c r="H886" s="76">
        <v>0</v>
      </c>
    </row>
    <row r="887" spans="1:8" ht="15.75">
      <c r="A887" s="265" t="s">
        <v>952</v>
      </c>
      <c r="B887" s="333" t="s">
        <v>879</v>
      </c>
      <c r="C887" s="39" t="s">
        <v>12</v>
      </c>
      <c r="D887" s="30">
        <f>D888</f>
        <v>2386</v>
      </c>
      <c r="E887" s="30">
        <f>D887*100/D882</f>
        <v>100</v>
      </c>
      <c r="F887" s="30">
        <f>F888</f>
        <v>193.6</v>
      </c>
      <c r="G887" s="30">
        <f>F887*100/F882</f>
        <v>100</v>
      </c>
      <c r="H887" s="30">
        <f>F887/D887*100-100</f>
        <v>-91.88600167644593</v>
      </c>
    </row>
    <row r="888" spans="1:8" ht="15.75">
      <c r="A888" s="265"/>
      <c r="B888" s="333"/>
      <c r="C888" s="39" t="s">
        <v>37</v>
      </c>
      <c r="D888" s="30">
        <v>2386</v>
      </c>
      <c r="E888" s="30">
        <v>100</v>
      </c>
      <c r="F888" s="30">
        <v>193.6</v>
      </c>
      <c r="G888" s="30">
        <v>100</v>
      </c>
      <c r="H888" s="30">
        <f>F888/D888*100-100</f>
        <v>-91.88600167644593</v>
      </c>
    </row>
    <row r="889" spans="1:8" ht="15.75">
      <c r="A889" s="265"/>
      <c r="B889" s="333"/>
      <c r="C889" s="39" t="s">
        <v>18</v>
      </c>
      <c r="D889" s="77">
        <v>0</v>
      </c>
      <c r="E889" s="77">
        <v>0</v>
      </c>
      <c r="F889" s="77">
        <v>0</v>
      </c>
      <c r="G889" s="77">
        <v>0</v>
      </c>
      <c r="H889" s="77">
        <v>0</v>
      </c>
    </row>
    <row r="890" spans="1:8" ht="15.75">
      <c r="A890" s="265"/>
      <c r="B890" s="333"/>
      <c r="C890" s="39" t="s">
        <v>38</v>
      </c>
      <c r="D890" s="77">
        <v>0</v>
      </c>
      <c r="E890" s="77">
        <v>0</v>
      </c>
      <c r="F890" s="77">
        <v>0</v>
      </c>
      <c r="G890" s="77">
        <v>0</v>
      </c>
      <c r="H890" s="77">
        <v>0</v>
      </c>
    </row>
    <row r="891" spans="1:8" ht="15.75">
      <c r="A891" s="265"/>
      <c r="B891" s="333"/>
      <c r="C891" s="39" t="s">
        <v>39</v>
      </c>
      <c r="D891" s="77">
        <v>0</v>
      </c>
      <c r="E891" s="77">
        <v>0</v>
      </c>
      <c r="F891" s="77">
        <v>0</v>
      </c>
      <c r="G891" s="77">
        <v>0</v>
      </c>
      <c r="H891" s="77">
        <v>0</v>
      </c>
    </row>
    <row r="892" spans="1:8" ht="15.75">
      <c r="A892" s="274" t="s">
        <v>190</v>
      </c>
      <c r="B892" s="347" t="s">
        <v>43</v>
      </c>
      <c r="C892" s="40" t="s">
        <v>154</v>
      </c>
      <c r="D892" s="29">
        <f>D893</f>
        <v>5423</v>
      </c>
      <c r="E892" s="29">
        <f>E893</f>
        <v>100</v>
      </c>
      <c r="F892" s="29">
        <f>F893</f>
        <v>1210.4</v>
      </c>
      <c r="G892" s="29">
        <f>G893</f>
        <v>100</v>
      </c>
      <c r="H892" s="29">
        <f>F892/D892*100-100</f>
        <v>-77.68025078369905</v>
      </c>
    </row>
    <row r="893" spans="1:8" ht="15.75">
      <c r="A893" s="274"/>
      <c r="B893" s="347"/>
      <c r="C893" s="40" t="s">
        <v>37</v>
      </c>
      <c r="D893" s="29">
        <f>D898+D903</f>
        <v>5423</v>
      </c>
      <c r="E893" s="29">
        <f>D893*100/D892</f>
        <v>100</v>
      </c>
      <c r="F893" s="29">
        <f>F898+F903</f>
        <v>1210.4</v>
      </c>
      <c r="G893" s="29">
        <f>F893*100/F892</f>
        <v>100</v>
      </c>
      <c r="H893" s="29">
        <f>F893/D893*100-100</f>
        <v>-77.68025078369905</v>
      </c>
    </row>
    <row r="894" spans="1:8" ht="15.75">
      <c r="A894" s="274"/>
      <c r="B894" s="347"/>
      <c r="C894" s="40" t="s">
        <v>18</v>
      </c>
      <c r="D894" s="76">
        <v>0</v>
      </c>
      <c r="E894" s="76">
        <v>0</v>
      </c>
      <c r="F894" s="76">
        <v>0</v>
      </c>
      <c r="G894" s="76">
        <v>0</v>
      </c>
      <c r="H894" s="76">
        <v>0</v>
      </c>
    </row>
    <row r="895" spans="1:8" ht="15.75">
      <c r="A895" s="274"/>
      <c r="B895" s="347"/>
      <c r="C895" s="40" t="s">
        <v>38</v>
      </c>
      <c r="D895" s="76">
        <v>0</v>
      </c>
      <c r="E895" s="76">
        <v>0</v>
      </c>
      <c r="F895" s="76">
        <v>0</v>
      </c>
      <c r="G895" s="76">
        <v>0</v>
      </c>
      <c r="H895" s="76">
        <v>0</v>
      </c>
    </row>
    <row r="896" spans="1:8" ht="15.75">
      <c r="A896" s="274"/>
      <c r="B896" s="347"/>
      <c r="C896" s="40" t="s">
        <v>39</v>
      </c>
      <c r="D896" s="76">
        <v>0</v>
      </c>
      <c r="E896" s="76">
        <v>0</v>
      </c>
      <c r="F896" s="76">
        <v>0</v>
      </c>
      <c r="G896" s="76">
        <v>0</v>
      </c>
      <c r="H896" s="76">
        <v>0</v>
      </c>
    </row>
    <row r="897" spans="1:8" ht="15.75">
      <c r="A897" s="265" t="s">
        <v>953</v>
      </c>
      <c r="B897" s="333" t="s">
        <v>955</v>
      </c>
      <c r="C897" s="39" t="s">
        <v>12</v>
      </c>
      <c r="D897" s="30">
        <f>D898</f>
        <v>3928</v>
      </c>
      <c r="E897" s="30">
        <f>E898</f>
        <v>100</v>
      </c>
      <c r="F897" s="30">
        <f>F898</f>
        <v>957.7</v>
      </c>
      <c r="G897" s="30">
        <f>G898</f>
        <v>100</v>
      </c>
      <c r="H897" s="30">
        <f>F897/D897*100-100</f>
        <v>-75.61863543788188</v>
      </c>
    </row>
    <row r="898" spans="1:8" ht="15.75">
      <c r="A898" s="265"/>
      <c r="B898" s="333"/>
      <c r="C898" s="39" t="s">
        <v>37</v>
      </c>
      <c r="D898" s="30">
        <v>3928</v>
      </c>
      <c r="E898" s="30">
        <f>D898*100/D897</f>
        <v>100</v>
      </c>
      <c r="F898" s="30">
        <v>957.7</v>
      </c>
      <c r="G898" s="30">
        <f>F898*100/F897</f>
        <v>100</v>
      </c>
      <c r="H898" s="30">
        <f>F898/D898*100-100</f>
        <v>-75.61863543788188</v>
      </c>
    </row>
    <row r="899" spans="1:8" ht="15.75">
      <c r="A899" s="265"/>
      <c r="B899" s="333"/>
      <c r="C899" s="39" t="s">
        <v>18</v>
      </c>
      <c r="D899" s="77">
        <v>0</v>
      </c>
      <c r="E899" s="77">
        <v>0</v>
      </c>
      <c r="F899" s="77">
        <v>0</v>
      </c>
      <c r="G899" s="77">
        <v>0</v>
      </c>
      <c r="H899" s="77">
        <v>0</v>
      </c>
    </row>
    <row r="900" spans="1:8" ht="15.75">
      <c r="A900" s="265"/>
      <c r="B900" s="333"/>
      <c r="C900" s="39" t="s">
        <v>38</v>
      </c>
      <c r="D900" s="77">
        <v>0</v>
      </c>
      <c r="E900" s="77">
        <v>0</v>
      </c>
      <c r="F900" s="77">
        <v>0</v>
      </c>
      <c r="G900" s="77">
        <v>0</v>
      </c>
      <c r="H900" s="77">
        <v>0</v>
      </c>
    </row>
    <row r="901" spans="1:8" ht="15.75">
      <c r="A901" s="265"/>
      <c r="B901" s="333"/>
      <c r="C901" s="39" t="s">
        <v>39</v>
      </c>
      <c r="D901" s="77">
        <v>0</v>
      </c>
      <c r="E901" s="77">
        <v>0</v>
      </c>
      <c r="F901" s="77">
        <v>0</v>
      </c>
      <c r="G901" s="77">
        <v>0</v>
      </c>
      <c r="H901" s="77">
        <v>0</v>
      </c>
    </row>
    <row r="902" spans="1:8" ht="18.75" customHeight="1">
      <c r="A902" s="265" t="s">
        <v>954</v>
      </c>
      <c r="B902" s="333" t="s">
        <v>956</v>
      </c>
      <c r="C902" s="39" t="s">
        <v>12</v>
      </c>
      <c r="D902" s="30">
        <f>D903</f>
        <v>1495</v>
      </c>
      <c r="E902" s="30">
        <f>E903</f>
        <v>100</v>
      </c>
      <c r="F902" s="30">
        <f>F903</f>
        <v>252.7</v>
      </c>
      <c r="G902" s="30">
        <f>G903</f>
        <v>100</v>
      </c>
      <c r="H902" s="30">
        <f>F902/D902*100-100</f>
        <v>-83.09698996655518</v>
      </c>
    </row>
    <row r="903" spans="1:8" ht="21.75" customHeight="1">
      <c r="A903" s="265"/>
      <c r="B903" s="333"/>
      <c r="C903" s="39" t="s">
        <v>37</v>
      </c>
      <c r="D903" s="30">
        <v>1495</v>
      </c>
      <c r="E903" s="30">
        <f>D903*100/D902</f>
        <v>100</v>
      </c>
      <c r="F903" s="30">
        <v>252.7</v>
      </c>
      <c r="G903" s="30">
        <f>F903*100/F902</f>
        <v>100</v>
      </c>
      <c r="H903" s="30">
        <f>F903/D903*100-100</f>
        <v>-83.09698996655518</v>
      </c>
    </row>
    <row r="904" spans="1:8" ht="24.75" customHeight="1">
      <c r="A904" s="265"/>
      <c r="B904" s="333"/>
      <c r="C904" s="39" t="s">
        <v>18</v>
      </c>
      <c r="D904" s="77">
        <v>0</v>
      </c>
      <c r="E904" s="77">
        <v>0</v>
      </c>
      <c r="F904" s="77">
        <v>0</v>
      </c>
      <c r="G904" s="77">
        <v>0</v>
      </c>
      <c r="H904" s="77">
        <v>0</v>
      </c>
    </row>
    <row r="905" spans="1:8" ht="21.75" customHeight="1">
      <c r="A905" s="265"/>
      <c r="B905" s="333"/>
      <c r="C905" s="39" t="s">
        <v>38</v>
      </c>
      <c r="D905" s="77">
        <v>0</v>
      </c>
      <c r="E905" s="77">
        <v>0</v>
      </c>
      <c r="F905" s="77">
        <v>0</v>
      </c>
      <c r="G905" s="77">
        <v>0</v>
      </c>
      <c r="H905" s="77">
        <v>0</v>
      </c>
    </row>
    <row r="906" spans="1:8" ht="27" customHeight="1">
      <c r="A906" s="265"/>
      <c r="B906" s="333"/>
      <c r="C906" s="39" t="s">
        <v>39</v>
      </c>
      <c r="D906" s="77">
        <v>0</v>
      </c>
      <c r="E906" s="77">
        <v>0</v>
      </c>
      <c r="F906" s="77">
        <v>0</v>
      </c>
      <c r="G906" s="77">
        <v>0</v>
      </c>
      <c r="H906" s="77">
        <v>0</v>
      </c>
    </row>
    <row r="907" spans="1:8" ht="24.75" customHeight="1">
      <c r="A907" s="338" t="s">
        <v>29</v>
      </c>
      <c r="B907" s="327" t="s">
        <v>1767</v>
      </c>
      <c r="C907" s="27" t="s">
        <v>154</v>
      </c>
      <c r="D907" s="28">
        <v>25063</v>
      </c>
      <c r="E907" s="28">
        <v>100</v>
      </c>
      <c r="F907" s="28">
        <v>5466.7</v>
      </c>
      <c r="G907" s="28">
        <v>100</v>
      </c>
      <c r="H907" s="28">
        <f>F907/D907*100-100</f>
        <v>-78.18816582212824</v>
      </c>
    </row>
    <row r="908" spans="1:8" ht="18" customHeight="1">
      <c r="A908" s="338"/>
      <c r="B908" s="327"/>
      <c r="C908" s="27" t="s">
        <v>37</v>
      </c>
      <c r="D908" s="28">
        <v>14413</v>
      </c>
      <c r="E908" s="28">
        <f>D908/D907*100</f>
        <v>57.50708215297451</v>
      </c>
      <c r="F908" s="28">
        <v>3793</v>
      </c>
      <c r="G908" s="28">
        <f>F908/F907*100</f>
        <v>69.38372326998007</v>
      </c>
      <c r="H908" s="28">
        <f>F908/D908*100-100</f>
        <v>-73.68348019149379</v>
      </c>
    </row>
    <row r="909" spans="1:8" ht="21" customHeight="1">
      <c r="A909" s="338"/>
      <c r="B909" s="327"/>
      <c r="C909" s="27" t="s">
        <v>18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</row>
    <row r="910" spans="1:8" ht="21" customHeight="1">
      <c r="A910" s="338"/>
      <c r="B910" s="327"/>
      <c r="C910" s="27" t="s">
        <v>38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</row>
    <row r="911" spans="1:8" ht="60.75" customHeight="1">
      <c r="A911" s="338"/>
      <c r="B911" s="327"/>
      <c r="C911" s="27" t="s">
        <v>39</v>
      </c>
      <c r="D911" s="28">
        <v>10650</v>
      </c>
      <c r="E911" s="28">
        <f>D911/D907*100</f>
        <v>42.492917847025495</v>
      </c>
      <c r="F911" s="28">
        <v>1673.7</v>
      </c>
      <c r="G911" s="28">
        <f>F911/F907*100</f>
        <v>30.61627673001994</v>
      </c>
      <c r="H911" s="28">
        <f>F911/D911*100-100</f>
        <v>-84.28450704225352</v>
      </c>
    </row>
    <row r="912" spans="1:8" ht="15.75">
      <c r="A912" s="274" t="s">
        <v>191</v>
      </c>
      <c r="B912" s="294" t="s">
        <v>116</v>
      </c>
      <c r="C912" s="26" t="s">
        <v>154</v>
      </c>
      <c r="D912" s="29">
        <v>639</v>
      </c>
      <c r="E912" s="29">
        <v>100</v>
      </c>
      <c r="F912" s="29">
        <v>74.8</v>
      </c>
      <c r="G912" s="29">
        <v>100</v>
      </c>
      <c r="H912" s="21">
        <f>F912/D912*100-100</f>
        <v>-88.29420970266041</v>
      </c>
    </row>
    <row r="913" spans="1:8" ht="15.75">
      <c r="A913" s="274"/>
      <c r="B913" s="294"/>
      <c r="C913" s="26" t="s">
        <v>37</v>
      </c>
      <c r="D913" s="29">
        <v>0</v>
      </c>
      <c r="E913" s="29">
        <v>0</v>
      </c>
      <c r="F913" s="29">
        <v>0</v>
      </c>
      <c r="G913" s="29">
        <v>0</v>
      </c>
      <c r="H913" s="21">
        <v>0</v>
      </c>
    </row>
    <row r="914" spans="1:8" ht="15.75">
      <c r="A914" s="274"/>
      <c r="B914" s="294"/>
      <c r="C914" s="26" t="s">
        <v>18</v>
      </c>
      <c r="D914" s="29">
        <v>0</v>
      </c>
      <c r="E914" s="29">
        <v>0</v>
      </c>
      <c r="F914" s="29">
        <v>0</v>
      </c>
      <c r="G914" s="29">
        <v>0</v>
      </c>
      <c r="H914" s="21">
        <v>0</v>
      </c>
    </row>
    <row r="915" spans="1:8" ht="15.75">
      <c r="A915" s="274"/>
      <c r="B915" s="294"/>
      <c r="C915" s="26" t="s">
        <v>38</v>
      </c>
      <c r="D915" s="29">
        <v>0</v>
      </c>
      <c r="E915" s="29">
        <v>0</v>
      </c>
      <c r="F915" s="29">
        <v>0</v>
      </c>
      <c r="G915" s="29">
        <v>0</v>
      </c>
      <c r="H915" s="21">
        <v>0</v>
      </c>
    </row>
    <row r="916" spans="1:8" ht="15.75">
      <c r="A916" s="274"/>
      <c r="B916" s="294"/>
      <c r="C916" s="26" t="s">
        <v>39</v>
      </c>
      <c r="D916" s="29">
        <v>639</v>
      </c>
      <c r="E916" s="29">
        <v>100</v>
      </c>
      <c r="F916" s="29">
        <v>74.8</v>
      </c>
      <c r="G916" s="29">
        <v>100</v>
      </c>
      <c r="H916" s="21">
        <f>F916/D916*100-100</f>
        <v>-88.29420970266041</v>
      </c>
    </row>
    <row r="917" spans="1:8" ht="15.75">
      <c r="A917" s="265" t="s">
        <v>957</v>
      </c>
      <c r="B917" s="299" t="s">
        <v>193</v>
      </c>
      <c r="C917" s="4" t="s">
        <v>154</v>
      </c>
      <c r="D917" s="30">
        <v>639</v>
      </c>
      <c r="E917" s="30">
        <v>100</v>
      </c>
      <c r="F917" s="30">
        <v>74.8</v>
      </c>
      <c r="G917" s="30">
        <v>100</v>
      </c>
      <c r="H917" s="19">
        <f>F917/D917*100-100</f>
        <v>-88.29420970266041</v>
      </c>
    </row>
    <row r="918" spans="1:8" ht="15.75">
      <c r="A918" s="265"/>
      <c r="B918" s="299"/>
      <c r="C918" s="4" t="s">
        <v>37</v>
      </c>
      <c r="D918" s="30">
        <v>0</v>
      </c>
      <c r="E918" s="30">
        <v>0</v>
      </c>
      <c r="F918" s="30">
        <v>0</v>
      </c>
      <c r="G918" s="30">
        <v>0</v>
      </c>
      <c r="H918" s="30">
        <v>0</v>
      </c>
    </row>
    <row r="919" spans="1:8" ht="15.75">
      <c r="A919" s="265"/>
      <c r="B919" s="299"/>
      <c r="C919" s="4" t="s">
        <v>18</v>
      </c>
      <c r="D919" s="30">
        <v>0</v>
      </c>
      <c r="E919" s="30">
        <v>0</v>
      </c>
      <c r="F919" s="30">
        <v>0</v>
      </c>
      <c r="G919" s="30">
        <v>0</v>
      </c>
      <c r="H919" s="30">
        <v>0</v>
      </c>
    </row>
    <row r="920" spans="1:8" ht="15.75">
      <c r="A920" s="265"/>
      <c r="B920" s="299"/>
      <c r="C920" s="4" t="s">
        <v>38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</row>
    <row r="921" spans="1:8" ht="15.75">
      <c r="A921" s="265"/>
      <c r="B921" s="299"/>
      <c r="C921" s="4" t="s">
        <v>39</v>
      </c>
      <c r="D921" s="30">
        <v>639</v>
      </c>
      <c r="E921" s="30">
        <v>100</v>
      </c>
      <c r="F921" s="30">
        <v>74.8</v>
      </c>
      <c r="G921" s="30">
        <v>100</v>
      </c>
      <c r="H921" s="19">
        <f>F921/D921*100-100</f>
        <v>-88.29420970266041</v>
      </c>
    </row>
    <row r="922" spans="1:8" ht="15.75">
      <c r="A922" s="274" t="s">
        <v>192</v>
      </c>
      <c r="B922" s="294" t="s">
        <v>120</v>
      </c>
      <c r="C922" s="26" t="s">
        <v>154</v>
      </c>
      <c r="D922" s="29">
        <v>24349</v>
      </c>
      <c r="E922" s="29">
        <v>100</v>
      </c>
      <c r="F922" s="29">
        <v>5391.9</v>
      </c>
      <c r="G922" s="29">
        <v>100</v>
      </c>
      <c r="H922" s="21">
        <f>F922/D922*100-100</f>
        <v>-77.85576409708818</v>
      </c>
    </row>
    <row r="923" spans="1:8" ht="15.75">
      <c r="A923" s="274"/>
      <c r="B923" s="294"/>
      <c r="C923" s="26" t="s">
        <v>37</v>
      </c>
      <c r="D923" s="29">
        <v>14338</v>
      </c>
      <c r="E923" s="29">
        <f>D923/D922*100</f>
        <v>58.88537516941148</v>
      </c>
      <c r="F923" s="29">
        <v>3793</v>
      </c>
      <c r="G923" s="29">
        <f>F923/F922*100</f>
        <v>70.34626013093715</v>
      </c>
      <c r="H923" s="21">
        <f>F923/D923*100-100</f>
        <v>-73.54582229041708</v>
      </c>
    </row>
    <row r="924" spans="1:8" ht="15.75">
      <c r="A924" s="274"/>
      <c r="B924" s="294"/>
      <c r="C924" s="26" t="s">
        <v>18</v>
      </c>
      <c r="D924" s="29">
        <v>0</v>
      </c>
      <c r="E924" s="29">
        <v>0</v>
      </c>
      <c r="F924" s="29">
        <v>0</v>
      </c>
      <c r="G924" s="29">
        <v>0</v>
      </c>
      <c r="H924" s="21">
        <v>0</v>
      </c>
    </row>
    <row r="925" spans="1:8" ht="15.75">
      <c r="A925" s="274"/>
      <c r="B925" s="294"/>
      <c r="C925" s="26" t="s">
        <v>38</v>
      </c>
      <c r="D925" s="29">
        <v>0</v>
      </c>
      <c r="E925" s="29">
        <v>0</v>
      </c>
      <c r="F925" s="29">
        <v>0</v>
      </c>
      <c r="G925" s="29">
        <v>0</v>
      </c>
      <c r="H925" s="21">
        <v>0</v>
      </c>
    </row>
    <row r="926" spans="1:8" ht="15.75">
      <c r="A926" s="274"/>
      <c r="B926" s="294"/>
      <c r="C926" s="26" t="s">
        <v>39</v>
      </c>
      <c r="D926" s="29">
        <v>10011</v>
      </c>
      <c r="E926" s="29">
        <f>D926/D922*100</f>
        <v>41.114624830588525</v>
      </c>
      <c r="F926" s="29">
        <v>1598.9</v>
      </c>
      <c r="G926" s="29">
        <f>F926/F922*100</f>
        <v>29.653739869062857</v>
      </c>
      <c r="H926" s="21">
        <f>F926/D926*100-100</f>
        <v>-84.02856857456797</v>
      </c>
    </row>
    <row r="927" spans="1:8" ht="15.75">
      <c r="A927" s="265" t="s">
        <v>958</v>
      </c>
      <c r="B927" s="299" t="s">
        <v>194</v>
      </c>
      <c r="C927" s="4" t="s">
        <v>154</v>
      </c>
      <c r="D927" s="30">
        <v>22019</v>
      </c>
      <c r="E927" s="30">
        <v>100</v>
      </c>
      <c r="F927" s="30">
        <v>5391.9</v>
      </c>
      <c r="G927" s="30">
        <v>100</v>
      </c>
      <c r="H927" s="19">
        <f>F927/D927*100-100</f>
        <v>-75.51251192152233</v>
      </c>
    </row>
    <row r="928" spans="1:8" ht="15.75">
      <c r="A928" s="265"/>
      <c r="B928" s="299"/>
      <c r="C928" s="4" t="s">
        <v>37</v>
      </c>
      <c r="D928" s="30">
        <v>12008</v>
      </c>
      <c r="E928" s="30">
        <f>D928/D927*100</f>
        <v>54.5347200145329</v>
      </c>
      <c r="F928" s="30">
        <v>3793</v>
      </c>
      <c r="G928" s="30">
        <f>F928/F927*100</f>
        <v>70.34626013093715</v>
      </c>
      <c r="H928" s="19">
        <f>F928/D928*100-100</f>
        <v>-68.41272485009993</v>
      </c>
    </row>
    <row r="929" spans="1:8" ht="15.75">
      <c r="A929" s="265"/>
      <c r="B929" s="299"/>
      <c r="C929" s="4" t="s">
        <v>18</v>
      </c>
      <c r="D929" s="30">
        <v>0</v>
      </c>
      <c r="E929" s="30">
        <v>0</v>
      </c>
      <c r="F929" s="30">
        <v>0</v>
      </c>
      <c r="G929" s="30">
        <v>0</v>
      </c>
      <c r="H929" s="19">
        <v>0</v>
      </c>
    </row>
    <row r="930" spans="1:8" ht="15.75">
      <c r="A930" s="265"/>
      <c r="B930" s="299"/>
      <c r="C930" s="4" t="s">
        <v>38</v>
      </c>
      <c r="D930" s="30">
        <v>0</v>
      </c>
      <c r="E930" s="30">
        <v>0</v>
      </c>
      <c r="F930" s="30">
        <v>0</v>
      </c>
      <c r="G930" s="30">
        <v>0</v>
      </c>
      <c r="H930" s="19">
        <v>0</v>
      </c>
    </row>
    <row r="931" spans="1:8" ht="15.75">
      <c r="A931" s="265"/>
      <c r="B931" s="299"/>
      <c r="C931" s="4" t="s">
        <v>39</v>
      </c>
      <c r="D931" s="30">
        <v>10011</v>
      </c>
      <c r="E931" s="30">
        <f>D931/D927*100</f>
        <v>45.46527998546709</v>
      </c>
      <c r="F931" s="30">
        <v>1598.9</v>
      </c>
      <c r="G931" s="30">
        <f>F931/F927*100</f>
        <v>29.653739869062857</v>
      </c>
      <c r="H931" s="19">
        <f>F931/D931*100-100</f>
        <v>-84.02856857456797</v>
      </c>
    </row>
    <row r="932" spans="1:8" ht="15.75">
      <c r="A932" s="265" t="s">
        <v>959</v>
      </c>
      <c r="B932" s="299" t="s">
        <v>195</v>
      </c>
      <c r="C932" s="4" t="s">
        <v>154</v>
      </c>
      <c r="D932" s="30">
        <v>2330</v>
      </c>
      <c r="E932" s="30">
        <v>100</v>
      </c>
      <c r="F932" s="30">
        <v>0</v>
      </c>
      <c r="G932" s="30">
        <v>0</v>
      </c>
      <c r="H932" s="19">
        <f>F932/D932*100-100</f>
        <v>-100</v>
      </c>
    </row>
    <row r="933" spans="1:8" ht="15.75">
      <c r="A933" s="265"/>
      <c r="B933" s="299"/>
      <c r="C933" s="4" t="s">
        <v>37</v>
      </c>
      <c r="D933" s="30">
        <v>2330</v>
      </c>
      <c r="E933" s="30">
        <v>100</v>
      </c>
      <c r="F933" s="30">
        <v>0</v>
      </c>
      <c r="G933" s="30">
        <v>0</v>
      </c>
      <c r="H933" s="19">
        <f>F933/D933*100-100</f>
        <v>-100</v>
      </c>
    </row>
    <row r="934" spans="1:8" ht="15.75">
      <c r="A934" s="265"/>
      <c r="B934" s="299"/>
      <c r="C934" s="4" t="s">
        <v>18</v>
      </c>
      <c r="D934" s="30">
        <v>0</v>
      </c>
      <c r="E934" s="30">
        <v>0</v>
      </c>
      <c r="F934" s="30">
        <v>0</v>
      </c>
      <c r="G934" s="30">
        <v>0</v>
      </c>
      <c r="H934" s="19">
        <v>0</v>
      </c>
    </row>
    <row r="935" spans="1:8" ht="15.75">
      <c r="A935" s="265"/>
      <c r="B935" s="299"/>
      <c r="C935" s="4" t="s">
        <v>38</v>
      </c>
      <c r="D935" s="30">
        <v>0</v>
      </c>
      <c r="E935" s="30">
        <v>0</v>
      </c>
      <c r="F935" s="30">
        <v>0</v>
      </c>
      <c r="G935" s="30">
        <v>0</v>
      </c>
      <c r="H935" s="19">
        <v>0</v>
      </c>
    </row>
    <row r="936" spans="1:8" ht="15.75">
      <c r="A936" s="265"/>
      <c r="B936" s="299"/>
      <c r="C936" s="4" t="s">
        <v>39</v>
      </c>
      <c r="D936" s="30">
        <v>0</v>
      </c>
      <c r="E936" s="30">
        <v>0</v>
      </c>
      <c r="F936" s="30">
        <v>0</v>
      </c>
      <c r="G936" s="30">
        <v>0</v>
      </c>
      <c r="H936" s="19">
        <v>0</v>
      </c>
    </row>
    <row r="937" spans="1:8" ht="15.75">
      <c r="A937" s="274" t="s">
        <v>196</v>
      </c>
      <c r="B937" s="294" t="s">
        <v>140</v>
      </c>
      <c r="C937" s="26" t="s">
        <v>154</v>
      </c>
      <c r="D937" s="29">
        <v>75</v>
      </c>
      <c r="E937" s="29">
        <v>100</v>
      </c>
      <c r="F937" s="29">
        <v>0</v>
      </c>
      <c r="G937" s="29">
        <v>0</v>
      </c>
      <c r="H937" s="21">
        <f>F937/D937*100-100</f>
        <v>-100</v>
      </c>
    </row>
    <row r="938" spans="1:8" ht="15.75">
      <c r="A938" s="274"/>
      <c r="B938" s="294"/>
      <c r="C938" s="26" t="s">
        <v>37</v>
      </c>
      <c r="D938" s="29">
        <v>75</v>
      </c>
      <c r="E938" s="29">
        <v>100</v>
      </c>
      <c r="F938" s="29">
        <v>0</v>
      </c>
      <c r="G938" s="29">
        <v>0</v>
      </c>
      <c r="H938" s="21">
        <f>F938/D938*100-100</f>
        <v>-100</v>
      </c>
    </row>
    <row r="939" spans="1:8" ht="15.75">
      <c r="A939" s="274"/>
      <c r="B939" s="294"/>
      <c r="C939" s="26" t="s">
        <v>18</v>
      </c>
      <c r="D939" s="31">
        <v>0</v>
      </c>
      <c r="E939" s="31">
        <v>0</v>
      </c>
      <c r="F939" s="31">
        <v>0</v>
      </c>
      <c r="G939" s="31">
        <v>0</v>
      </c>
      <c r="H939" s="21">
        <v>0</v>
      </c>
    </row>
    <row r="940" spans="1:8" ht="15.75">
      <c r="A940" s="274"/>
      <c r="B940" s="294"/>
      <c r="C940" s="26" t="s">
        <v>38</v>
      </c>
      <c r="D940" s="31">
        <v>0</v>
      </c>
      <c r="E940" s="31">
        <v>0</v>
      </c>
      <c r="F940" s="31">
        <v>0</v>
      </c>
      <c r="G940" s="31">
        <v>0</v>
      </c>
      <c r="H940" s="21">
        <v>0</v>
      </c>
    </row>
    <row r="941" spans="1:8" ht="15.75">
      <c r="A941" s="274"/>
      <c r="B941" s="294"/>
      <c r="C941" s="26" t="s">
        <v>39</v>
      </c>
      <c r="D941" s="31">
        <v>0</v>
      </c>
      <c r="E941" s="31">
        <v>0</v>
      </c>
      <c r="F941" s="31">
        <v>0</v>
      </c>
      <c r="G941" s="31">
        <v>0</v>
      </c>
      <c r="H941" s="21">
        <v>0</v>
      </c>
    </row>
    <row r="942" spans="1:8" ht="15.75">
      <c r="A942" s="265" t="s">
        <v>960</v>
      </c>
      <c r="B942" s="299" t="s">
        <v>197</v>
      </c>
      <c r="C942" s="4" t="s">
        <v>154</v>
      </c>
      <c r="D942" s="30">
        <v>75</v>
      </c>
      <c r="E942" s="30">
        <v>100</v>
      </c>
      <c r="F942" s="30">
        <v>0</v>
      </c>
      <c r="G942" s="30">
        <v>0</v>
      </c>
      <c r="H942" s="19">
        <f>F942/D942*100-100</f>
        <v>-100</v>
      </c>
    </row>
    <row r="943" spans="1:8" ht="15.75">
      <c r="A943" s="265"/>
      <c r="B943" s="299"/>
      <c r="C943" s="4" t="s">
        <v>37</v>
      </c>
      <c r="D943" s="30">
        <v>75</v>
      </c>
      <c r="E943" s="30">
        <v>100</v>
      </c>
      <c r="F943" s="30">
        <v>0</v>
      </c>
      <c r="G943" s="30">
        <v>0</v>
      </c>
      <c r="H943" s="19">
        <f>F943/D943*100-100</f>
        <v>-100</v>
      </c>
    </row>
    <row r="944" spans="1:8" ht="15.75">
      <c r="A944" s="265"/>
      <c r="B944" s="299"/>
      <c r="C944" s="4" t="s">
        <v>18</v>
      </c>
      <c r="D944" s="30">
        <v>0</v>
      </c>
      <c r="E944" s="30">
        <v>0</v>
      </c>
      <c r="F944" s="30">
        <v>0</v>
      </c>
      <c r="G944" s="30">
        <v>0</v>
      </c>
      <c r="H944" s="19">
        <v>0</v>
      </c>
    </row>
    <row r="945" spans="1:8" ht="15.75">
      <c r="A945" s="265"/>
      <c r="B945" s="299"/>
      <c r="C945" s="4" t="s">
        <v>38</v>
      </c>
      <c r="D945" s="30">
        <v>0</v>
      </c>
      <c r="E945" s="30">
        <v>0</v>
      </c>
      <c r="F945" s="30">
        <v>0</v>
      </c>
      <c r="G945" s="30">
        <v>0</v>
      </c>
      <c r="H945" s="19">
        <v>0</v>
      </c>
    </row>
    <row r="946" spans="1:8" ht="15.75">
      <c r="A946" s="265"/>
      <c r="B946" s="299"/>
      <c r="C946" s="4" t="s">
        <v>39</v>
      </c>
      <c r="D946" s="30">
        <v>0</v>
      </c>
      <c r="E946" s="30">
        <v>0</v>
      </c>
      <c r="F946" s="30">
        <v>0</v>
      </c>
      <c r="G946" s="30">
        <v>0</v>
      </c>
      <c r="H946" s="19">
        <v>0</v>
      </c>
    </row>
    <row r="947" spans="1:9" s="156" customFormat="1" ht="25.5" customHeight="1">
      <c r="A947" s="373" t="s">
        <v>30</v>
      </c>
      <c r="B947" s="327" t="s">
        <v>1768</v>
      </c>
      <c r="C947" s="228" t="s">
        <v>682</v>
      </c>
      <c r="D947" s="116">
        <f>D953+D971+D989</f>
        <v>515</v>
      </c>
      <c r="E947" s="116">
        <f>D947/D947*100</f>
        <v>100</v>
      </c>
      <c r="F947" s="116">
        <f>F953+F971+F989</f>
        <v>0</v>
      </c>
      <c r="G947" s="116">
        <v>0</v>
      </c>
      <c r="H947" s="116">
        <f>F947/D947*100-100</f>
        <v>-100</v>
      </c>
      <c r="I947" s="155"/>
    </row>
    <row r="948" spans="1:9" s="156" customFormat="1" ht="23.25" customHeight="1">
      <c r="A948" s="373"/>
      <c r="B948" s="327"/>
      <c r="C948" s="229" t="s">
        <v>542</v>
      </c>
      <c r="D948" s="116">
        <f>D954+D972+D990</f>
        <v>248</v>
      </c>
      <c r="E948" s="116">
        <f>D948/D947*100</f>
        <v>48.15533980582524</v>
      </c>
      <c r="F948" s="116">
        <f>F954+F972+F990</f>
        <v>0</v>
      </c>
      <c r="G948" s="116">
        <v>0</v>
      </c>
      <c r="H948" s="116">
        <f>F948/D948*100-100</f>
        <v>-100</v>
      </c>
      <c r="I948" s="155"/>
    </row>
    <row r="949" spans="1:9" s="156" customFormat="1" ht="25.5" customHeight="1">
      <c r="A949" s="373"/>
      <c r="B949" s="327"/>
      <c r="C949" s="229" t="s">
        <v>684</v>
      </c>
      <c r="D949" s="116">
        <f>D955+D973+D991</f>
        <v>0</v>
      </c>
      <c r="E949" s="116">
        <f>D949/D947*100</f>
        <v>0</v>
      </c>
      <c r="F949" s="116">
        <f>F955+F973+F991</f>
        <v>0</v>
      </c>
      <c r="G949" s="116">
        <v>0</v>
      </c>
      <c r="H949" s="116">
        <v>0</v>
      </c>
      <c r="I949" s="155"/>
    </row>
    <row r="950" spans="1:9" s="156" customFormat="1" ht="28.5" customHeight="1">
      <c r="A950" s="373"/>
      <c r="B950" s="327"/>
      <c r="C950" s="229" t="s">
        <v>544</v>
      </c>
      <c r="D950" s="116">
        <f>D956+D974+D992</f>
        <v>267</v>
      </c>
      <c r="E950" s="116">
        <f>D950/D948*100</f>
        <v>107.66129032258065</v>
      </c>
      <c r="F950" s="116">
        <f>F956+F974+F992</f>
        <v>0</v>
      </c>
      <c r="G950" s="116">
        <v>0</v>
      </c>
      <c r="H950" s="116">
        <f>F950/D950*100-100</f>
        <v>-100</v>
      </c>
      <c r="I950" s="155"/>
    </row>
    <row r="951" spans="1:9" s="156" customFormat="1" ht="27" customHeight="1">
      <c r="A951" s="373"/>
      <c r="B951" s="327"/>
      <c r="C951" s="374" t="s">
        <v>545</v>
      </c>
      <c r="D951" s="375">
        <f>D957+D975+D993</f>
        <v>0</v>
      </c>
      <c r="E951" s="375">
        <f>D951/D947*100</f>
        <v>0</v>
      </c>
      <c r="F951" s="375">
        <f>F957+F975+F993</f>
        <v>0</v>
      </c>
      <c r="G951" s="375">
        <v>0</v>
      </c>
      <c r="H951" s="375">
        <v>0</v>
      </c>
      <c r="I951" s="155"/>
    </row>
    <row r="952" spans="1:9" ht="15.75" customHeight="1" hidden="1">
      <c r="A952" s="373"/>
      <c r="B952" s="327"/>
      <c r="C952" s="374"/>
      <c r="D952" s="375"/>
      <c r="E952" s="375"/>
      <c r="F952" s="375"/>
      <c r="G952" s="375"/>
      <c r="H952" s="375" t="e">
        <f>F952/D952*100-100</f>
        <v>#DIV/0!</v>
      </c>
      <c r="I952" s="112"/>
    </row>
    <row r="953" spans="1:9" s="156" customFormat="1" ht="19.5" customHeight="1">
      <c r="A953" s="360" t="s">
        <v>752</v>
      </c>
      <c r="B953" s="294" t="s">
        <v>683</v>
      </c>
      <c r="C953" s="230" t="s">
        <v>682</v>
      </c>
      <c r="D953" s="111">
        <f>D959+D965</f>
        <v>50</v>
      </c>
      <c r="E953" s="111">
        <f>D953/D953*100</f>
        <v>100</v>
      </c>
      <c r="F953" s="111">
        <f>F959+F965</f>
        <v>0</v>
      </c>
      <c r="G953" s="111">
        <v>0</v>
      </c>
      <c r="H953" s="111">
        <f>F953/D953*100-100</f>
        <v>-100</v>
      </c>
      <c r="I953" s="155"/>
    </row>
    <row r="954" spans="1:9" s="156" customFormat="1" ht="19.5" customHeight="1">
      <c r="A954" s="360"/>
      <c r="B954" s="294"/>
      <c r="C954" s="35" t="s">
        <v>542</v>
      </c>
      <c r="D954" s="111">
        <f>D960+D966</f>
        <v>50</v>
      </c>
      <c r="E954" s="111">
        <f>D954/D953*100</f>
        <v>100</v>
      </c>
      <c r="F954" s="111">
        <f>F960+F966</f>
        <v>0</v>
      </c>
      <c r="G954" s="111">
        <v>0</v>
      </c>
      <c r="H954" s="111">
        <f>F954/D954*100-100</f>
        <v>-100</v>
      </c>
      <c r="I954" s="155"/>
    </row>
    <row r="955" spans="1:9" s="156" customFormat="1" ht="19.5" customHeight="1">
      <c r="A955" s="360"/>
      <c r="B955" s="294"/>
      <c r="C955" s="35" t="s">
        <v>543</v>
      </c>
      <c r="D955" s="111">
        <f>D961+D967</f>
        <v>0</v>
      </c>
      <c r="E955" s="111">
        <f>D955/D953*100</f>
        <v>0</v>
      </c>
      <c r="F955" s="111">
        <f>F961+F967</f>
        <v>0</v>
      </c>
      <c r="G955" s="111">
        <v>0</v>
      </c>
      <c r="H955" s="111">
        <v>0</v>
      </c>
      <c r="I955" s="155"/>
    </row>
    <row r="956" spans="1:9" s="156" customFormat="1" ht="20.25" customHeight="1">
      <c r="A956" s="360"/>
      <c r="B956" s="294"/>
      <c r="C956" s="35" t="s">
        <v>544</v>
      </c>
      <c r="D956" s="111">
        <f>D962+D968</f>
        <v>0</v>
      </c>
      <c r="E956" s="111">
        <f>D956/D953*100</f>
        <v>0</v>
      </c>
      <c r="F956" s="111">
        <f>F962+F968</f>
        <v>0</v>
      </c>
      <c r="G956" s="111">
        <v>0</v>
      </c>
      <c r="H956" s="111">
        <v>0</v>
      </c>
      <c r="I956" s="155"/>
    </row>
    <row r="957" spans="1:9" s="156" customFormat="1" ht="18.75" customHeight="1">
      <c r="A957" s="360"/>
      <c r="B957" s="294"/>
      <c r="C957" s="299" t="s">
        <v>545</v>
      </c>
      <c r="D957" s="376">
        <f>D963+D969</f>
        <v>0</v>
      </c>
      <c r="E957" s="376">
        <f>D957/D953*100</f>
        <v>0</v>
      </c>
      <c r="F957" s="376">
        <f>F963+F969</f>
        <v>0</v>
      </c>
      <c r="G957" s="376">
        <v>0</v>
      </c>
      <c r="H957" s="376">
        <v>0</v>
      </c>
      <c r="I957" s="155"/>
    </row>
    <row r="958" spans="1:9" ht="1.5" customHeight="1">
      <c r="A958" s="360"/>
      <c r="B958" s="294"/>
      <c r="C958" s="299"/>
      <c r="D958" s="376"/>
      <c r="E958" s="376"/>
      <c r="F958" s="376"/>
      <c r="G958" s="376"/>
      <c r="H958" s="376" t="e">
        <f>F958/D958*100-100</f>
        <v>#DIV/0!</v>
      </c>
      <c r="I958" s="112"/>
    </row>
    <row r="959" spans="1:9" ht="25.5" customHeight="1">
      <c r="A959" s="359" t="s">
        <v>753</v>
      </c>
      <c r="B959" s="299" t="s">
        <v>888</v>
      </c>
      <c r="C959" s="231" t="s">
        <v>682</v>
      </c>
      <c r="D959" s="113">
        <f>SUM(D960:D963)</f>
        <v>30</v>
      </c>
      <c r="E959" s="113">
        <f>D959/D959*100</f>
        <v>100</v>
      </c>
      <c r="F959" s="113">
        <f>SUM(F960:F963)</f>
        <v>0</v>
      </c>
      <c r="G959" s="113">
        <v>0</v>
      </c>
      <c r="H959" s="113">
        <f>F959/D959*100-100</f>
        <v>-100</v>
      </c>
      <c r="I959" s="112"/>
    </row>
    <row r="960" spans="1:9" ht="18" customHeight="1">
      <c r="A960" s="359"/>
      <c r="B960" s="299"/>
      <c r="C960" s="9" t="s">
        <v>542</v>
      </c>
      <c r="D960" s="113">
        <v>30</v>
      </c>
      <c r="E960" s="113">
        <f>D960/D959*100</f>
        <v>100</v>
      </c>
      <c r="F960" s="113">
        <v>0</v>
      </c>
      <c r="G960" s="113">
        <v>0</v>
      </c>
      <c r="H960" s="113">
        <f>F960/D960*100-100</f>
        <v>-100</v>
      </c>
      <c r="I960" s="112"/>
    </row>
    <row r="961" spans="1:9" ht="19.5" customHeight="1">
      <c r="A961" s="359"/>
      <c r="B961" s="299"/>
      <c r="C961" s="9" t="s">
        <v>684</v>
      </c>
      <c r="D961" s="113">
        <v>0</v>
      </c>
      <c r="E961" s="113">
        <f>D961/D959*100</f>
        <v>0</v>
      </c>
      <c r="F961" s="113">
        <v>0</v>
      </c>
      <c r="G961" s="113">
        <v>0</v>
      </c>
      <c r="H961" s="113">
        <v>0</v>
      </c>
      <c r="I961" s="112"/>
    </row>
    <row r="962" spans="1:9" ht="19.5" customHeight="1">
      <c r="A962" s="359"/>
      <c r="B962" s="299"/>
      <c r="C962" s="9" t="s">
        <v>544</v>
      </c>
      <c r="D962" s="113">
        <v>0</v>
      </c>
      <c r="E962" s="113">
        <f>D962/D959*100</f>
        <v>0</v>
      </c>
      <c r="F962" s="113">
        <v>0</v>
      </c>
      <c r="G962" s="113">
        <v>0</v>
      </c>
      <c r="H962" s="113">
        <v>0</v>
      </c>
      <c r="I962" s="112"/>
    </row>
    <row r="963" spans="1:9" ht="19.5" customHeight="1">
      <c r="A963" s="359"/>
      <c r="B963" s="299"/>
      <c r="C963" s="299" t="s">
        <v>545</v>
      </c>
      <c r="D963" s="376">
        <v>0</v>
      </c>
      <c r="E963" s="376">
        <f>D963/D959*100</f>
        <v>0</v>
      </c>
      <c r="F963" s="376">
        <v>0</v>
      </c>
      <c r="G963" s="376">
        <v>0</v>
      </c>
      <c r="H963" s="376">
        <v>0</v>
      </c>
      <c r="I963" s="112"/>
    </row>
    <row r="964" spans="1:9" ht="15.75" hidden="1">
      <c r="A964" s="359"/>
      <c r="B964" s="299"/>
      <c r="C964" s="299"/>
      <c r="D964" s="376"/>
      <c r="E964" s="376"/>
      <c r="F964" s="376"/>
      <c r="G964" s="376"/>
      <c r="H964" s="376" t="e">
        <f>F964/D964*100-100</f>
        <v>#DIV/0!</v>
      </c>
      <c r="I964" s="112"/>
    </row>
    <row r="965" spans="1:9" ht="20.25" customHeight="1">
      <c r="A965" s="359" t="s">
        <v>754</v>
      </c>
      <c r="B965" s="299" t="s">
        <v>981</v>
      </c>
      <c r="C965" s="231" t="s">
        <v>682</v>
      </c>
      <c r="D965" s="113">
        <f>SUM(D966:D969)</f>
        <v>20</v>
      </c>
      <c r="E965" s="113">
        <f>D965/D965*100</f>
        <v>100</v>
      </c>
      <c r="F965" s="113">
        <f>SUM(F966:F969)</f>
        <v>0</v>
      </c>
      <c r="G965" s="113">
        <v>0</v>
      </c>
      <c r="H965" s="113">
        <f>F965/D965*100-100</f>
        <v>-100</v>
      </c>
      <c r="I965" s="112"/>
    </row>
    <row r="966" spans="1:9" ht="20.25" customHeight="1">
      <c r="A966" s="359"/>
      <c r="B966" s="299"/>
      <c r="C966" s="9" t="s">
        <v>542</v>
      </c>
      <c r="D966" s="113">
        <v>20</v>
      </c>
      <c r="E966" s="113">
        <f>D966/D965*100</f>
        <v>100</v>
      </c>
      <c r="F966" s="113">
        <v>0</v>
      </c>
      <c r="G966" s="113">
        <v>0</v>
      </c>
      <c r="H966" s="113">
        <f>F966/D966*100-100</f>
        <v>-100</v>
      </c>
      <c r="I966" s="112"/>
    </row>
    <row r="967" spans="1:9" ht="18" customHeight="1">
      <c r="A967" s="359"/>
      <c r="B967" s="299"/>
      <c r="C967" s="9" t="s">
        <v>684</v>
      </c>
      <c r="D967" s="113">
        <v>0</v>
      </c>
      <c r="E967" s="113">
        <f>D967/D965*100</f>
        <v>0</v>
      </c>
      <c r="F967" s="113">
        <v>0</v>
      </c>
      <c r="G967" s="113">
        <v>0</v>
      </c>
      <c r="H967" s="113">
        <v>0</v>
      </c>
      <c r="I967" s="112"/>
    </row>
    <row r="968" spans="1:9" ht="18.75" customHeight="1">
      <c r="A968" s="359"/>
      <c r="B968" s="299"/>
      <c r="C968" s="9" t="s">
        <v>544</v>
      </c>
      <c r="D968" s="113">
        <v>0</v>
      </c>
      <c r="E968" s="113">
        <f>D968/D965*100</f>
        <v>0</v>
      </c>
      <c r="F968" s="113">
        <v>0</v>
      </c>
      <c r="G968" s="113">
        <v>0</v>
      </c>
      <c r="H968" s="113">
        <v>0</v>
      </c>
      <c r="I968" s="112"/>
    </row>
    <row r="969" spans="1:9" ht="15.75">
      <c r="A969" s="359"/>
      <c r="B969" s="299"/>
      <c r="C969" s="299" t="s">
        <v>545</v>
      </c>
      <c r="D969" s="376">
        <v>0</v>
      </c>
      <c r="E969" s="376">
        <f>D969/D965*100</f>
        <v>0</v>
      </c>
      <c r="F969" s="376">
        <v>0</v>
      </c>
      <c r="G969" s="376">
        <v>0</v>
      </c>
      <c r="H969" s="376">
        <v>0</v>
      </c>
      <c r="I969" s="112"/>
    </row>
    <row r="970" spans="1:9" ht="3.75" customHeight="1">
      <c r="A970" s="359"/>
      <c r="B970" s="299"/>
      <c r="C970" s="299"/>
      <c r="D970" s="376"/>
      <c r="E970" s="376"/>
      <c r="F970" s="376"/>
      <c r="G970" s="376"/>
      <c r="H970" s="376" t="e">
        <f>F970/D970*100-100</f>
        <v>#DIV/0!</v>
      </c>
      <c r="I970" s="112"/>
    </row>
    <row r="971" spans="1:9" s="156" customFormat="1" ht="18" customHeight="1">
      <c r="A971" s="360" t="s">
        <v>755</v>
      </c>
      <c r="B971" s="294" t="s">
        <v>685</v>
      </c>
      <c r="C971" s="230" t="s">
        <v>682</v>
      </c>
      <c r="D971" s="111">
        <f>D977+D983</f>
        <v>50</v>
      </c>
      <c r="E971" s="111">
        <f>D971/D971*100</f>
        <v>100</v>
      </c>
      <c r="F971" s="111">
        <f>F977+F983</f>
        <v>0</v>
      </c>
      <c r="G971" s="111">
        <v>0</v>
      </c>
      <c r="H971" s="111">
        <f>F971/D971*100-100</f>
        <v>-100</v>
      </c>
      <c r="I971" s="155"/>
    </row>
    <row r="972" spans="1:9" s="156" customFormat="1" ht="19.5" customHeight="1">
      <c r="A972" s="360"/>
      <c r="B972" s="294"/>
      <c r="C972" s="35" t="s">
        <v>542</v>
      </c>
      <c r="D972" s="111">
        <f>D978+D984</f>
        <v>50</v>
      </c>
      <c r="E972" s="111">
        <f>D972/D971*100</f>
        <v>100</v>
      </c>
      <c r="F972" s="111">
        <f>F978+F984</f>
        <v>0</v>
      </c>
      <c r="G972" s="111">
        <v>0</v>
      </c>
      <c r="H972" s="111">
        <f>F972/D972*100-100</f>
        <v>-100</v>
      </c>
      <c r="I972" s="155"/>
    </row>
    <row r="973" spans="1:9" s="156" customFormat="1" ht="18" customHeight="1">
      <c r="A973" s="360"/>
      <c r="B973" s="294"/>
      <c r="C973" s="35" t="s">
        <v>684</v>
      </c>
      <c r="D973" s="111">
        <f>D979+D985</f>
        <v>0</v>
      </c>
      <c r="E973" s="111">
        <f>D973/D971*100</f>
        <v>0</v>
      </c>
      <c r="F973" s="111">
        <f>F979+F985</f>
        <v>0</v>
      </c>
      <c r="G973" s="111">
        <v>0</v>
      </c>
      <c r="H973" s="111">
        <v>0</v>
      </c>
      <c r="I973" s="155"/>
    </row>
    <row r="974" spans="1:9" s="156" customFormat="1" ht="18" customHeight="1">
      <c r="A974" s="360"/>
      <c r="B974" s="294"/>
      <c r="C974" s="35" t="s">
        <v>544</v>
      </c>
      <c r="D974" s="111">
        <f>D980+D986</f>
        <v>0</v>
      </c>
      <c r="E974" s="111">
        <f>D974/D971*100</f>
        <v>0</v>
      </c>
      <c r="F974" s="111">
        <f>F980+F986</f>
        <v>0</v>
      </c>
      <c r="G974" s="111">
        <v>0</v>
      </c>
      <c r="H974" s="111">
        <v>0</v>
      </c>
      <c r="I974" s="155"/>
    </row>
    <row r="975" spans="1:9" s="156" customFormat="1" ht="18" customHeight="1">
      <c r="A975" s="360"/>
      <c r="B975" s="294"/>
      <c r="C975" s="294" t="s">
        <v>545</v>
      </c>
      <c r="D975" s="376">
        <f>D981+D987</f>
        <v>0</v>
      </c>
      <c r="E975" s="376">
        <f>D975/D971*100</f>
        <v>0</v>
      </c>
      <c r="F975" s="376">
        <f>F981+F987</f>
        <v>0</v>
      </c>
      <c r="G975" s="376">
        <v>0</v>
      </c>
      <c r="H975" s="376">
        <v>0</v>
      </c>
      <c r="I975" s="155"/>
    </row>
    <row r="976" spans="1:9" ht="15.75" hidden="1">
      <c r="A976" s="360"/>
      <c r="B976" s="294"/>
      <c r="C976" s="294"/>
      <c r="D976" s="376"/>
      <c r="E976" s="376"/>
      <c r="F976" s="376"/>
      <c r="G976" s="376"/>
      <c r="H976" s="376" t="e">
        <f>F976/D976*100-100</f>
        <v>#DIV/0!</v>
      </c>
      <c r="I976" s="112"/>
    </row>
    <row r="977" spans="1:9" ht="18.75" customHeight="1">
      <c r="A977" s="359" t="s">
        <v>756</v>
      </c>
      <c r="B977" s="299" t="s">
        <v>888</v>
      </c>
      <c r="C977" s="231" t="s">
        <v>682</v>
      </c>
      <c r="D977" s="113">
        <f>SUM(D978:D981)</f>
        <v>30</v>
      </c>
      <c r="E977" s="113">
        <f>D977/D977*100</f>
        <v>100</v>
      </c>
      <c r="F977" s="113">
        <f>SUM(F978:F981)</f>
        <v>0</v>
      </c>
      <c r="G977" s="113">
        <v>0</v>
      </c>
      <c r="H977" s="113">
        <f>F977/D977*100-100</f>
        <v>-100</v>
      </c>
      <c r="I977" s="112"/>
    </row>
    <row r="978" spans="1:9" ht="18.75" customHeight="1">
      <c r="A978" s="359"/>
      <c r="B978" s="299"/>
      <c r="C978" s="9" t="s">
        <v>542</v>
      </c>
      <c r="D978" s="113">
        <v>30</v>
      </c>
      <c r="E978" s="113">
        <f>D978/D977*100</f>
        <v>100</v>
      </c>
      <c r="F978" s="113">
        <v>0</v>
      </c>
      <c r="G978" s="113">
        <v>0</v>
      </c>
      <c r="H978" s="113">
        <f>F978/D978*100-100</f>
        <v>-100</v>
      </c>
      <c r="I978" s="112"/>
    </row>
    <row r="979" spans="1:9" ht="18.75" customHeight="1">
      <c r="A979" s="359"/>
      <c r="B979" s="299"/>
      <c r="C979" s="9" t="s">
        <v>684</v>
      </c>
      <c r="D979" s="113">
        <v>0</v>
      </c>
      <c r="E979" s="113">
        <f>D979/D977*100</f>
        <v>0</v>
      </c>
      <c r="F979" s="113">
        <v>0</v>
      </c>
      <c r="G979" s="113">
        <v>0</v>
      </c>
      <c r="H979" s="113">
        <v>0</v>
      </c>
      <c r="I979" s="112"/>
    </row>
    <row r="980" spans="1:9" ht="19.5" customHeight="1">
      <c r="A980" s="359"/>
      <c r="B980" s="299"/>
      <c r="C980" s="9" t="s">
        <v>544</v>
      </c>
      <c r="D980" s="113">
        <v>0</v>
      </c>
      <c r="E980" s="113">
        <f>D980/D977*100</f>
        <v>0</v>
      </c>
      <c r="F980" s="113">
        <v>0</v>
      </c>
      <c r="G980" s="113">
        <v>0</v>
      </c>
      <c r="H980" s="113">
        <v>0</v>
      </c>
      <c r="I980" s="112"/>
    </row>
    <row r="981" spans="1:9" ht="19.5" customHeight="1">
      <c r="A981" s="359"/>
      <c r="B981" s="299"/>
      <c r="C981" s="299" t="s">
        <v>545</v>
      </c>
      <c r="D981" s="376">
        <v>0</v>
      </c>
      <c r="E981" s="376">
        <f>D981/D977*100</f>
        <v>0</v>
      </c>
      <c r="F981" s="376">
        <v>0</v>
      </c>
      <c r="G981" s="376">
        <v>0</v>
      </c>
      <c r="H981" s="376">
        <v>0</v>
      </c>
      <c r="I981" s="112"/>
    </row>
    <row r="982" spans="1:9" ht="15.75" hidden="1">
      <c r="A982" s="359"/>
      <c r="B982" s="299"/>
      <c r="C982" s="299"/>
      <c r="D982" s="376"/>
      <c r="E982" s="376"/>
      <c r="F982" s="376"/>
      <c r="G982" s="376"/>
      <c r="H982" s="376" t="e">
        <f>F982/D982*100-100</f>
        <v>#DIV/0!</v>
      </c>
      <c r="I982" s="112"/>
    </row>
    <row r="983" spans="1:9" ht="19.5" customHeight="1">
      <c r="A983" s="359" t="s">
        <v>757</v>
      </c>
      <c r="B983" s="299" t="s">
        <v>981</v>
      </c>
      <c r="C983" s="231" t="s">
        <v>682</v>
      </c>
      <c r="D983" s="113">
        <f>SUM(D984:D987)</f>
        <v>20</v>
      </c>
      <c r="E983" s="113">
        <f>D983/D983*100</f>
        <v>100</v>
      </c>
      <c r="F983" s="113">
        <f>SUM(F984:F987)</f>
        <v>0</v>
      </c>
      <c r="G983" s="113">
        <v>0</v>
      </c>
      <c r="H983" s="113">
        <f>F983/D983*100-100</f>
        <v>-100</v>
      </c>
      <c r="I983" s="112"/>
    </row>
    <row r="984" spans="1:9" ht="18.75" customHeight="1">
      <c r="A984" s="359"/>
      <c r="B984" s="299"/>
      <c r="C984" s="9" t="s">
        <v>542</v>
      </c>
      <c r="D984" s="113">
        <v>20</v>
      </c>
      <c r="E984" s="113">
        <f>D984/D983*100</f>
        <v>100</v>
      </c>
      <c r="F984" s="113">
        <v>0</v>
      </c>
      <c r="G984" s="113">
        <v>0</v>
      </c>
      <c r="H984" s="113">
        <f>F984/D984*100-100</f>
        <v>-100</v>
      </c>
      <c r="I984" s="112"/>
    </row>
    <row r="985" spans="1:9" ht="19.5" customHeight="1">
      <c r="A985" s="359"/>
      <c r="B985" s="299"/>
      <c r="C985" s="9" t="s">
        <v>684</v>
      </c>
      <c r="D985" s="113">
        <v>0</v>
      </c>
      <c r="E985" s="113">
        <f>D985/D983*100</f>
        <v>0</v>
      </c>
      <c r="F985" s="113">
        <v>0</v>
      </c>
      <c r="G985" s="113">
        <v>0</v>
      </c>
      <c r="H985" s="113">
        <v>0</v>
      </c>
      <c r="I985" s="112"/>
    </row>
    <row r="986" spans="1:9" ht="20.25" customHeight="1">
      <c r="A986" s="359"/>
      <c r="B986" s="299"/>
      <c r="C986" s="9" t="s">
        <v>544</v>
      </c>
      <c r="D986" s="113">
        <v>0</v>
      </c>
      <c r="E986" s="113">
        <f>D986/D983*100</f>
        <v>0</v>
      </c>
      <c r="F986" s="113">
        <v>0</v>
      </c>
      <c r="G986" s="113">
        <v>0</v>
      </c>
      <c r="H986" s="113">
        <v>0</v>
      </c>
      <c r="I986" s="112"/>
    </row>
    <row r="987" spans="1:9" ht="18.75" customHeight="1">
      <c r="A987" s="359"/>
      <c r="B987" s="299"/>
      <c r="C987" s="299" t="s">
        <v>545</v>
      </c>
      <c r="D987" s="376">
        <v>0</v>
      </c>
      <c r="E987" s="376">
        <f>D987/D983*100</f>
        <v>0</v>
      </c>
      <c r="F987" s="376">
        <v>0</v>
      </c>
      <c r="G987" s="376">
        <v>0</v>
      </c>
      <c r="H987" s="376">
        <v>0</v>
      </c>
      <c r="I987" s="112"/>
    </row>
    <row r="988" spans="1:9" ht="15.75" hidden="1">
      <c r="A988" s="359"/>
      <c r="B988" s="299"/>
      <c r="C988" s="299"/>
      <c r="D988" s="376"/>
      <c r="E988" s="376"/>
      <c r="F988" s="376"/>
      <c r="G988" s="376"/>
      <c r="H988" s="376" t="e">
        <f>F988/D988*100-100</f>
        <v>#DIV/0!</v>
      </c>
      <c r="I988" s="112"/>
    </row>
    <row r="989" spans="1:9" s="156" customFormat="1" ht="19.5" customHeight="1">
      <c r="A989" s="360" t="s">
        <v>758</v>
      </c>
      <c r="B989" s="294" t="s">
        <v>686</v>
      </c>
      <c r="C989" s="230" t="s">
        <v>682</v>
      </c>
      <c r="D989" s="111">
        <f>D994+D1000+D1005+D1010</f>
        <v>415</v>
      </c>
      <c r="E989" s="111">
        <f>D989/D989*100</f>
        <v>100</v>
      </c>
      <c r="F989" s="111">
        <f>F994+F1000+F1005+F1010</f>
        <v>0</v>
      </c>
      <c r="G989" s="111">
        <v>0</v>
      </c>
      <c r="H989" s="114">
        <f>F989/D989*100-100</f>
        <v>-100</v>
      </c>
      <c r="I989" s="155"/>
    </row>
    <row r="990" spans="1:9" s="156" customFormat="1" ht="18.75" customHeight="1">
      <c r="A990" s="360"/>
      <c r="B990" s="294"/>
      <c r="C990" s="35" t="s">
        <v>542</v>
      </c>
      <c r="D990" s="111">
        <f>D995+D1001+D1006</f>
        <v>148</v>
      </c>
      <c r="E990" s="111">
        <f>D990/D989*100</f>
        <v>35.66265060240964</v>
      </c>
      <c r="F990" s="111">
        <f>F995+F1001+F1006</f>
        <v>0</v>
      </c>
      <c r="G990" s="111">
        <v>0</v>
      </c>
      <c r="H990" s="114">
        <f>F990/D990*100-100</f>
        <v>-100</v>
      </c>
      <c r="I990" s="155"/>
    </row>
    <row r="991" spans="1:9" s="156" customFormat="1" ht="18" customHeight="1">
      <c r="A991" s="360"/>
      <c r="B991" s="294"/>
      <c r="C991" s="35" t="s">
        <v>684</v>
      </c>
      <c r="D991" s="111">
        <f>D996+D1002+D1007+D1012</f>
        <v>0</v>
      </c>
      <c r="E991" s="111">
        <f>D991/D989*100</f>
        <v>0</v>
      </c>
      <c r="F991" s="111">
        <f>F996+F1002+F1007+F1012</f>
        <v>0</v>
      </c>
      <c r="G991" s="111">
        <v>0</v>
      </c>
      <c r="H991" s="114">
        <v>0</v>
      </c>
      <c r="I991" s="155"/>
    </row>
    <row r="992" spans="1:9" s="156" customFormat="1" ht="19.5" customHeight="1">
      <c r="A992" s="360"/>
      <c r="B992" s="294"/>
      <c r="C992" s="35" t="s">
        <v>544</v>
      </c>
      <c r="D992" s="111">
        <f>D997+D1003+D1008+D1013</f>
        <v>267</v>
      </c>
      <c r="E992" s="111">
        <f>D992/D989*100</f>
        <v>64.33734939759036</v>
      </c>
      <c r="F992" s="111">
        <f>F997+F1003+F1008</f>
        <v>0</v>
      </c>
      <c r="G992" s="111">
        <v>0</v>
      </c>
      <c r="H992" s="111">
        <v>0</v>
      </c>
      <c r="I992" s="155"/>
    </row>
    <row r="993" spans="1:9" s="156" customFormat="1" ht="15.75">
      <c r="A993" s="360"/>
      <c r="B993" s="294"/>
      <c r="C993" s="121" t="s">
        <v>545</v>
      </c>
      <c r="D993" s="111">
        <f>D998+D1004+D1009</f>
        <v>0</v>
      </c>
      <c r="E993" s="111">
        <f>D993/D989*100</f>
        <v>0</v>
      </c>
      <c r="F993" s="111">
        <f>F998+F1004+F1009</f>
        <v>0</v>
      </c>
      <c r="G993" s="111">
        <v>0</v>
      </c>
      <c r="H993" s="111">
        <v>0</v>
      </c>
      <c r="I993" s="155"/>
    </row>
    <row r="994" spans="1:9" ht="19.5" customHeight="1">
      <c r="A994" s="359" t="s">
        <v>759</v>
      </c>
      <c r="B994" s="299" t="s">
        <v>982</v>
      </c>
      <c r="C994" s="231" t="s">
        <v>682</v>
      </c>
      <c r="D994" s="113">
        <f>SUM(D995:D998)</f>
        <v>148</v>
      </c>
      <c r="E994" s="113">
        <f>D994/D994*100</f>
        <v>100</v>
      </c>
      <c r="F994" s="113">
        <f>SUM(F995:F998)</f>
        <v>0</v>
      </c>
      <c r="G994" s="113">
        <v>0</v>
      </c>
      <c r="H994" s="113">
        <f>F994/D994*100-100</f>
        <v>-100</v>
      </c>
      <c r="I994" s="112"/>
    </row>
    <row r="995" spans="1:9" ht="19.5" customHeight="1">
      <c r="A995" s="359"/>
      <c r="B995" s="299"/>
      <c r="C995" s="9" t="s">
        <v>542</v>
      </c>
      <c r="D995" s="113">
        <v>148</v>
      </c>
      <c r="E995" s="113">
        <f>D995/D994*100</f>
        <v>100</v>
      </c>
      <c r="F995" s="113">
        <v>0</v>
      </c>
      <c r="G995" s="113">
        <v>0</v>
      </c>
      <c r="H995" s="113">
        <f>F995/D995*100-100</f>
        <v>-100</v>
      </c>
      <c r="I995" s="112"/>
    </row>
    <row r="996" spans="1:9" ht="18" customHeight="1">
      <c r="A996" s="359"/>
      <c r="B996" s="299"/>
      <c r="C996" s="9" t="s">
        <v>684</v>
      </c>
      <c r="D996" s="113">
        <v>0</v>
      </c>
      <c r="E996" s="113">
        <f>D996/D994*100</f>
        <v>0</v>
      </c>
      <c r="F996" s="113">
        <v>0</v>
      </c>
      <c r="G996" s="113">
        <v>0</v>
      </c>
      <c r="H996" s="113">
        <v>0</v>
      </c>
      <c r="I996" s="112"/>
    </row>
    <row r="997" spans="1:9" ht="18.75" customHeight="1">
      <c r="A997" s="359"/>
      <c r="B997" s="299"/>
      <c r="C997" s="9" t="s">
        <v>544</v>
      </c>
      <c r="D997" s="113">
        <v>0</v>
      </c>
      <c r="E997" s="113">
        <f>D997/D994*100</f>
        <v>0</v>
      </c>
      <c r="F997" s="113">
        <v>0</v>
      </c>
      <c r="G997" s="113">
        <v>0</v>
      </c>
      <c r="H997" s="113">
        <v>0</v>
      </c>
      <c r="I997" s="112"/>
    </row>
    <row r="998" spans="1:9" ht="16.5" customHeight="1">
      <c r="A998" s="359"/>
      <c r="B998" s="299"/>
      <c r="C998" s="3" t="s">
        <v>545</v>
      </c>
      <c r="D998" s="376">
        <v>0</v>
      </c>
      <c r="E998" s="376">
        <f>D998/D994*100</f>
        <v>0</v>
      </c>
      <c r="F998" s="376">
        <v>0</v>
      </c>
      <c r="G998" s="376">
        <v>0</v>
      </c>
      <c r="H998" s="113">
        <v>0</v>
      </c>
      <c r="I998" s="112"/>
    </row>
    <row r="999" spans="1:9" ht="0.75" customHeight="1">
      <c r="A999" s="359"/>
      <c r="B999" s="3"/>
      <c r="C999" s="3"/>
      <c r="D999" s="376"/>
      <c r="E999" s="376"/>
      <c r="F999" s="376"/>
      <c r="G999" s="376"/>
      <c r="H999" s="113" t="e">
        <f>F999/D999*100-100</f>
        <v>#DIV/0!</v>
      </c>
      <c r="I999" s="112"/>
    </row>
    <row r="1000" spans="1:9" ht="18" customHeight="1">
      <c r="A1000" s="359" t="s">
        <v>760</v>
      </c>
      <c r="B1000" s="299" t="s">
        <v>983</v>
      </c>
      <c r="C1000" s="231" t="s">
        <v>682</v>
      </c>
      <c r="D1000" s="113">
        <f>SUM(D1001:D1004)</f>
        <v>0</v>
      </c>
      <c r="E1000" s="113">
        <v>0</v>
      </c>
      <c r="F1000" s="113">
        <f>SUM(F1001:F1004)</f>
        <v>0</v>
      </c>
      <c r="G1000" s="113">
        <v>0</v>
      </c>
      <c r="H1000" s="113">
        <v>0</v>
      </c>
      <c r="I1000" s="112"/>
    </row>
    <row r="1001" spans="1:9" ht="21" customHeight="1">
      <c r="A1001" s="359"/>
      <c r="B1001" s="299"/>
      <c r="C1001" s="9" t="s">
        <v>542</v>
      </c>
      <c r="D1001" s="113">
        <v>0</v>
      </c>
      <c r="E1001" s="113">
        <v>0</v>
      </c>
      <c r="F1001" s="113">
        <v>0</v>
      </c>
      <c r="G1001" s="113">
        <v>0</v>
      </c>
      <c r="H1001" s="113">
        <v>0</v>
      </c>
      <c r="I1001" s="112"/>
    </row>
    <row r="1002" spans="1:9" ht="19.5" customHeight="1">
      <c r="A1002" s="359"/>
      <c r="B1002" s="299"/>
      <c r="C1002" s="9" t="s">
        <v>543</v>
      </c>
      <c r="D1002" s="113">
        <v>0</v>
      </c>
      <c r="E1002" s="113">
        <v>0</v>
      </c>
      <c r="F1002" s="113">
        <v>0</v>
      </c>
      <c r="G1002" s="113">
        <v>0</v>
      </c>
      <c r="H1002" s="113">
        <v>0</v>
      </c>
      <c r="I1002" s="112"/>
    </row>
    <row r="1003" spans="1:9" ht="18" customHeight="1">
      <c r="A1003" s="359"/>
      <c r="B1003" s="299"/>
      <c r="C1003" s="9" t="s">
        <v>544</v>
      </c>
      <c r="D1003" s="113">
        <v>0</v>
      </c>
      <c r="E1003" s="113">
        <v>0</v>
      </c>
      <c r="F1003" s="113">
        <v>0</v>
      </c>
      <c r="G1003" s="113">
        <v>0</v>
      </c>
      <c r="H1003" s="113">
        <v>0</v>
      </c>
      <c r="I1003" s="112"/>
    </row>
    <row r="1004" spans="1:9" ht="21.75" customHeight="1">
      <c r="A1004" s="359"/>
      <c r="B1004" s="299"/>
      <c r="C1004" s="3" t="s">
        <v>545</v>
      </c>
      <c r="D1004" s="113">
        <v>0</v>
      </c>
      <c r="E1004" s="113">
        <v>0</v>
      </c>
      <c r="F1004" s="113">
        <v>0</v>
      </c>
      <c r="G1004" s="113">
        <v>0</v>
      </c>
      <c r="H1004" s="113">
        <v>0</v>
      </c>
      <c r="I1004" s="112"/>
    </row>
    <row r="1005" spans="1:9" ht="29.25" customHeight="1">
      <c r="A1005" s="359" t="s">
        <v>761</v>
      </c>
      <c r="B1005" s="299" t="s">
        <v>984</v>
      </c>
      <c r="C1005" s="231" t="s">
        <v>682</v>
      </c>
      <c r="D1005" s="113">
        <v>0</v>
      </c>
      <c r="E1005" s="113">
        <v>0</v>
      </c>
      <c r="F1005" s="113">
        <v>0</v>
      </c>
      <c r="G1005" s="113">
        <v>0</v>
      </c>
      <c r="H1005" s="113">
        <v>0</v>
      </c>
      <c r="I1005" s="112"/>
    </row>
    <row r="1006" spans="1:9" ht="21" customHeight="1">
      <c r="A1006" s="359"/>
      <c r="B1006" s="299"/>
      <c r="C1006" s="9" t="s">
        <v>542</v>
      </c>
      <c r="D1006" s="113">
        <v>0</v>
      </c>
      <c r="E1006" s="113">
        <v>0</v>
      </c>
      <c r="F1006" s="113">
        <v>0</v>
      </c>
      <c r="G1006" s="113">
        <v>0</v>
      </c>
      <c r="H1006" s="113">
        <v>0</v>
      </c>
      <c r="I1006" s="112"/>
    </row>
    <row r="1007" spans="1:9" ht="22.5" customHeight="1">
      <c r="A1007" s="359"/>
      <c r="B1007" s="299"/>
      <c r="C1007" s="9" t="s">
        <v>684</v>
      </c>
      <c r="D1007" s="113">
        <v>0</v>
      </c>
      <c r="E1007" s="113">
        <v>0</v>
      </c>
      <c r="F1007" s="113">
        <v>0</v>
      </c>
      <c r="G1007" s="113">
        <v>0</v>
      </c>
      <c r="H1007" s="113">
        <v>0</v>
      </c>
      <c r="I1007" s="112"/>
    </row>
    <row r="1008" spans="1:9" ht="21.75" customHeight="1">
      <c r="A1008" s="359"/>
      <c r="B1008" s="299"/>
      <c r="C1008" s="9" t="s">
        <v>544</v>
      </c>
      <c r="D1008" s="113">
        <v>0</v>
      </c>
      <c r="E1008" s="113">
        <v>0</v>
      </c>
      <c r="F1008" s="113">
        <v>0</v>
      </c>
      <c r="G1008" s="113">
        <v>0</v>
      </c>
      <c r="H1008" s="113">
        <v>0</v>
      </c>
      <c r="I1008" s="112"/>
    </row>
    <row r="1009" spans="1:9" ht="21.75" customHeight="1">
      <c r="A1009" s="359"/>
      <c r="B1009" s="299"/>
      <c r="C1009" s="3" t="s">
        <v>545</v>
      </c>
      <c r="D1009" s="113">
        <v>0</v>
      </c>
      <c r="E1009" s="113">
        <v>0</v>
      </c>
      <c r="F1009" s="113">
        <v>0</v>
      </c>
      <c r="G1009" s="113">
        <v>0</v>
      </c>
      <c r="H1009" s="113">
        <v>0</v>
      </c>
      <c r="I1009" s="112"/>
    </row>
    <row r="1010" spans="1:9" ht="20.25" customHeight="1">
      <c r="A1010" s="359" t="s">
        <v>762</v>
      </c>
      <c r="B1010" s="299" t="s">
        <v>985</v>
      </c>
      <c r="C1010" s="231" t="s">
        <v>682</v>
      </c>
      <c r="D1010" s="113">
        <f>SUM(D1011:D1014)</f>
        <v>267</v>
      </c>
      <c r="E1010" s="113">
        <f>D1010/D1010*100</f>
        <v>100</v>
      </c>
      <c r="F1010" s="113">
        <f>SUM(F1011:F1014)</f>
        <v>0</v>
      </c>
      <c r="G1010" s="113">
        <v>0</v>
      </c>
      <c r="H1010" s="113">
        <f>F1010/D1010*100-100</f>
        <v>-100</v>
      </c>
      <c r="I1010" s="112"/>
    </row>
    <row r="1011" spans="1:9" ht="20.25" customHeight="1">
      <c r="A1011" s="359"/>
      <c r="B1011" s="299"/>
      <c r="C1011" s="9" t="s">
        <v>542</v>
      </c>
      <c r="D1011" s="113">
        <v>0</v>
      </c>
      <c r="E1011" s="113">
        <f>D1011/D1010*100</f>
        <v>0</v>
      </c>
      <c r="F1011" s="113">
        <v>0</v>
      </c>
      <c r="G1011" s="113">
        <v>0</v>
      </c>
      <c r="H1011" s="113">
        <v>0</v>
      </c>
      <c r="I1011" s="112"/>
    </row>
    <row r="1012" spans="1:9" ht="18.75" customHeight="1">
      <c r="A1012" s="359"/>
      <c r="B1012" s="299"/>
      <c r="C1012" s="9" t="s">
        <v>684</v>
      </c>
      <c r="D1012" s="113">
        <v>0</v>
      </c>
      <c r="E1012" s="113">
        <f>D1012/D1010*100</f>
        <v>0</v>
      </c>
      <c r="F1012" s="113">
        <v>0</v>
      </c>
      <c r="G1012" s="113">
        <v>0</v>
      </c>
      <c r="H1012" s="113">
        <v>0</v>
      </c>
      <c r="I1012" s="112"/>
    </row>
    <row r="1013" spans="1:9" ht="18.75" customHeight="1">
      <c r="A1013" s="359"/>
      <c r="B1013" s="299"/>
      <c r="C1013" s="9" t="s">
        <v>544</v>
      </c>
      <c r="D1013" s="113">
        <v>267</v>
      </c>
      <c r="E1013" s="113">
        <f>D1013/D1010*100</f>
        <v>100</v>
      </c>
      <c r="F1013" s="113">
        <v>0</v>
      </c>
      <c r="G1013" s="113">
        <v>0</v>
      </c>
      <c r="H1013" s="113">
        <v>0</v>
      </c>
      <c r="I1013" s="112"/>
    </row>
    <row r="1014" spans="1:9" ht="15.75">
      <c r="A1014" s="359"/>
      <c r="B1014" s="299"/>
      <c r="C1014" s="115" t="s">
        <v>545</v>
      </c>
      <c r="D1014" s="15">
        <v>0</v>
      </c>
      <c r="E1014" s="113">
        <f>D1014/D1010*100</f>
        <v>0</v>
      </c>
      <c r="F1014" s="15">
        <v>0</v>
      </c>
      <c r="G1014" s="113">
        <v>0</v>
      </c>
      <c r="H1014" s="15">
        <v>0</v>
      </c>
      <c r="I1014" s="112"/>
    </row>
    <row r="1015" spans="1:8" ht="15.75">
      <c r="A1015" s="346" t="s">
        <v>44</v>
      </c>
      <c r="B1015" s="327" t="s">
        <v>1769</v>
      </c>
      <c r="C1015" s="27" t="s">
        <v>154</v>
      </c>
      <c r="D1015" s="81">
        <v>413864.7</v>
      </c>
      <c r="E1015" s="81">
        <v>100</v>
      </c>
      <c r="F1015" s="69">
        <v>71855</v>
      </c>
      <c r="G1015" s="69">
        <v>100</v>
      </c>
      <c r="H1015" s="69">
        <v>-82.63804571880617</v>
      </c>
    </row>
    <row r="1016" spans="1:8" ht="15.75">
      <c r="A1016" s="346"/>
      <c r="B1016" s="327"/>
      <c r="C1016" s="27" t="s">
        <v>37</v>
      </c>
      <c r="D1016" s="81">
        <v>264375</v>
      </c>
      <c r="E1016" s="81">
        <v>63.87957223701369</v>
      </c>
      <c r="F1016" s="69">
        <v>71833.9</v>
      </c>
      <c r="G1016" s="69">
        <v>99.97063530721591</v>
      </c>
      <c r="H1016" s="69">
        <v>-72.82878486997636</v>
      </c>
    </row>
    <row r="1017" spans="1:8" ht="15.75">
      <c r="A1017" s="346"/>
      <c r="B1017" s="327"/>
      <c r="C1017" s="27" t="s">
        <v>18</v>
      </c>
      <c r="D1017" s="69">
        <v>0</v>
      </c>
      <c r="E1017" s="69">
        <v>0</v>
      </c>
      <c r="F1017" s="69">
        <v>0</v>
      </c>
      <c r="G1017" s="69">
        <v>0</v>
      </c>
      <c r="H1017" s="69">
        <v>0</v>
      </c>
    </row>
    <row r="1018" spans="1:8" ht="24.75" customHeight="1">
      <c r="A1018" s="346"/>
      <c r="B1018" s="327"/>
      <c r="C1018" s="27" t="s">
        <v>38</v>
      </c>
      <c r="D1018" s="81">
        <v>100</v>
      </c>
      <c r="E1018" s="81">
        <v>0.02416248595253473</v>
      </c>
      <c r="F1018" s="69">
        <v>21.1</v>
      </c>
      <c r="G1018" s="69">
        <v>0.029364692784079053</v>
      </c>
      <c r="H1018" s="69">
        <v>-78.9</v>
      </c>
    </row>
    <row r="1019" spans="1:8" ht="25.5" customHeight="1">
      <c r="A1019" s="346"/>
      <c r="B1019" s="327"/>
      <c r="C1019" s="27" t="s">
        <v>39</v>
      </c>
      <c r="D1019" s="81">
        <v>149389.7</v>
      </c>
      <c r="E1019" s="81">
        <v>36.09626527703378</v>
      </c>
      <c r="F1019" s="69">
        <v>0</v>
      </c>
      <c r="G1019" s="69">
        <v>0</v>
      </c>
      <c r="H1019" s="69">
        <v>-100</v>
      </c>
    </row>
    <row r="1020" spans="1:8" ht="15.75">
      <c r="A1020" s="267" t="s">
        <v>155</v>
      </c>
      <c r="B1020" s="344" t="s">
        <v>147</v>
      </c>
      <c r="C1020" s="41" t="s">
        <v>154</v>
      </c>
      <c r="D1020" s="84">
        <v>200</v>
      </c>
      <c r="E1020" s="84">
        <v>100</v>
      </c>
      <c r="F1020" s="82">
        <v>99.3</v>
      </c>
      <c r="G1020" s="82">
        <v>100</v>
      </c>
      <c r="H1020" s="82">
        <v>-50.35</v>
      </c>
    </row>
    <row r="1021" spans="1:8" ht="15.75">
      <c r="A1021" s="267"/>
      <c r="B1021" s="344"/>
      <c r="C1021" s="35" t="s">
        <v>37</v>
      </c>
      <c r="D1021" s="84">
        <v>200</v>
      </c>
      <c r="E1021" s="84">
        <v>100</v>
      </c>
      <c r="F1021" s="82">
        <v>99.3</v>
      </c>
      <c r="G1021" s="82">
        <v>100</v>
      </c>
      <c r="H1021" s="82">
        <v>-50.35</v>
      </c>
    </row>
    <row r="1022" spans="1:8" ht="15.75">
      <c r="A1022" s="267"/>
      <c r="B1022" s="344"/>
      <c r="C1022" s="35" t="s">
        <v>18</v>
      </c>
      <c r="D1022" s="76">
        <v>0</v>
      </c>
      <c r="E1022" s="76">
        <v>0</v>
      </c>
      <c r="F1022" s="76">
        <v>0</v>
      </c>
      <c r="G1022" s="76">
        <v>0</v>
      </c>
      <c r="H1022" s="76">
        <v>0</v>
      </c>
    </row>
    <row r="1023" spans="1:8" ht="15.75">
      <c r="A1023" s="267"/>
      <c r="B1023" s="344"/>
      <c r="C1023" s="35" t="s">
        <v>38</v>
      </c>
      <c r="D1023" s="76">
        <v>0</v>
      </c>
      <c r="E1023" s="76">
        <v>0</v>
      </c>
      <c r="F1023" s="76">
        <v>0</v>
      </c>
      <c r="G1023" s="76">
        <v>0</v>
      </c>
      <c r="H1023" s="76">
        <v>0</v>
      </c>
    </row>
    <row r="1024" spans="1:8" ht="15.75">
      <c r="A1024" s="267"/>
      <c r="B1024" s="344"/>
      <c r="C1024" s="35" t="s">
        <v>39</v>
      </c>
      <c r="D1024" s="76">
        <v>0</v>
      </c>
      <c r="E1024" s="76">
        <v>0</v>
      </c>
      <c r="F1024" s="76">
        <v>0</v>
      </c>
      <c r="G1024" s="76">
        <v>0</v>
      </c>
      <c r="H1024" s="76">
        <v>0</v>
      </c>
    </row>
    <row r="1025" spans="1:8" ht="12.75" customHeight="1">
      <c r="A1025" s="268" t="s">
        <v>961</v>
      </c>
      <c r="B1025" s="335" t="s">
        <v>153</v>
      </c>
      <c r="C1025" s="37" t="s">
        <v>154</v>
      </c>
      <c r="D1025" s="86">
        <v>200</v>
      </c>
      <c r="E1025" s="86">
        <v>100</v>
      </c>
      <c r="F1025" s="83">
        <v>99.3</v>
      </c>
      <c r="G1025" s="83">
        <v>100</v>
      </c>
      <c r="H1025" s="83">
        <v>-50.35</v>
      </c>
    </row>
    <row r="1026" spans="1:8" ht="15.75">
      <c r="A1026" s="268"/>
      <c r="B1026" s="335"/>
      <c r="C1026" s="9" t="s">
        <v>37</v>
      </c>
      <c r="D1026" s="86">
        <v>200</v>
      </c>
      <c r="E1026" s="86">
        <v>100</v>
      </c>
      <c r="F1026" s="83">
        <v>99.3</v>
      </c>
      <c r="G1026" s="83">
        <v>100</v>
      </c>
      <c r="H1026" s="83">
        <v>-50.35</v>
      </c>
    </row>
    <row r="1027" spans="1:8" ht="15.75">
      <c r="A1027" s="268"/>
      <c r="B1027" s="335"/>
      <c r="C1027" s="9" t="s">
        <v>18</v>
      </c>
      <c r="D1027" s="77">
        <v>0</v>
      </c>
      <c r="E1027" s="77">
        <v>0</v>
      </c>
      <c r="F1027" s="77">
        <v>0</v>
      </c>
      <c r="G1027" s="77">
        <v>0</v>
      </c>
      <c r="H1027" s="77">
        <v>0</v>
      </c>
    </row>
    <row r="1028" spans="1:8" ht="15.75">
      <c r="A1028" s="268"/>
      <c r="B1028" s="335"/>
      <c r="C1028" s="9" t="s">
        <v>38</v>
      </c>
      <c r="D1028" s="77">
        <v>0</v>
      </c>
      <c r="E1028" s="77">
        <v>0</v>
      </c>
      <c r="F1028" s="77">
        <v>0</v>
      </c>
      <c r="G1028" s="77">
        <v>0</v>
      </c>
      <c r="H1028" s="77">
        <v>0</v>
      </c>
    </row>
    <row r="1029" spans="1:8" ht="15.75">
      <c r="A1029" s="268"/>
      <c r="B1029" s="335"/>
      <c r="C1029" s="9" t="s">
        <v>39</v>
      </c>
      <c r="D1029" s="77">
        <v>0</v>
      </c>
      <c r="E1029" s="77">
        <v>0</v>
      </c>
      <c r="F1029" s="77">
        <v>0</v>
      </c>
      <c r="G1029" s="77">
        <v>0</v>
      </c>
      <c r="H1029" s="77">
        <v>0</v>
      </c>
    </row>
    <row r="1030" spans="1:8" ht="15.75">
      <c r="A1030" s="267" t="s">
        <v>156</v>
      </c>
      <c r="B1030" s="344" t="s">
        <v>148</v>
      </c>
      <c r="C1030" s="41" t="s">
        <v>154</v>
      </c>
      <c r="D1030" s="84">
        <v>160464.7</v>
      </c>
      <c r="E1030" s="84">
        <v>100</v>
      </c>
      <c r="F1030" s="84">
        <v>1495.1</v>
      </c>
      <c r="G1030" s="82">
        <v>100</v>
      </c>
      <c r="H1030" s="82">
        <v>-99.06826859739245</v>
      </c>
    </row>
    <row r="1031" spans="1:8" ht="15.75">
      <c r="A1031" s="267"/>
      <c r="B1031" s="344"/>
      <c r="C1031" s="35" t="s">
        <v>37</v>
      </c>
      <c r="D1031" s="84">
        <v>11075</v>
      </c>
      <c r="E1031" s="84">
        <v>6.90182949894899</v>
      </c>
      <c r="F1031" s="82">
        <v>1495.1</v>
      </c>
      <c r="G1031" s="82">
        <v>100</v>
      </c>
      <c r="H1031" s="82">
        <v>-86.50022573363431</v>
      </c>
    </row>
    <row r="1032" spans="1:8" ht="15.75">
      <c r="A1032" s="267"/>
      <c r="B1032" s="344"/>
      <c r="C1032" s="35" t="s">
        <v>18</v>
      </c>
      <c r="D1032" s="76">
        <v>0</v>
      </c>
      <c r="E1032" s="76">
        <v>0</v>
      </c>
      <c r="F1032" s="76">
        <v>0</v>
      </c>
      <c r="G1032" s="76">
        <v>0</v>
      </c>
      <c r="H1032" s="76">
        <v>0</v>
      </c>
    </row>
    <row r="1033" spans="1:8" ht="15.75">
      <c r="A1033" s="267"/>
      <c r="B1033" s="344"/>
      <c r="C1033" s="35" t="s">
        <v>38</v>
      </c>
      <c r="D1033" s="76">
        <v>0</v>
      </c>
      <c r="E1033" s="76">
        <v>0</v>
      </c>
      <c r="F1033" s="76">
        <v>0</v>
      </c>
      <c r="G1033" s="76">
        <v>0</v>
      </c>
      <c r="H1033" s="76">
        <v>0</v>
      </c>
    </row>
    <row r="1034" spans="1:8" ht="15.75">
      <c r="A1034" s="267"/>
      <c r="B1034" s="344"/>
      <c r="C1034" s="35" t="s">
        <v>39</v>
      </c>
      <c r="D1034" s="85">
        <v>149389.7</v>
      </c>
      <c r="E1034" s="85">
        <v>93.09817050105102</v>
      </c>
      <c r="F1034" s="82">
        <v>0</v>
      </c>
      <c r="G1034" s="82">
        <v>0</v>
      </c>
      <c r="H1034" s="82">
        <v>-100</v>
      </c>
    </row>
    <row r="1035" spans="1:8" ht="15.75">
      <c r="A1035" s="268" t="s">
        <v>962</v>
      </c>
      <c r="B1035" s="335" t="s">
        <v>299</v>
      </c>
      <c r="C1035" s="37" t="s">
        <v>154</v>
      </c>
      <c r="D1035" s="86">
        <v>160464.7</v>
      </c>
      <c r="E1035" s="86">
        <v>100</v>
      </c>
      <c r="F1035" s="83">
        <v>1495.1</v>
      </c>
      <c r="G1035" s="83">
        <v>100</v>
      </c>
      <c r="H1035" s="83">
        <v>-99.06826859739245</v>
      </c>
    </row>
    <row r="1036" spans="1:8" ht="15.75">
      <c r="A1036" s="268"/>
      <c r="B1036" s="335"/>
      <c r="C1036" s="9" t="s">
        <v>37</v>
      </c>
      <c r="D1036" s="86">
        <v>11075</v>
      </c>
      <c r="E1036" s="86">
        <v>6.90182949894899</v>
      </c>
      <c r="F1036" s="83">
        <v>1495.1</v>
      </c>
      <c r="G1036" s="83">
        <v>100</v>
      </c>
      <c r="H1036" s="83">
        <v>-86.50022573363431</v>
      </c>
    </row>
    <row r="1037" spans="1:8" ht="15.75">
      <c r="A1037" s="268"/>
      <c r="B1037" s="335"/>
      <c r="C1037" s="9" t="s">
        <v>18</v>
      </c>
      <c r="D1037" s="77">
        <v>0</v>
      </c>
      <c r="E1037" s="77">
        <v>0</v>
      </c>
      <c r="F1037" s="77">
        <v>0</v>
      </c>
      <c r="G1037" s="77">
        <v>0</v>
      </c>
      <c r="H1037" s="77">
        <v>0</v>
      </c>
    </row>
    <row r="1038" spans="1:8" ht="15.75">
      <c r="A1038" s="268"/>
      <c r="B1038" s="335"/>
      <c r="C1038" s="9" t="s">
        <v>38</v>
      </c>
      <c r="D1038" s="77">
        <v>0</v>
      </c>
      <c r="E1038" s="77">
        <v>0</v>
      </c>
      <c r="F1038" s="77">
        <v>0</v>
      </c>
      <c r="G1038" s="77">
        <v>0</v>
      </c>
      <c r="H1038" s="77">
        <v>0</v>
      </c>
    </row>
    <row r="1039" spans="1:8" ht="15.75">
      <c r="A1039" s="268"/>
      <c r="B1039" s="335"/>
      <c r="C1039" s="9" t="s">
        <v>39</v>
      </c>
      <c r="D1039" s="87">
        <v>149389.7</v>
      </c>
      <c r="E1039" s="87">
        <v>93.09817050105102</v>
      </c>
      <c r="F1039" s="83">
        <v>0</v>
      </c>
      <c r="G1039" s="83">
        <v>0</v>
      </c>
      <c r="H1039" s="83">
        <v>-100</v>
      </c>
    </row>
    <row r="1040" spans="1:8" ht="15.75">
      <c r="A1040" s="267" t="s">
        <v>157</v>
      </c>
      <c r="B1040" s="344" t="s">
        <v>149</v>
      </c>
      <c r="C1040" s="41" t="s">
        <v>154</v>
      </c>
      <c r="D1040" s="82">
        <v>81093</v>
      </c>
      <c r="E1040" s="82">
        <v>100</v>
      </c>
      <c r="F1040" s="82">
        <v>41278</v>
      </c>
      <c r="G1040" s="82">
        <v>100</v>
      </c>
      <c r="H1040" s="82">
        <v>-49.09794926812425</v>
      </c>
    </row>
    <row r="1041" spans="1:8" ht="15.75">
      <c r="A1041" s="267"/>
      <c r="B1041" s="344"/>
      <c r="C1041" s="35" t="s">
        <v>37</v>
      </c>
      <c r="D1041" s="82">
        <v>81093</v>
      </c>
      <c r="E1041" s="82">
        <v>100</v>
      </c>
      <c r="F1041" s="82">
        <v>41278</v>
      </c>
      <c r="G1041" s="82">
        <v>100</v>
      </c>
      <c r="H1041" s="82">
        <v>-49.09794926812425</v>
      </c>
    </row>
    <row r="1042" spans="1:8" ht="15.75">
      <c r="A1042" s="267"/>
      <c r="B1042" s="344"/>
      <c r="C1042" s="35" t="s">
        <v>18</v>
      </c>
      <c r="D1042" s="76">
        <v>0</v>
      </c>
      <c r="E1042" s="76">
        <v>0</v>
      </c>
      <c r="F1042" s="76">
        <v>0</v>
      </c>
      <c r="G1042" s="76">
        <v>0</v>
      </c>
      <c r="H1042" s="76">
        <v>0</v>
      </c>
    </row>
    <row r="1043" spans="1:8" ht="15.75">
      <c r="A1043" s="267"/>
      <c r="B1043" s="344"/>
      <c r="C1043" s="35" t="s">
        <v>38</v>
      </c>
      <c r="D1043" s="76">
        <v>0</v>
      </c>
      <c r="E1043" s="76">
        <v>0</v>
      </c>
      <c r="F1043" s="76">
        <v>0</v>
      </c>
      <c r="G1043" s="76">
        <v>0</v>
      </c>
      <c r="H1043" s="76">
        <v>0</v>
      </c>
    </row>
    <row r="1044" spans="1:8" ht="15.75">
      <c r="A1044" s="267"/>
      <c r="B1044" s="344"/>
      <c r="C1044" s="35" t="s">
        <v>39</v>
      </c>
      <c r="D1044" s="76">
        <v>0</v>
      </c>
      <c r="E1044" s="76">
        <v>0</v>
      </c>
      <c r="F1044" s="76">
        <v>0</v>
      </c>
      <c r="G1044" s="76">
        <v>0</v>
      </c>
      <c r="H1044" s="76">
        <v>0</v>
      </c>
    </row>
    <row r="1045" spans="1:8" ht="15.75">
      <c r="A1045" s="268" t="s">
        <v>963</v>
      </c>
      <c r="B1045" s="335" t="s">
        <v>158</v>
      </c>
      <c r="C1045" s="37" t="s">
        <v>154</v>
      </c>
      <c r="D1045" s="83">
        <v>27717</v>
      </c>
      <c r="E1045" s="83">
        <v>100</v>
      </c>
      <c r="F1045" s="83">
        <v>27716.7</v>
      </c>
      <c r="G1045" s="83">
        <v>100</v>
      </c>
      <c r="H1045" s="83">
        <f>F1045/D1045*100-100</f>
        <v>-0.0010823682216596353</v>
      </c>
    </row>
    <row r="1046" spans="1:8" ht="15.75">
      <c r="A1046" s="268"/>
      <c r="B1046" s="335"/>
      <c r="C1046" s="9" t="s">
        <v>37</v>
      </c>
      <c r="D1046" s="83">
        <v>27717</v>
      </c>
      <c r="E1046" s="83">
        <v>100</v>
      </c>
      <c r="F1046" s="83">
        <v>27716.7</v>
      </c>
      <c r="G1046" s="83">
        <v>100</v>
      </c>
      <c r="H1046" s="83">
        <f>F1046/D1046*100-100</f>
        <v>-0.0010823682216596353</v>
      </c>
    </row>
    <row r="1047" spans="1:8" ht="15.75">
      <c r="A1047" s="268"/>
      <c r="B1047" s="335"/>
      <c r="C1047" s="9" t="s">
        <v>18</v>
      </c>
      <c r="D1047" s="77">
        <v>0</v>
      </c>
      <c r="E1047" s="77">
        <v>0</v>
      </c>
      <c r="F1047" s="77">
        <v>0</v>
      </c>
      <c r="G1047" s="77">
        <v>0</v>
      </c>
      <c r="H1047" s="77">
        <v>0</v>
      </c>
    </row>
    <row r="1048" spans="1:8" ht="15.75">
      <c r="A1048" s="268"/>
      <c r="B1048" s="335"/>
      <c r="C1048" s="9" t="s">
        <v>38</v>
      </c>
      <c r="D1048" s="77">
        <v>0</v>
      </c>
      <c r="E1048" s="77">
        <v>0</v>
      </c>
      <c r="F1048" s="77">
        <v>0</v>
      </c>
      <c r="G1048" s="77">
        <v>0</v>
      </c>
      <c r="H1048" s="77">
        <v>0</v>
      </c>
    </row>
    <row r="1049" spans="1:8" ht="15.75">
      <c r="A1049" s="268"/>
      <c r="B1049" s="335"/>
      <c r="C1049" s="9" t="s">
        <v>39</v>
      </c>
      <c r="D1049" s="77">
        <v>0</v>
      </c>
      <c r="E1049" s="77">
        <v>0</v>
      </c>
      <c r="F1049" s="77">
        <v>0</v>
      </c>
      <c r="G1049" s="77">
        <v>0</v>
      </c>
      <c r="H1049" s="77">
        <v>0</v>
      </c>
    </row>
    <row r="1050" spans="1:8" ht="15.75">
      <c r="A1050" s="268" t="s">
        <v>964</v>
      </c>
      <c r="B1050" s="345" t="s">
        <v>159</v>
      </c>
      <c r="C1050" s="37" t="s">
        <v>154</v>
      </c>
      <c r="D1050" s="77">
        <v>0</v>
      </c>
      <c r="E1050" s="77">
        <v>0</v>
      </c>
      <c r="F1050" s="77">
        <v>0</v>
      </c>
      <c r="G1050" s="77">
        <v>0</v>
      </c>
      <c r="H1050" s="77">
        <v>0</v>
      </c>
    </row>
    <row r="1051" spans="1:8" ht="15.75">
      <c r="A1051" s="268"/>
      <c r="B1051" s="345"/>
      <c r="C1051" s="9" t="s">
        <v>37</v>
      </c>
      <c r="D1051" s="77">
        <v>0</v>
      </c>
      <c r="E1051" s="77">
        <v>0</v>
      </c>
      <c r="F1051" s="77">
        <v>0</v>
      </c>
      <c r="G1051" s="77">
        <v>0</v>
      </c>
      <c r="H1051" s="77">
        <v>0</v>
      </c>
    </row>
    <row r="1052" spans="1:8" ht="15.75">
      <c r="A1052" s="268"/>
      <c r="B1052" s="345"/>
      <c r="C1052" s="9" t="s">
        <v>18</v>
      </c>
      <c r="D1052" s="77">
        <v>0</v>
      </c>
      <c r="E1052" s="77">
        <v>0</v>
      </c>
      <c r="F1052" s="77">
        <v>0</v>
      </c>
      <c r="G1052" s="77">
        <v>0</v>
      </c>
      <c r="H1052" s="77">
        <v>0</v>
      </c>
    </row>
    <row r="1053" spans="1:8" ht="15.75">
      <c r="A1053" s="268"/>
      <c r="B1053" s="345"/>
      <c r="C1053" s="9" t="s">
        <v>38</v>
      </c>
      <c r="D1053" s="77">
        <v>0</v>
      </c>
      <c r="E1053" s="77">
        <v>0</v>
      </c>
      <c r="F1053" s="77">
        <v>0</v>
      </c>
      <c r="G1053" s="77">
        <v>0</v>
      </c>
      <c r="H1053" s="77">
        <v>0</v>
      </c>
    </row>
    <row r="1054" spans="1:8" ht="15.75">
      <c r="A1054" s="268"/>
      <c r="B1054" s="345"/>
      <c r="C1054" s="9" t="s">
        <v>39</v>
      </c>
      <c r="D1054" s="77">
        <v>0</v>
      </c>
      <c r="E1054" s="77">
        <v>0</v>
      </c>
      <c r="F1054" s="77">
        <v>0</v>
      </c>
      <c r="G1054" s="77">
        <v>0</v>
      </c>
      <c r="H1054" s="77">
        <v>0</v>
      </c>
    </row>
    <row r="1055" spans="1:8" ht="15.75">
      <c r="A1055" s="268" t="s">
        <v>965</v>
      </c>
      <c r="B1055" s="335" t="s">
        <v>160</v>
      </c>
      <c r="C1055" s="37" t="s">
        <v>154</v>
      </c>
      <c r="D1055" s="77">
        <v>41072</v>
      </c>
      <c r="E1055" s="77">
        <v>100</v>
      </c>
      <c r="F1055" s="83">
        <v>13561.3</v>
      </c>
      <c r="G1055" s="83">
        <v>100</v>
      </c>
      <c r="H1055" s="83">
        <v>-66.98164199454617</v>
      </c>
    </row>
    <row r="1056" spans="1:8" ht="15.75">
      <c r="A1056" s="268"/>
      <c r="B1056" s="335"/>
      <c r="C1056" s="9" t="s">
        <v>37</v>
      </c>
      <c r="D1056" s="77">
        <v>41072</v>
      </c>
      <c r="E1056" s="77">
        <v>100</v>
      </c>
      <c r="F1056" s="83">
        <v>13561.3</v>
      </c>
      <c r="G1056" s="83">
        <v>100</v>
      </c>
      <c r="H1056" s="83">
        <v>-66.98164199454617</v>
      </c>
    </row>
    <row r="1057" spans="1:8" ht="15.75">
      <c r="A1057" s="268"/>
      <c r="B1057" s="335"/>
      <c r="C1057" s="9" t="s">
        <v>18</v>
      </c>
      <c r="D1057" s="77">
        <v>0</v>
      </c>
      <c r="E1057" s="77">
        <v>0</v>
      </c>
      <c r="F1057" s="77">
        <v>0</v>
      </c>
      <c r="G1057" s="77">
        <v>0</v>
      </c>
      <c r="H1057" s="77">
        <v>0</v>
      </c>
    </row>
    <row r="1058" spans="1:8" ht="15.75">
      <c r="A1058" s="268"/>
      <c r="B1058" s="335"/>
      <c r="C1058" s="9" t="s">
        <v>38</v>
      </c>
      <c r="D1058" s="77">
        <v>0</v>
      </c>
      <c r="E1058" s="77">
        <v>0</v>
      </c>
      <c r="F1058" s="77">
        <v>0</v>
      </c>
      <c r="G1058" s="77">
        <v>0</v>
      </c>
      <c r="H1058" s="77">
        <v>0</v>
      </c>
    </row>
    <row r="1059" spans="1:8" ht="15.75">
      <c r="A1059" s="268"/>
      <c r="B1059" s="335"/>
      <c r="C1059" s="9" t="s">
        <v>39</v>
      </c>
      <c r="D1059" s="77">
        <v>0</v>
      </c>
      <c r="E1059" s="77">
        <v>0</v>
      </c>
      <c r="F1059" s="77">
        <v>0</v>
      </c>
      <c r="G1059" s="77">
        <v>0</v>
      </c>
      <c r="H1059" s="77">
        <v>0</v>
      </c>
    </row>
    <row r="1060" spans="1:8" ht="15.75">
      <c r="A1060" s="268" t="s">
        <v>966</v>
      </c>
      <c r="B1060" s="335" t="s">
        <v>161</v>
      </c>
      <c r="C1060" s="37" t="s">
        <v>154</v>
      </c>
      <c r="D1060" s="86">
        <v>8127</v>
      </c>
      <c r="E1060" s="86">
        <v>100</v>
      </c>
      <c r="F1060" s="83">
        <v>0</v>
      </c>
      <c r="G1060" s="83">
        <v>0</v>
      </c>
      <c r="H1060" s="83">
        <f>F1060/D1060*100-100</f>
        <v>-100</v>
      </c>
    </row>
    <row r="1061" spans="1:8" ht="15.75">
      <c r="A1061" s="268"/>
      <c r="B1061" s="335"/>
      <c r="C1061" s="9" t="s">
        <v>37</v>
      </c>
      <c r="D1061" s="86">
        <v>8127</v>
      </c>
      <c r="E1061" s="86">
        <v>100</v>
      </c>
      <c r="F1061" s="83">
        <v>0</v>
      </c>
      <c r="G1061" s="83">
        <v>0</v>
      </c>
      <c r="H1061" s="83">
        <f>F1061/D1061*100-100</f>
        <v>-100</v>
      </c>
    </row>
    <row r="1062" spans="1:8" ht="15.75">
      <c r="A1062" s="268"/>
      <c r="B1062" s="335"/>
      <c r="C1062" s="9" t="s">
        <v>18</v>
      </c>
      <c r="D1062" s="77">
        <v>0</v>
      </c>
      <c r="E1062" s="77">
        <v>0</v>
      </c>
      <c r="F1062" s="77">
        <v>0</v>
      </c>
      <c r="G1062" s="77">
        <v>0</v>
      </c>
      <c r="H1062" s="77">
        <v>0</v>
      </c>
    </row>
    <row r="1063" spans="1:8" ht="15.75">
      <c r="A1063" s="268"/>
      <c r="B1063" s="335"/>
      <c r="C1063" s="9" t="s">
        <v>38</v>
      </c>
      <c r="D1063" s="77">
        <v>0</v>
      </c>
      <c r="E1063" s="77">
        <v>0</v>
      </c>
      <c r="F1063" s="77">
        <v>0</v>
      </c>
      <c r="G1063" s="77">
        <v>0</v>
      </c>
      <c r="H1063" s="77">
        <v>0</v>
      </c>
    </row>
    <row r="1064" spans="1:8" ht="15.75">
      <c r="A1064" s="268"/>
      <c r="B1064" s="335"/>
      <c r="C1064" s="9" t="s">
        <v>39</v>
      </c>
      <c r="D1064" s="77">
        <v>0</v>
      </c>
      <c r="E1064" s="77">
        <v>0</v>
      </c>
      <c r="F1064" s="77">
        <v>0</v>
      </c>
      <c r="G1064" s="77">
        <v>0</v>
      </c>
      <c r="H1064" s="77">
        <v>0</v>
      </c>
    </row>
    <row r="1065" spans="1:8" ht="15.75">
      <c r="A1065" s="268" t="s">
        <v>967</v>
      </c>
      <c r="B1065" s="335" t="s">
        <v>162</v>
      </c>
      <c r="C1065" s="37" t="s">
        <v>154</v>
      </c>
      <c r="D1065" s="83">
        <v>4177</v>
      </c>
      <c r="E1065" s="83">
        <v>100</v>
      </c>
      <c r="F1065" s="83">
        <v>0</v>
      </c>
      <c r="G1065" s="83">
        <v>0</v>
      </c>
      <c r="H1065" s="83">
        <f>F1065/D1065*100-100</f>
        <v>-100</v>
      </c>
    </row>
    <row r="1066" spans="1:8" ht="15.75">
      <c r="A1066" s="268"/>
      <c r="B1066" s="335"/>
      <c r="C1066" s="9" t="s">
        <v>37</v>
      </c>
      <c r="D1066" s="83">
        <v>4177</v>
      </c>
      <c r="E1066" s="83">
        <v>100</v>
      </c>
      <c r="F1066" s="83">
        <v>0</v>
      </c>
      <c r="G1066" s="83">
        <v>0</v>
      </c>
      <c r="H1066" s="83">
        <f>F1066/D1066*100-100</f>
        <v>-100</v>
      </c>
    </row>
    <row r="1067" spans="1:8" ht="15.75">
      <c r="A1067" s="268"/>
      <c r="B1067" s="335"/>
      <c r="C1067" s="9" t="s">
        <v>18</v>
      </c>
      <c r="D1067" s="77">
        <v>0</v>
      </c>
      <c r="E1067" s="77">
        <v>0</v>
      </c>
      <c r="F1067" s="77">
        <v>0</v>
      </c>
      <c r="G1067" s="77">
        <v>0</v>
      </c>
      <c r="H1067" s="77">
        <v>0</v>
      </c>
    </row>
    <row r="1068" spans="1:8" ht="15.75">
      <c r="A1068" s="268"/>
      <c r="B1068" s="335"/>
      <c r="C1068" s="9" t="s">
        <v>38</v>
      </c>
      <c r="D1068" s="77">
        <v>0</v>
      </c>
      <c r="E1068" s="77">
        <v>0</v>
      </c>
      <c r="F1068" s="77">
        <v>0</v>
      </c>
      <c r="G1068" s="77">
        <v>0</v>
      </c>
      <c r="H1068" s="77">
        <v>0</v>
      </c>
    </row>
    <row r="1069" spans="1:8" ht="15.75">
      <c r="A1069" s="268"/>
      <c r="B1069" s="335"/>
      <c r="C1069" s="9" t="s">
        <v>39</v>
      </c>
      <c r="D1069" s="77">
        <v>0</v>
      </c>
      <c r="E1069" s="77">
        <v>0</v>
      </c>
      <c r="F1069" s="77">
        <v>0</v>
      </c>
      <c r="G1069" s="77">
        <v>0</v>
      </c>
      <c r="H1069" s="77">
        <v>0</v>
      </c>
    </row>
    <row r="1070" spans="1:8" ht="15.75">
      <c r="A1070" s="267" t="s">
        <v>163</v>
      </c>
      <c r="B1070" s="344" t="s">
        <v>150</v>
      </c>
      <c r="C1070" s="41" t="s">
        <v>154</v>
      </c>
      <c r="D1070" s="84">
        <v>2463</v>
      </c>
      <c r="E1070" s="76">
        <v>100</v>
      </c>
      <c r="F1070" s="82">
        <v>95.9</v>
      </c>
      <c r="G1070" s="82">
        <v>100</v>
      </c>
      <c r="H1070" s="82">
        <v>-96.10637434023549</v>
      </c>
    </row>
    <row r="1071" spans="1:8" ht="15.75">
      <c r="A1071" s="267"/>
      <c r="B1071" s="344"/>
      <c r="C1071" s="35" t="s">
        <v>37</v>
      </c>
      <c r="D1071" s="84">
        <v>2463</v>
      </c>
      <c r="E1071" s="76">
        <v>100</v>
      </c>
      <c r="F1071" s="82">
        <v>95.9</v>
      </c>
      <c r="G1071" s="82">
        <v>100</v>
      </c>
      <c r="H1071" s="82">
        <v>-96.10637434023549</v>
      </c>
    </row>
    <row r="1072" spans="1:8" ht="15.75">
      <c r="A1072" s="267"/>
      <c r="B1072" s="344"/>
      <c r="C1072" s="35" t="s">
        <v>18</v>
      </c>
      <c r="D1072" s="76">
        <v>0</v>
      </c>
      <c r="E1072" s="76">
        <v>0</v>
      </c>
      <c r="F1072" s="76">
        <v>0</v>
      </c>
      <c r="G1072" s="76">
        <v>0</v>
      </c>
      <c r="H1072" s="76">
        <v>0</v>
      </c>
    </row>
    <row r="1073" spans="1:8" ht="15.75">
      <c r="A1073" s="267"/>
      <c r="B1073" s="344"/>
      <c r="C1073" s="35" t="s">
        <v>38</v>
      </c>
      <c r="D1073" s="76">
        <v>0</v>
      </c>
      <c r="E1073" s="76">
        <v>0</v>
      </c>
      <c r="F1073" s="76">
        <v>0</v>
      </c>
      <c r="G1073" s="76">
        <v>0</v>
      </c>
      <c r="H1073" s="76">
        <v>0</v>
      </c>
    </row>
    <row r="1074" spans="1:8" ht="15.75">
      <c r="A1074" s="267"/>
      <c r="B1074" s="344"/>
      <c r="C1074" s="35" t="s">
        <v>39</v>
      </c>
      <c r="D1074" s="76">
        <v>0</v>
      </c>
      <c r="E1074" s="76">
        <v>0</v>
      </c>
      <c r="F1074" s="76">
        <v>0</v>
      </c>
      <c r="G1074" s="76">
        <v>0</v>
      </c>
      <c r="H1074" s="76">
        <v>0</v>
      </c>
    </row>
    <row r="1075" spans="1:8" ht="15.75">
      <c r="A1075" s="268" t="s">
        <v>968</v>
      </c>
      <c r="B1075" s="335" t="s">
        <v>165</v>
      </c>
      <c r="C1075" s="37" t="s">
        <v>154</v>
      </c>
      <c r="D1075" s="86">
        <v>2462</v>
      </c>
      <c r="E1075" s="77">
        <v>100</v>
      </c>
      <c r="F1075" s="83">
        <v>95.9</v>
      </c>
      <c r="G1075" s="83">
        <v>100</v>
      </c>
      <c r="H1075" s="83">
        <v>-96.10479285134038</v>
      </c>
    </row>
    <row r="1076" spans="1:8" ht="15.75">
      <c r="A1076" s="268"/>
      <c r="B1076" s="335"/>
      <c r="C1076" s="9" t="s">
        <v>37</v>
      </c>
      <c r="D1076" s="86">
        <v>2462</v>
      </c>
      <c r="E1076" s="77">
        <v>100</v>
      </c>
      <c r="F1076" s="83">
        <v>95.9</v>
      </c>
      <c r="G1076" s="83">
        <v>100</v>
      </c>
      <c r="H1076" s="83">
        <v>-96.10479285134038</v>
      </c>
    </row>
    <row r="1077" spans="1:8" ht="15.75">
      <c r="A1077" s="268"/>
      <c r="B1077" s="335"/>
      <c r="C1077" s="9" t="s">
        <v>18</v>
      </c>
      <c r="D1077" s="77">
        <v>0</v>
      </c>
      <c r="E1077" s="77">
        <v>0</v>
      </c>
      <c r="F1077" s="77">
        <v>0</v>
      </c>
      <c r="G1077" s="77">
        <v>0</v>
      </c>
      <c r="H1077" s="77">
        <v>0</v>
      </c>
    </row>
    <row r="1078" spans="1:8" ht="15.75">
      <c r="A1078" s="268"/>
      <c r="B1078" s="335"/>
      <c r="C1078" s="9" t="s">
        <v>38</v>
      </c>
      <c r="D1078" s="77">
        <v>0</v>
      </c>
      <c r="E1078" s="77">
        <v>0</v>
      </c>
      <c r="F1078" s="77">
        <v>0</v>
      </c>
      <c r="G1078" s="77">
        <v>0</v>
      </c>
      <c r="H1078" s="77">
        <v>0</v>
      </c>
    </row>
    <row r="1079" spans="1:8" ht="15.75">
      <c r="A1079" s="268"/>
      <c r="B1079" s="335"/>
      <c r="C1079" s="9" t="s">
        <v>39</v>
      </c>
      <c r="D1079" s="77">
        <v>0</v>
      </c>
      <c r="E1079" s="77">
        <v>0</v>
      </c>
      <c r="F1079" s="77">
        <v>0</v>
      </c>
      <c r="G1079" s="77">
        <v>0</v>
      </c>
      <c r="H1079" s="77">
        <v>0</v>
      </c>
    </row>
    <row r="1080" spans="1:8" ht="15.75">
      <c r="A1080" s="268" t="s">
        <v>969</v>
      </c>
      <c r="B1080" s="335" t="s">
        <v>164</v>
      </c>
      <c r="C1080" s="37" t="s">
        <v>154</v>
      </c>
      <c r="D1080" s="86">
        <v>1</v>
      </c>
      <c r="E1080" s="83">
        <v>100</v>
      </c>
      <c r="F1080" s="83">
        <v>0</v>
      </c>
      <c r="G1080" s="83">
        <v>0</v>
      </c>
      <c r="H1080" s="83">
        <v>-100</v>
      </c>
    </row>
    <row r="1081" spans="1:8" ht="15.75">
      <c r="A1081" s="268"/>
      <c r="B1081" s="335"/>
      <c r="C1081" s="9" t="s">
        <v>37</v>
      </c>
      <c r="D1081" s="86">
        <v>1</v>
      </c>
      <c r="E1081" s="83">
        <v>100</v>
      </c>
      <c r="F1081" s="83">
        <v>0</v>
      </c>
      <c r="G1081" s="83">
        <v>0</v>
      </c>
      <c r="H1081" s="83">
        <v>-100</v>
      </c>
    </row>
    <row r="1082" spans="1:8" ht="15.75">
      <c r="A1082" s="268"/>
      <c r="B1082" s="335"/>
      <c r="C1082" s="9" t="s">
        <v>18</v>
      </c>
      <c r="D1082" s="77">
        <v>0</v>
      </c>
      <c r="E1082" s="77">
        <v>0</v>
      </c>
      <c r="F1082" s="77">
        <v>0</v>
      </c>
      <c r="G1082" s="77">
        <v>0</v>
      </c>
      <c r="H1082" s="77">
        <v>0</v>
      </c>
    </row>
    <row r="1083" spans="1:8" ht="15.75">
      <c r="A1083" s="268"/>
      <c r="B1083" s="335"/>
      <c r="C1083" s="9" t="s">
        <v>38</v>
      </c>
      <c r="D1083" s="77">
        <v>0</v>
      </c>
      <c r="E1083" s="77">
        <v>0</v>
      </c>
      <c r="F1083" s="77">
        <v>0</v>
      </c>
      <c r="G1083" s="77">
        <v>0</v>
      </c>
      <c r="H1083" s="77">
        <v>0</v>
      </c>
    </row>
    <row r="1084" spans="1:8" ht="15.75">
      <c r="A1084" s="268"/>
      <c r="B1084" s="335"/>
      <c r="C1084" s="9" t="s">
        <v>39</v>
      </c>
      <c r="D1084" s="77">
        <v>0</v>
      </c>
      <c r="E1084" s="77">
        <v>0</v>
      </c>
      <c r="F1084" s="77">
        <v>0</v>
      </c>
      <c r="G1084" s="77">
        <v>0</v>
      </c>
      <c r="H1084" s="77">
        <v>0</v>
      </c>
    </row>
    <row r="1085" spans="1:8" ht="15.75">
      <c r="A1085" s="267" t="s">
        <v>166</v>
      </c>
      <c r="B1085" s="344" t="s">
        <v>151</v>
      </c>
      <c r="C1085" s="41" t="s">
        <v>154</v>
      </c>
      <c r="D1085" s="84">
        <v>130389</v>
      </c>
      <c r="E1085" s="82">
        <v>100</v>
      </c>
      <c r="F1085" s="82">
        <v>21090.899999999994</v>
      </c>
      <c r="G1085" s="82">
        <v>100</v>
      </c>
      <c r="H1085" s="82">
        <v>-83.82463244598856</v>
      </c>
    </row>
    <row r="1086" spans="1:8" ht="15.75">
      <c r="A1086" s="267"/>
      <c r="B1086" s="344"/>
      <c r="C1086" s="35" t="s">
        <v>37</v>
      </c>
      <c r="D1086" s="84">
        <v>130289</v>
      </c>
      <c r="E1086" s="82">
        <v>99.9233064138846</v>
      </c>
      <c r="F1086" s="82">
        <v>21069.799999999996</v>
      </c>
      <c r="G1086" s="82">
        <v>99.89995685342969</v>
      </c>
      <c r="H1086" s="82">
        <v>-83.8284122220602</v>
      </c>
    </row>
    <row r="1087" spans="1:8" ht="15.75">
      <c r="A1087" s="267"/>
      <c r="B1087" s="344"/>
      <c r="C1087" s="35" t="s">
        <v>18</v>
      </c>
      <c r="D1087" s="76">
        <v>0</v>
      </c>
      <c r="E1087" s="76">
        <v>0</v>
      </c>
      <c r="F1087" s="76">
        <v>0</v>
      </c>
      <c r="G1087" s="76">
        <v>0</v>
      </c>
      <c r="H1087" s="76">
        <v>0</v>
      </c>
    </row>
    <row r="1088" spans="1:8" ht="15.75">
      <c r="A1088" s="267"/>
      <c r="B1088" s="344"/>
      <c r="C1088" s="35" t="s">
        <v>38</v>
      </c>
      <c r="D1088" s="84">
        <v>100</v>
      </c>
      <c r="E1088" s="82">
        <v>0.07669358611539318</v>
      </c>
      <c r="F1088" s="82">
        <v>21.1</v>
      </c>
      <c r="G1088" s="82">
        <v>0.10004314657032183</v>
      </c>
      <c r="H1088" s="82">
        <v>-78.9</v>
      </c>
    </row>
    <row r="1089" spans="1:8" ht="15.75">
      <c r="A1089" s="267"/>
      <c r="B1089" s="344"/>
      <c r="C1089" s="35" t="s">
        <v>39</v>
      </c>
      <c r="D1089" s="76">
        <v>0</v>
      </c>
      <c r="E1089" s="76">
        <v>0</v>
      </c>
      <c r="F1089" s="76">
        <v>0</v>
      </c>
      <c r="G1089" s="76">
        <v>0</v>
      </c>
      <c r="H1089" s="76">
        <v>0</v>
      </c>
    </row>
    <row r="1090" spans="1:8" ht="15.75">
      <c r="A1090" s="268" t="s">
        <v>970</v>
      </c>
      <c r="B1090" s="335" t="s">
        <v>171</v>
      </c>
      <c r="C1090" s="37" t="s">
        <v>154</v>
      </c>
      <c r="D1090" s="86">
        <v>128357</v>
      </c>
      <c r="E1090" s="83">
        <v>100</v>
      </c>
      <c r="F1090" s="83">
        <v>20952.799999999996</v>
      </c>
      <c r="G1090" s="83">
        <v>100</v>
      </c>
      <c r="H1090" s="83">
        <v>-83.67615322888507</v>
      </c>
    </row>
    <row r="1091" spans="1:8" ht="15.75">
      <c r="A1091" s="268"/>
      <c r="B1091" s="335"/>
      <c r="C1091" s="9" t="s">
        <v>37</v>
      </c>
      <c r="D1091" s="86">
        <v>128357</v>
      </c>
      <c r="E1091" s="83">
        <v>100</v>
      </c>
      <c r="F1091" s="83">
        <v>20952.799999999996</v>
      </c>
      <c r="G1091" s="83">
        <v>100</v>
      </c>
      <c r="H1091" s="83">
        <v>-83.67615322888507</v>
      </c>
    </row>
    <row r="1092" spans="1:8" ht="15.75">
      <c r="A1092" s="268"/>
      <c r="B1092" s="335"/>
      <c r="C1092" s="9" t="s">
        <v>18</v>
      </c>
      <c r="D1092" s="77">
        <v>0</v>
      </c>
      <c r="E1092" s="77">
        <v>0</v>
      </c>
      <c r="F1092" s="77">
        <v>0</v>
      </c>
      <c r="G1092" s="77">
        <v>0</v>
      </c>
      <c r="H1092" s="77">
        <v>0</v>
      </c>
    </row>
    <row r="1093" spans="1:8" ht="15.75">
      <c r="A1093" s="268"/>
      <c r="B1093" s="335"/>
      <c r="C1093" s="9" t="s">
        <v>38</v>
      </c>
      <c r="D1093" s="77">
        <v>0</v>
      </c>
      <c r="E1093" s="77">
        <v>0</v>
      </c>
      <c r="F1093" s="77">
        <v>0</v>
      </c>
      <c r="G1093" s="77">
        <v>0</v>
      </c>
      <c r="H1093" s="77">
        <v>0</v>
      </c>
    </row>
    <row r="1094" spans="1:8" ht="15.75">
      <c r="A1094" s="268"/>
      <c r="B1094" s="335"/>
      <c r="C1094" s="9" t="s">
        <v>39</v>
      </c>
      <c r="D1094" s="77">
        <v>0</v>
      </c>
      <c r="E1094" s="77">
        <v>0</v>
      </c>
      <c r="F1094" s="77">
        <v>0</v>
      </c>
      <c r="G1094" s="77">
        <v>0</v>
      </c>
      <c r="H1094" s="77">
        <v>0</v>
      </c>
    </row>
    <row r="1095" spans="1:8" ht="15.75">
      <c r="A1095" s="268" t="s">
        <v>971</v>
      </c>
      <c r="B1095" s="335" t="s">
        <v>169</v>
      </c>
      <c r="C1095" s="37" t="s">
        <v>154</v>
      </c>
      <c r="D1095" s="77">
        <v>0</v>
      </c>
      <c r="E1095" s="77">
        <v>0</v>
      </c>
      <c r="F1095" s="77">
        <v>0</v>
      </c>
      <c r="G1095" s="77">
        <v>0</v>
      </c>
      <c r="H1095" s="77">
        <v>0</v>
      </c>
    </row>
    <row r="1096" spans="1:8" ht="15.75">
      <c r="A1096" s="268"/>
      <c r="B1096" s="335"/>
      <c r="C1096" s="9" t="s">
        <v>37</v>
      </c>
      <c r="D1096" s="77">
        <v>0</v>
      </c>
      <c r="E1096" s="77">
        <v>0</v>
      </c>
      <c r="F1096" s="77">
        <v>0</v>
      </c>
      <c r="G1096" s="77">
        <v>0</v>
      </c>
      <c r="H1096" s="77">
        <v>0</v>
      </c>
    </row>
    <row r="1097" spans="1:8" ht="15.75">
      <c r="A1097" s="268"/>
      <c r="B1097" s="335"/>
      <c r="C1097" s="9" t="s">
        <v>18</v>
      </c>
      <c r="D1097" s="77">
        <v>0</v>
      </c>
      <c r="E1097" s="77">
        <v>0</v>
      </c>
      <c r="F1097" s="77">
        <v>0</v>
      </c>
      <c r="G1097" s="77">
        <v>0</v>
      </c>
      <c r="H1097" s="77">
        <v>0</v>
      </c>
    </row>
    <row r="1098" spans="1:8" ht="15.75">
      <c r="A1098" s="268"/>
      <c r="B1098" s="335"/>
      <c r="C1098" s="9" t="s">
        <v>38</v>
      </c>
      <c r="D1098" s="77">
        <v>0</v>
      </c>
      <c r="E1098" s="77">
        <v>0</v>
      </c>
      <c r="F1098" s="77">
        <v>0</v>
      </c>
      <c r="G1098" s="77">
        <v>0</v>
      </c>
      <c r="H1098" s="77">
        <v>0</v>
      </c>
    </row>
    <row r="1099" spans="1:8" ht="15.75">
      <c r="A1099" s="268"/>
      <c r="B1099" s="335"/>
      <c r="C1099" s="9" t="s">
        <v>39</v>
      </c>
      <c r="D1099" s="77">
        <v>0</v>
      </c>
      <c r="E1099" s="77">
        <v>0</v>
      </c>
      <c r="F1099" s="77">
        <v>0</v>
      </c>
      <c r="G1099" s="77">
        <v>0</v>
      </c>
      <c r="H1099" s="77">
        <v>0</v>
      </c>
    </row>
    <row r="1100" spans="1:8" ht="15.75">
      <c r="A1100" s="268" t="s">
        <v>972</v>
      </c>
      <c r="B1100" s="335" t="s">
        <v>170</v>
      </c>
      <c r="C1100" s="37" t="s">
        <v>154</v>
      </c>
      <c r="D1100" s="86">
        <v>708</v>
      </c>
      <c r="E1100" s="83">
        <v>100</v>
      </c>
      <c r="F1100" s="83">
        <v>117</v>
      </c>
      <c r="G1100" s="83">
        <v>100</v>
      </c>
      <c r="H1100" s="83">
        <v>-83.47457627118644</v>
      </c>
    </row>
    <row r="1101" spans="1:8" ht="15.75">
      <c r="A1101" s="268"/>
      <c r="B1101" s="335"/>
      <c r="C1101" s="9" t="s">
        <v>37</v>
      </c>
      <c r="D1101" s="86">
        <v>708</v>
      </c>
      <c r="E1101" s="83">
        <v>100</v>
      </c>
      <c r="F1101" s="83">
        <v>117</v>
      </c>
      <c r="G1101" s="83">
        <v>100</v>
      </c>
      <c r="H1101" s="83">
        <v>-83.47457627118644</v>
      </c>
    </row>
    <row r="1102" spans="1:8" ht="15.75">
      <c r="A1102" s="268"/>
      <c r="B1102" s="335"/>
      <c r="C1102" s="9" t="s">
        <v>18</v>
      </c>
      <c r="D1102" s="77">
        <v>0</v>
      </c>
      <c r="E1102" s="77">
        <v>0</v>
      </c>
      <c r="F1102" s="77">
        <v>0</v>
      </c>
      <c r="G1102" s="77">
        <v>0</v>
      </c>
      <c r="H1102" s="77">
        <v>0</v>
      </c>
    </row>
    <row r="1103" spans="1:8" ht="15.75">
      <c r="A1103" s="268"/>
      <c r="B1103" s="335"/>
      <c r="C1103" s="9" t="s">
        <v>38</v>
      </c>
      <c r="D1103" s="77">
        <v>0</v>
      </c>
      <c r="E1103" s="77">
        <v>0</v>
      </c>
      <c r="F1103" s="77">
        <v>0</v>
      </c>
      <c r="G1103" s="77">
        <v>0</v>
      </c>
      <c r="H1103" s="77">
        <v>0</v>
      </c>
    </row>
    <row r="1104" spans="1:8" ht="15.75">
      <c r="A1104" s="268"/>
      <c r="B1104" s="335"/>
      <c r="C1104" s="9" t="s">
        <v>39</v>
      </c>
      <c r="D1104" s="77">
        <v>0</v>
      </c>
      <c r="E1104" s="77">
        <v>0</v>
      </c>
      <c r="F1104" s="77">
        <v>0</v>
      </c>
      <c r="G1104" s="77">
        <v>0</v>
      </c>
      <c r="H1104" s="77">
        <v>0</v>
      </c>
    </row>
    <row r="1105" spans="1:8" ht="21.75" customHeight="1">
      <c r="A1105" s="343" t="s">
        <v>973</v>
      </c>
      <c r="B1105" s="335" t="s">
        <v>168</v>
      </c>
      <c r="C1105" s="37" t="s">
        <v>154</v>
      </c>
      <c r="D1105" s="86">
        <v>100</v>
      </c>
      <c r="E1105" s="83">
        <v>100</v>
      </c>
      <c r="F1105" s="83">
        <v>21.1</v>
      </c>
      <c r="G1105" s="83">
        <v>100</v>
      </c>
      <c r="H1105" s="83">
        <v>-78.9</v>
      </c>
    </row>
    <row r="1106" spans="1:8" ht="24.75" customHeight="1">
      <c r="A1106" s="343"/>
      <c r="B1106" s="335"/>
      <c r="C1106" s="9" t="s">
        <v>37</v>
      </c>
      <c r="D1106" s="77">
        <v>0</v>
      </c>
      <c r="E1106" s="77">
        <v>0</v>
      </c>
      <c r="F1106" s="77">
        <v>0</v>
      </c>
      <c r="G1106" s="77">
        <v>0</v>
      </c>
      <c r="H1106" s="77">
        <v>0</v>
      </c>
    </row>
    <row r="1107" spans="1:8" ht="21.75" customHeight="1">
      <c r="A1107" s="343"/>
      <c r="B1107" s="335"/>
      <c r="C1107" s="9" t="s">
        <v>18</v>
      </c>
      <c r="D1107" s="77">
        <v>0</v>
      </c>
      <c r="E1107" s="77">
        <v>0</v>
      </c>
      <c r="F1107" s="77">
        <v>0</v>
      </c>
      <c r="G1107" s="77">
        <v>0</v>
      </c>
      <c r="H1107" s="77">
        <v>0</v>
      </c>
    </row>
    <row r="1108" spans="1:8" ht="21.75" customHeight="1">
      <c r="A1108" s="343"/>
      <c r="B1108" s="335"/>
      <c r="C1108" s="9" t="s">
        <v>38</v>
      </c>
      <c r="D1108" s="86">
        <v>100</v>
      </c>
      <c r="E1108" s="83">
        <v>100</v>
      </c>
      <c r="F1108" s="83">
        <v>21.1</v>
      </c>
      <c r="G1108" s="83">
        <v>100</v>
      </c>
      <c r="H1108" s="83">
        <v>-78.9</v>
      </c>
    </row>
    <row r="1109" spans="1:8" ht="21.75" customHeight="1">
      <c r="A1109" s="343"/>
      <c r="B1109" s="335"/>
      <c r="C1109" s="9" t="s">
        <v>39</v>
      </c>
      <c r="D1109" s="77">
        <v>0</v>
      </c>
      <c r="E1109" s="77">
        <v>0</v>
      </c>
      <c r="F1109" s="77">
        <v>0</v>
      </c>
      <c r="G1109" s="77">
        <v>0</v>
      </c>
      <c r="H1109" s="77">
        <v>0</v>
      </c>
    </row>
    <row r="1110" spans="1:8" ht="15.75">
      <c r="A1110" s="268" t="s">
        <v>974</v>
      </c>
      <c r="B1110" s="335" t="s">
        <v>167</v>
      </c>
      <c r="C1110" s="37" t="s">
        <v>154</v>
      </c>
      <c r="D1110" s="86">
        <v>1224</v>
      </c>
      <c r="E1110" s="83">
        <v>100</v>
      </c>
      <c r="F1110" s="83">
        <v>0</v>
      </c>
      <c r="G1110" s="83">
        <v>0</v>
      </c>
      <c r="H1110" s="83">
        <v>-100</v>
      </c>
    </row>
    <row r="1111" spans="1:8" ht="15.75">
      <c r="A1111" s="268"/>
      <c r="B1111" s="335"/>
      <c r="C1111" s="9" t="s">
        <v>37</v>
      </c>
      <c r="D1111" s="86">
        <v>1224</v>
      </c>
      <c r="E1111" s="83">
        <v>100</v>
      </c>
      <c r="F1111" s="86">
        <v>0</v>
      </c>
      <c r="G1111" s="83">
        <v>0</v>
      </c>
      <c r="H1111" s="83">
        <v>-100</v>
      </c>
    </row>
    <row r="1112" spans="1:8" ht="15.75">
      <c r="A1112" s="268"/>
      <c r="B1112" s="335"/>
      <c r="C1112" s="9" t="s">
        <v>18</v>
      </c>
      <c r="D1112" s="77">
        <v>0</v>
      </c>
      <c r="E1112" s="77">
        <v>0</v>
      </c>
      <c r="F1112" s="77">
        <v>0</v>
      </c>
      <c r="G1112" s="77">
        <v>0</v>
      </c>
      <c r="H1112" s="77">
        <v>0</v>
      </c>
    </row>
    <row r="1113" spans="1:8" ht="15.75">
      <c r="A1113" s="268"/>
      <c r="B1113" s="335"/>
      <c r="C1113" s="9" t="s">
        <v>38</v>
      </c>
      <c r="D1113" s="77">
        <v>0</v>
      </c>
      <c r="E1113" s="77">
        <v>0</v>
      </c>
      <c r="F1113" s="77">
        <v>0</v>
      </c>
      <c r="G1113" s="77">
        <v>0</v>
      </c>
      <c r="H1113" s="77">
        <v>0</v>
      </c>
    </row>
    <row r="1114" spans="1:8" ht="15.75">
      <c r="A1114" s="268"/>
      <c r="B1114" s="335"/>
      <c r="C1114" s="9" t="s">
        <v>39</v>
      </c>
      <c r="D1114" s="77">
        <v>0</v>
      </c>
      <c r="E1114" s="77">
        <v>0</v>
      </c>
      <c r="F1114" s="77">
        <v>0</v>
      </c>
      <c r="G1114" s="77">
        <v>0</v>
      </c>
      <c r="H1114" s="77">
        <v>0</v>
      </c>
    </row>
    <row r="1115" spans="1:8" ht="15.75">
      <c r="A1115" s="267" t="s">
        <v>172</v>
      </c>
      <c r="B1115" s="344" t="s">
        <v>152</v>
      </c>
      <c r="C1115" s="41" t="s">
        <v>154</v>
      </c>
      <c r="D1115" s="84">
        <v>39255</v>
      </c>
      <c r="E1115" s="82">
        <v>100</v>
      </c>
      <c r="F1115" s="82">
        <v>7795.8</v>
      </c>
      <c r="G1115" s="82">
        <v>100</v>
      </c>
      <c r="H1115" s="82">
        <v>-80.14061902942301</v>
      </c>
    </row>
    <row r="1116" spans="1:8" ht="15.75">
      <c r="A1116" s="267"/>
      <c r="B1116" s="344"/>
      <c r="C1116" s="35" t="s">
        <v>37</v>
      </c>
      <c r="D1116" s="84">
        <v>39255</v>
      </c>
      <c r="E1116" s="82">
        <v>100</v>
      </c>
      <c r="F1116" s="84">
        <v>7795.8</v>
      </c>
      <c r="G1116" s="82">
        <v>100</v>
      </c>
      <c r="H1116" s="82">
        <v>-80.14061902942301</v>
      </c>
    </row>
    <row r="1117" spans="1:8" ht="15.75">
      <c r="A1117" s="267"/>
      <c r="B1117" s="344"/>
      <c r="C1117" s="35" t="s">
        <v>18</v>
      </c>
      <c r="D1117" s="76">
        <v>0</v>
      </c>
      <c r="E1117" s="76">
        <v>0</v>
      </c>
      <c r="F1117" s="76">
        <v>0</v>
      </c>
      <c r="G1117" s="76">
        <v>0</v>
      </c>
      <c r="H1117" s="76">
        <v>0</v>
      </c>
    </row>
    <row r="1118" spans="1:8" ht="15.75">
      <c r="A1118" s="267"/>
      <c r="B1118" s="344"/>
      <c r="C1118" s="35" t="s">
        <v>38</v>
      </c>
      <c r="D1118" s="76">
        <v>0</v>
      </c>
      <c r="E1118" s="76">
        <v>0</v>
      </c>
      <c r="F1118" s="76">
        <v>0</v>
      </c>
      <c r="G1118" s="76">
        <v>0</v>
      </c>
      <c r="H1118" s="76">
        <v>0</v>
      </c>
    </row>
    <row r="1119" spans="1:8" ht="15.75">
      <c r="A1119" s="267"/>
      <c r="B1119" s="344"/>
      <c r="C1119" s="35" t="s">
        <v>39</v>
      </c>
      <c r="D1119" s="76">
        <v>0</v>
      </c>
      <c r="E1119" s="76">
        <v>0</v>
      </c>
      <c r="F1119" s="76">
        <v>0</v>
      </c>
      <c r="G1119" s="76">
        <v>0</v>
      </c>
      <c r="H1119" s="76">
        <v>0</v>
      </c>
    </row>
    <row r="1120" spans="1:8" ht="15.75">
      <c r="A1120" s="268" t="s">
        <v>975</v>
      </c>
      <c r="B1120" s="335" t="s">
        <v>173</v>
      </c>
      <c r="C1120" s="37" t="s">
        <v>154</v>
      </c>
      <c r="D1120" s="86">
        <v>10985</v>
      </c>
      <c r="E1120" s="83">
        <v>100</v>
      </c>
      <c r="F1120" s="83">
        <v>2864.6000000000004</v>
      </c>
      <c r="G1120" s="83">
        <v>100</v>
      </c>
      <c r="H1120" s="83">
        <v>-73.92262175694128</v>
      </c>
    </row>
    <row r="1121" spans="1:8" ht="15.75">
      <c r="A1121" s="268"/>
      <c r="B1121" s="335"/>
      <c r="C1121" s="9" t="s">
        <v>37</v>
      </c>
      <c r="D1121" s="86">
        <v>10985</v>
      </c>
      <c r="E1121" s="83">
        <v>100</v>
      </c>
      <c r="F1121" s="86">
        <v>2864.6000000000004</v>
      </c>
      <c r="G1121" s="83">
        <v>100</v>
      </c>
      <c r="H1121" s="83">
        <v>-73.92262175694128</v>
      </c>
    </row>
    <row r="1122" spans="1:8" ht="15.75">
      <c r="A1122" s="268"/>
      <c r="B1122" s="335"/>
      <c r="C1122" s="9" t="s">
        <v>18</v>
      </c>
      <c r="D1122" s="77">
        <v>0</v>
      </c>
      <c r="E1122" s="77">
        <v>0</v>
      </c>
      <c r="F1122" s="77">
        <v>0</v>
      </c>
      <c r="G1122" s="77">
        <v>0</v>
      </c>
      <c r="H1122" s="77">
        <v>0</v>
      </c>
    </row>
    <row r="1123" spans="1:8" ht="15.75">
      <c r="A1123" s="268"/>
      <c r="B1123" s="335"/>
      <c r="C1123" s="9" t="s">
        <v>38</v>
      </c>
      <c r="D1123" s="77">
        <v>0</v>
      </c>
      <c r="E1123" s="77">
        <v>0</v>
      </c>
      <c r="F1123" s="77">
        <v>0</v>
      </c>
      <c r="G1123" s="77">
        <v>0</v>
      </c>
      <c r="H1123" s="77">
        <v>0</v>
      </c>
    </row>
    <row r="1124" spans="1:8" ht="15.75">
      <c r="A1124" s="268"/>
      <c r="B1124" s="335"/>
      <c r="C1124" s="9" t="s">
        <v>39</v>
      </c>
      <c r="D1124" s="77">
        <v>0</v>
      </c>
      <c r="E1124" s="77">
        <v>0</v>
      </c>
      <c r="F1124" s="77">
        <v>0</v>
      </c>
      <c r="G1124" s="77">
        <v>0</v>
      </c>
      <c r="H1124" s="77">
        <v>0</v>
      </c>
    </row>
    <row r="1125" spans="1:8" ht="15.75">
      <c r="A1125" s="268" t="s">
        <v>976</v>
      </c>
      <c r="B1125" s="335" t="s">
        <v>174</v>
      </c>
      <c r="C1125" s="37" t="s">
        <v>154</v>
      </c>
      <c r="D1125" s="86">
        <v>28270</v>
      </c>
      <c r="E1125" s="83">
        <v>100</v>
      </c>
      <c r="F1125" s="83">
        <v>4931.2</v>
      </c>
      <c r="G1125" s="83">
        <v>100</v>
      </c>
      <c r="H1125" s="83">
        <v>-82.55677396533427</v>
      </c>
    </row>
    <row r="1126" spans="1:8" ht="15.75">
      <c r="A1126" s="268"/>
      <c r="B1126" s="335"/>
      <c r="C1126" s="9" t="s">
        <v>37</v>
      </c>
      <c r="D1126" s="86">
        <v>28270</v>
      </c>
      <c r="E1126" s="83">
        <v>100</v>
      </c>
      <c r="F1126" s="86">
        <v>4931.2</v>
      </c>
      <c r="G1126" s="83">
        <v>100</v>
      </c>
      <c r="H1126" s="83">
        <v>-82.55677396533427</v>
      </c>
    </row>
    <row r="1127" spans="1:8" ht="15.75">
      <c r="A1127" s="268"/>
      <c r="B1127" s="335"/>
      <c r="C1127" s="9" t="s">
        <v>18</v>
      </c>
      <c r="D1127" s="77">
        <v>0</v>
      </c>
      <c r="E1127" s="77">
        <v>0</v>
      </c>
      <c r="F1127" s="77">
        <v>0</v>
      </c>
      <c r="G1127" s="77">
        <v>0</v>
      </c>
      <c r="H1127" s="77">
        <v>0</v>
      </c>
    </row>
    <row r="1128" spans="1:8" ht="15.75">
      <c r="A1128" s="268"/>
      <c r="B1128" s="335"/>
      <c r="C1128" s="9" t="s">
        <v>38</v>
      </c>
      <c r="D1128" s="77">
        <v>0</v>
      </c>
      <c r="E1128" s="77">
        <v>0</v>
      </c>
      <c r="F1128" s="77">
        <v>0</v>
      </c>
      <c r="G1128" s="77">
        <v>0</v>
      </c>
      <c r="H1128" s="77">
        <v>0</v>
      </c>
    </row>
    <row r="1129" spans="1:8" ht="15.75">
      <c r="A1129" s="268"/>
      <c r="B1129" s="335"/>
      <c r="C1129" s="9" t="s">
        <v>39</v>
      </c>
      <c r="D1129" s="77">
        <v>0</v>
      </c>
      <c r="E1129" s="77">
        <v>0</v>
      </c>
      <c r="F1129" s="77">
        <v>0</v>
      </c>
      <c r="G1129" s="77">
        <v>0</v>
      </c>
      <c r="H1129" s="77">
        <v>0</v>
      </c>
    </row>
    <row r="1130" spans="1:8" ht="15.75">
      <c r="A1130" s="338" t="s">
        <v>32</v>
      </c>
      <c r="B1130" s="327" t="s">
        <v>1770</v>
      </c>
      <c r="C1130" s="27" t="s">
        <v>154</v>
      </c>
      <c r="D1130" s="28">
        <f>D1131+D1132+D1133+D1134</f>
        <v>93962</v>
      </c>
      <c r="E1130" s="78">
        <f>E1131+E1132+E1133+E1134</f>
        <v>100</v>
      </c>
      <c r="F1130" s="128">
        <f>F1131+F1132+F1133+F1134</f>
        <v>17061.54</v>
      </c>
      <c r="G1130" s="78">
        <f>G1131+G1132+G1133+G1134</f>
        <v>100</v>
      </c>
      <c r="H1130" s="78">
        <f>F1130/D1130*100-100</f>
        <v>-81.8420850982312</v>
      </c>
    </row>
    <row r="1131" spans="1:8" ht="15.75">
      <c r="A1131" s="338"/>
      <c r="B1131" s="327"/>
      <c r="C1131" s="27" t="s">
        <v>37</v>
      </c>
      <c r="D1131" s="28">
        <f>D1136+D1161+D1146+D1171</f>
        <v>93962</v>
      </c>
      <c r="E1131" s="78">
        <f>D1131/D1130*100</f>
        <v>100</v>
      </c>
      <c r="F1131" s="128">
        <f>F1136+F1161+F1146+F1171</f>
        <v>17061.54</v>
      </c>
      <c r="G1131" s="78">
        <f>F1131/F1130*100</f>
        <v>100</v>
      </c>
      <c r="H1131" s="78">
        <f>F1131/D1131*100-100</f>
        <v>-81.8420850982312</v>
      </c>
    </row>
    <row r="1132" spans="1:8" ht="15.75">
      <c r="A1132" s="338"/>
      <c r="B1132" s="327"/>
      <c r="C1132" s="27" t="s">
        <v>18</v>
      </c>
      <c r="D1132" s="28">
        <f aca="true" t="shared" si="15" ref="D1132:F1134">D1137+D1162+D1147+D1172</f>
        <v>0</v>
      </c>
      <c r="E1132" s="78">
        <v>0</v>
      </c>
      <c r="F1132" s="28">
        <f t="shared" si="15"/>
        <v>0</v>
      </c>
      <c r="G1132" s="28">
        <v>0</v>
      </c>
      <c r="H1132" s="78">
        <v>0</v>
      </c>
    </row>
    <row r="1133" spans="1:8" ht="15.75">
      <c r="A1133" s="338"/>
      <c r="B1133" s="327"/>
      <c r="C1133" s="27" t="s">
        <v>38</v>
      </c>
      <c r="D1133" s="28">
        <f t="shared" si="15"/>
        <v>0</v>
      </c>
      <c r="E1133" s="78">
        <v>0</v>
      </c>
      <c r="F1133" s="28">
        <f t="shared" si="15"/>
        <v>0</v>
      </c>
      <c r="G1133" s="28">
        <v>0</v>
      </c>
      <c r="H1133" s="78">
        <v>0</v>
      </c>
    </row>
    <row r="1134" spans="1:8" ht="15.75">
      <c r="A1134" s="338"/>
      <c r="B1134" s="327"/>
      <c r="C1134" s="27" t="s">
        <v>39</v>
      </c>
      <c r="D1134" s="28">
        <f t="shared" si="15"/>
        <v>0</v>
      </c>
      <c r="E1134" s="78">
        <v>0</v>
      </c>
      <c r="F1134" s="28">
        <f t="shared" si="15"/>
        <v>0</v>
      </c>
      <c r="G1134" s="78">
        <v>0</v>
      </c>
      <c r="H1134" s="78">
        <v>0</v>
      </c>
    </row>
    <row r="1135" spans="1:8" s="68" customFormat="1" ht="15.75" customHeight="1" hidden="1">
      <c r="A1135" s="274" t="s">
        <v>11</v>
      </c>
      <c r="B1135" s="294" t="s">
        <v>1667</v>
      </c>
      <c r="C1135" s="119" t="s">
        <v>12</v>
      </c>
      <c r="D1135" s="18">
        <v>0</v>
      </c>
      <c r="E1135" s="79"/>
      <c r="F1135" s="21"/>
      <c r="G1135" s="21"/>
      <c r="H1135" s="21"/>
    </row>
    <row r="1136" spans="1:8" s="68" customFormat="1" ht="15.75" hidden="1">
      <c r="A1136" s="274"/>
      <c r="B1136" s="294"/>
      <c r="C1136" s="119" t="s">
        <v>37</v>
      </c>
      <c r="D1136" s="18">
        <v>0</v>
      </c>
      <c r="E1136" s="79"/>
      <c r="F1136" s="21"/>
      <c r="G1136" s="21"/>
      <c r="H1136" s="21"/>
    </row>
    <row r="1137" spans="1:8" s="68" customFormat="1" ht="15.75" hidden="1">
      <c r="A1137" s="274"/>
      <c r="B1137" s="294"/>
      <c r="C1137" s="119" t="s">
        <v>18</v>
      </c>
      <c r="D1137" s="18">
        <v>0</v>
      </c>
      <c r="E1137" s="79"/>
      <c r="F1137" s="21"/>
      <c r="G1137" s="21"/>
      <c r="H1137" s="21"/>
    </row>
    <row r="1138" spans="1:8" s="68" customFormat="1" ht="15.75" hidden="1">
      <c r="A1138" s="274"/>
      <c r="B1138" s="294"/>
      <c r="C1138" s="119" t="s">
        <v>38</v>
      </c>
      <c r="D1138" s="18">
        <v>0</v>
      </c>
      <c r="E1138" s="79"/>
      <c r="F1138" s="21"/>
      <c r="G1138" s="21"/>
      <c r="H1138" s="21"/>
    </row>
    <row r="1139" spans="1:8" s="68" customFormat="1" ht="15.75" hidden="1">
      <c r="A1139" s="274"/>
      <c r="B1139" s="294"/>
      <c r="C1139" s="119" t="s">
        <v>39</v>
      </c>
      <c r="D1139" s="18">
        <v>0</v>
      </c>
      <c r="E1139" s="79"/>
      <c r="F1139" s="21"/>
      <c r="G1139" s="21"/>
      <c r="H1139" s="21"/>
    </row>
    <row r="1140" spans="1:8" ht="15.75" customHeight="1" hidden="1">
      <c r="A1140" s="265" t="s">
        <v>2</v>
      </c>
      <c r="B1140" s="299" t="s">
        <v>1668</v>
      </c>
      <c r="C1140" s="47" t="s">
        <v>12</v>
      </c>
      <c r="D1140" s="8">
        <v>0</v>
      </c>
      <c r="E1140" s="80"/>
      <c r="F1140" s="19"/>
      <c r="G1140" s="19"/>
      <c r="H1140" s="19"/>
    </row>
    <row r="1141" spans="1:8" ht="15.75" hidden="1">
      <c r="A1141" s="265"/>
      <c r="B1141" s="299"/>
      <c r="C1141" s="47" t="s">
        <v>37</v>
      </c>
      <c r="D1141" s="8">
        <v>0</v>
      </c>
      <c r="E1141" s="80"/>
      <c r="F1141" s="19"/>
      <c r="G1141" s="19"/>
      <c r="H1141" s="19"/>
    </row>
    <row r="1142" spans="1:8" ht="15.75" hidden="1">
      <c r="A1142" s="265"/>
      <c r="B1142" s="299"/>
      <c r="C1142" s="47" t="s">
        <v>18</v>
      </c>
      <c r="D1142" s="8">
        <v>0</v>
      </c>
      <c r="E1142" s="80"/>
      <c r="F1142" s="19"/>
      <c r="G1142" s="19"/>
      <c r="H1142" s="19"/>
    </row>
    <row r="1143" spans="1:8" ht="15.75" hidden="1">
      <c r="A1143" s="265"/>
      <c r="B1143" s="299"/>
      <c r="C1143" s="47" t="s">
        <v>38</v>
      </c>
      <c r="D1143" s="8">
        <v>0</v>
      </c>
      <c r="E1143" s="80"/>
      <c r="F1143" s="19"/>
      <c r="G1143" s="19"/>
      <c r="H1143" s="19"/>
    </row>
    <row r="1144" spans="1:8" ht="15.75" hidden="1">
      <c r="A1144" s="265"/>
      <c r="B1144" s="299"/>
      <c r="C1144" s="47" t="s">
        <v>39</v>
      </c>
      <c r="D1144" s="8">
        <v>0</v>
      </c>
      <c r="E1144" s="80"/>
      <c r="F1144" s="19"/>
      <c r="G1144" s="19"/>
      <c r="H1144" s="19"/>
    </row>
    <row r="1145" spans="1:8" s="68" customFormat="1" ht="15.75" customHeight="1" hidden="1">
      <c r="A1145" s="340" t="s">
        <v>321</v>
      </c>
      <c r="B1145" s="293" t="s">
        <v>1669</v>
      </c>
      <c r="C1145" s="119" t="s">
        <v>12</v>
      </c>
      <c r="D1145" s="18">
        <v>0</v>
      </c>
      <c r="E1145" s="79"/>
      <c r="F1145" s="21"/>
      <c r="G1145" s="21"/>
      <c r="H1145" s="21"/>
    </row>
    <row r="1146" spans="1:8" s="68" customFormat="1" ht="15.75" hidden="1">
      <c r="A1146" s="341"/>
      <c r="B1146" s="342"/>
      <c r="C1146" s="119" t="s">
        <v>37</v>
      </c>
      <c r="D1146" s="18">
        <v>0</v>
      </c>
      <c r="E1146" s="79"/>
      <c r="F1146" s="21"/>
      <c r="G1146" s="21"/>
      <c r="H1146" s="21"/>
    </row>
    <row r="1147" spans="1:8" s="68" customFormat="1" ht="15.75" hidden="1">
      <c r="A1147" s="341"/>
      <c r="B1147" s="342"/>
      <c r="C1147" s="119" t="s">
        <v>18</v>
      </c>
      <c r="D1147" s="18">
        <v>0</v>
      </c>
      <c r="E1147" s="79"/>
      <c r="F1147" s="21"/>
      <c r="G1147" s="21"/>
      <c r="H1147" s="21"/>
    </row>
    <row r="1148" spans="1:8" s="68" customFormat="1" ht="15.75" hidden="1">
      <c r="A1148" s="341"/>
      <c r="B1148" s="342"/>
      <c r="C1148" s="119" t="s">
        <v>38</v>
      </c>
      <c r="D1148" s="18">
        <v>0</v>
      </c>
      <c r="E1148" s="79"/>
      <c r="F1148" s="21"/>
      <c r="G1148" s="21"/>
      <c r="H1148" s="21"/>
    </row>
    <row r="1149" spans="1:8" s="68" customFormat="1" ht="15.75" hidden="1">
      <c r="A1149" s="341"/>
      <c r="B1149" s="342"/>
      <c r="C1149" s="119" t="s">
        <v>39</v>
      </c>
      <c r="D1149" s="18">
        <v>0</v>
      </c>
      <c r="E1149" s="79"/>
      <c r="F1149" s="21"/>
      <c r="G1149" s="21"/>
      <c r="H1149" s="21"/>
    </row>
    <row r="1150" spans="1:8" ht="15.75" customHeight="1" hidden="1">
      <c r="A1150" s="265" t="s">
        <v>852</v>
      </c>
      <c r="B1150" s="266" t="s">
        <v>1670</v>
      </c>
      <c r="C1150" s="47" t="s">
        <v>12</v>
      </c>
      <c r="D1150" s="8">
        <v>0</v>
      </c>
      <c r="E1150" s="80"/>
      <c r="F1150" s="19"/>
      <c r="G1150" s="19"/>
      <c r="H1150" s="19"/>
    </row>
    <row r="1151" spans="1:8" ht="15.75" hidden="1">
      <c r="A1151" s="265"/>
      <c r="B1151" s="329"/>
      <c r="C1151" s="47" t="s">
        <v>37</v>
      </c>
      <c r="D1151" s="8">
        <v>0</v>
      </c>
      <c r="E1151" s="80"/>
      <c r="F1151" s="19"/>
      <c r="G1151" s="19"/>
      <c r="H1151" s="19"/>
    </row>
    <row r="1152" spans="1:8" ht="15.75" hidden="1">
      <c r="A1152" s="265"/>
      <c r="B1152" s="329"/>
      <c r="C1152" s="47" t="s">
        <v>18</v>
      </c>
      <c r="D1152" s="8">
        <v>0</v>
      </c>
      <c r="E1152" s="80"/>
      <c r="F1152" s="19"/>
      <c r="G1152" s="19"/>
      <c r="H1152" s="19"/>
    </row>
    <row r="1153" spans="1:8" ht="15.75" hidden="1">
      <c r="A1153" s="265"/>
      <c r="B1153" s="329"/>
      <c r="C1153" s="47" t="s">
        <v>38</v>
      </c>
      <c r="D1153" s="8">
        <v>0</v>
      </c>
      <c r="E1153" s="80"/>
      <c r="F1153" s="19"/>
      <c r="G1153" s="19"/>
      <c r="H1153" s="19"/>
    </row>
    <row r="1154" spans="1:8" ht="15.75" hidden="1">
      <c r="A1154" s="265"/>
      <c r="B1154" s="329"/>
      <c r="C1154" s="47" t="s">
        <v>39</v>
      </c>
      <c r="D1154" s="8">
        <v>0</v>
      </c>
      <c r="E1154" s="80"/>
      <c r="F1154" s="19"/>
      <c r="G1154" s="19"/>
      <c r="H1154" s="19"/>
    </row>
    <row r="1155" spans="1:8" ht="15.75" customHeight="1" hidden="1">
      <c r="A1155" s="265" t="s">
        <v>854</v>
      </c>
      <c r="B1155" s="266" t="s">
        <v>1671</v>
      </c>
      <c r="C1155" s="47" t="s">
        <v>12</v>
      </c>
      <c r="D1155" s="8">
        <v>0</v>
      </c>
      <c r="E1155" s="80"/>
      <c r="F1155" s="19"/>
      <c r="G1155" s="19"/>
      <c r="H1155" s="19"/>
    </row>
    <row r="1156" spans="1:8" ht="15.75" hidden="1">
      <c r="A1156" s="265"/>
      <c r="B1156" s="329"/>
      <c r="C1156" s="47" t="s">
        <v>37</v>
      </c>
      <c r="D1156" s="8">
        <v>0</v>
      </c>
      <c r="E1156" s="80"/>
      <c r="F1156" s="19"/>
      <c r="G1156" s="19"/>
      <c r="H1156" s="19"/>
    </row>
    <row r="1157" spans="1:8" ht="15.75" hidden="1">
      <c r="A1157" s="265"/>
      <c r="B1157" s="329"/>
      <c r="C1157" s="47" t="s">
        <v>18</v>
      </c>
      <c r="D1157" s="8">
        <v>0</v>
      </c>
      <c r="E1157" s="80"/>
      <c r="F1157" s="19"/>
      <c r="G1157" s="19"/>
      <c r="H1157" s="19"/>
    </row>
    <row r="1158" spans="1:8" ht="15.75" hidden="1">
      <c r="A1158" s="265"/>
      <c r="B1158" s="329"/>
      <c r="C1158" s="47" t="s">
        <v>38</v>
      </c>
      <c r="D1158" s="8">
        <v>0</v>
      </c>
      <c r="E1158" s="80"/>
      <c r="F1158" s="19"/>
      <c r="G1158" s="19"/>
      <c r="H1158" s="19"/>
    </row>
    <row r="1159" spans="1:8" ht="18.75" customHeight="1" hidden="1">
      <c r="A1159" s="265"/>
      <c r="B1159" s="329"/>
      <c r="C1159" s="47" t="s">
        <v>39</v>
      </c>
      <c r="D1159" s="8">
        <v>0</v>
      </c>
      <c r="E1159" s="80"/>
      <c r="F1159" s="19"/>
      <c r="G1159" s="19"/>
      <c r="H1159" s="19"/>
    </row>
    <row r="1160" spans="1:8" s="68" customFormat="1" ht="15.75" customHeight="1">
      <c r="A1160" s="274" t="s">
        <v>1676</v>
      </c>
      <c r="B1160" s="294" t="s">
        <v>1672</v>
      </c>
      <c r="C1160" s="119" t="s">
        <v>12</v>
      </c>
      <c r="D1160" s="218">
        <v>89244</v>
      </c>
      <c r="E1160" s="79">
        <v>100</v>
      </c>
      <c r="F1160" s="218">
        <v>17061.54</v>
      </c>
      <c r="G1160" s="79">
        <v>100</v>
      </c>
      <c r="H1160" s="79">
        <f>F1160/D1160*100-100</f>
        <v>-80.88214333736721</v>
      </c>
    </row>
    <row r="1161" spans="1:8" s="68" customFormat="1" ht="15.75">
      <c r="A1161" s="274"/>
      <c r="B1161" s="331"/>
      <c r="C1161" s="119" t="s">
        <v>37</v>
      </c>
      <c r="D1161" s="218">
        <v>89244</v>
      </c>
      <c r="E1161" s="79">
        <v>100</v>
      </c>
      <c r="F1161" s="218">
        <v>17061.54</v>
      </c>
      <c r="G1161" s="79">
        <v>100</v>
      </c>
      <c r="H1161" s="79">
        <f>F1161/D1161*100-100</f>
        <v>-80.88214333736721</v>
      </c>
    </row>
    <row r="1162" spans="1:8" s="68" customFormat="1" ht="15.75">
      <c r="A1162" s="274"/>
      <c r="B1162" s="331"/>
      <c r="C1162" s="119" t="s">
        <v>18</v>
      </c>
      <c r="D1162" s="219">
        <v>0</v>
      </c>
      <c r="E1162" s="219">
        <v>0</v>
      </c>
      <c r="F1162" s="219">
        <v>0</v>
      </c>
      <c r="G1162" s="219">
        <v>0</v>
      </c>
      <c r="H1162" s="219">
        <v>0</v>
      </c>
    </row>
    <row r="1163" spans="1:8" s="68" customFormat="1" ht="15.75">
      <c r="A1163" s="274"/>
      <c r="B1163" s="331"/>
      <c r="C1163" s="119" t="s">
        <v>38</v>
      </c>
      <c r="D1163" s="219">
        <v>0</v>
      </c>
      <c r="E1163" s="219">
        <v>0</v>
      </c>
      <c r="F1163" s="219">
        <v>0</v>
      </c>
      <c r="G1163" s="219">
        <v>0</v>
      </c>
      <c r="H1163" s="219">
        <v>0</v>
      </c>
    </row>
    <row r="1164" spans="1:8" s="68" customFormat="1" ht="15.75">
      <c r="A1164" s="274"/>
      <c r="B1164" s="331"/>
      <c r="C1164" s="119" t="s">
        <v>39</v>
      </c>
      <c r="D1164" s="219">
        <v>0</v>
      </c>
      <c r="E1164" s="219">
        <v>0</v>
      </c>
      <c r="F1164" s="219">
        <v>0</v>
      </c>
      <c r="G1164" s="219">
        <v>0</v>
      </c>
      <c r="H1164" s="219">
        <v>0</v>
      </c>
    </row>
    <row r="1165" spans="1:8" ht="15.75" customHeight="1">
      <c r="A1165" s="265" t="s">
        <v>1677</v>
      </c>
      <c r="B1165" s="266" t="s">
        <v>1673</v>
      </c>
      <c r="C1165" s="47" t="s">
        <v>12</v>
      </c>
      <c r="D1165" s="216">
        <v>89244</v>
      </c>
      <c r="E1165" s="80">
        <v>100</v>
      </c>
      <c r="F1165" s="216">
        <v>17061.54</v>
      </c>
      <c r="G1165" s="80">
        <v>100</v>
      </c>
      <c r="H1165" s="80">
        <f>F1165/D1165*100-100</f>
        <v>-80.88214333736721</v>
      </c>
    </row>
    <row r="1166" spans="1:8" ht="15.75">
      <c r="A1166" s="265"/>
      <c r="B1166" s="329"/>
      <c r="C1166" s="47" t="s">
        <v>37</v>
      </c>
      <c r="D1166" s="216">
        <v>89244</v>
      </c>
      <c r="E1166" s="80">
        <v>100</v>
      </c>
      <c r="F1166" s="216">
        <v>17061.54</v>
      </c>
      <c r="G1166" s="80">
        <v>100</v>
      </c>
      <c r="H1166" s="80">
        <f>F1166/D1166*100-100</f>
        <v>-80.88214333736721</v>
      </c>
    </row>
    <row r="1167" spans="1:8" ht="15.75">
      <c r="A1167" s="265"/>
      <c r="B1167" s="329"/>
      <c r="C1167" s="47" t="s">
        <v>18</v>
      </c>
      <c r="D1167" s="20">
        <v>0</v>
      </c>
      <c r="E1167" s="20">
        <v>0</v>
      </c>
      <c r="F1167" s="20">
        <v>0</v>
      </c>
      <c r="G1167" s="20">
        <v>0</v>
      </c>
      <c r="H1167" s="20">
        <v>0</v>
      </c>
    </row>
    <row r="1168" spans="1:8" ht="15.75">
      <c r="A1168" s="265"/>
      <c r="B1168" s="329"/>
      <c r="C1168" s="47" t="s">
        <v>38</v>
      </c>
      <c r="D1168" s="20">
        <v>0</v>
      </c>
      <c r="E1168" s="20">
        <v>0</v>
      </c>
      <c r="F1168" s="20">
        <v>0</v>
      </c>
      <c r="G1168" s="20">
        <v>0</v>
      </c>
      <c r="H1168" s="20">
        <v>0</v>
      </c>
    </row>
    <row r="1169" spans="1:8" ht="15.75">
      <c r="A1169" s="265"/>
      <c r="B1169" s="329"/>
      <c r="C1169" s="47" t="s">
        <v>39</v>
      </c>
      <c r="D1169" s="20">
        <v>0</v>
      </c>
      <c r="E1169" s="20">
        <v>0</v>
      </c>
      <c r="F1169" s="20">
        <v>0</v>
      </c>
      <c r="G1169" s="20">
        <v>0</v>
      </c>
      <c r="H1169" s="20">
        <v>0</v>
      </c>
    </row>
    <row r="1170" spans="1:8" s="68" customFormat="1" ht="15.75" customHeight="1">
      <c r="A1170" s="274" t="s">
        <v>1678</v>
      </c>
      <c r="B1170" s="294" t="s">
        <v>1674</v>
      </c>
      <c r="C1170" s="119" t="s">
        <v>12</v>
      </c>
      <c r="D1170" s="218">
        <v>4718</v>
      </c>
      <c r="E1170" s="79">
        <v>100</v>
      </c>
      <c r="F1170" s="219">
        <v>0</v>
      </c>
      <c r="G1170" s="219">
        <v>0</v>
      </c>
      <c r="H1170" s="219">
        <v>0</v>
      </c>
    </row>
    <row r="1171" spans="1:8" s="68" customFormat="1" ht="15.75">
      <c r="A1171" s="274"/>
      <c r="B1171" s="331"/>
      <c r="C1171" s="119" t="s">
        <v>37</v>
      </c>
      <c r="D1171" s="218">
        <v>4718</v>
      </c>
      <c r="E1171" s="79">
        <v>100</v>
      </c>
      <c r="F1171" s="219">
        <v>0</v>
      </c>
      <c r="G1171" s="219">
        <v>0</v>
      </c>
      <c r="H1171" s="219">
        <v>0</v>
      </c>
    </row>
    <row r="1172" spans="1:8" s="68" customFormat="1" ht="15.75">
      <c r="A1172" s="274"/>
      <c r="B1172" s="331"/>
      <c r="C1172" s="119" t="s">
        <v>18</v>
      </c>
      <c r="D1172" s="220">
        <v>0</v>
      </c>
      <c r="E1172" s="220">
        <v>0</v>
      </c>
      <c r="F1172" s="220">
        <v>0</v>
      </c>
      <c r="G1172" s="220">
        <v>0</v>
      </c>
      <c r="H1172" s="220">
        <v>0</v>
      </c>
    </row>
    <row r="1173" spans="1:8" s="68" customFormat="1" ht="15.75">
      <c r="A1173" s="274"/>
      <c r="B1173" s="331"/>
      <c r="C1173" s="119" t="s">
        <v>38</v>
      </c>
      <c r="D1173" s="220">
        <v>0</v>
      </c>
      <c r="E1173" s="220">
        <v>0</v>
      </c>
      <c r="F1173" s="220">
        <v>0</v>
      </c>
      <c r="G1173" s="220">
        <v>0</v>
      </c>
      <c r="H1173" s="220">
        <v>0</v>
      </c>
    </row>
    <row r="1174" spans="1:8" s="68" customFormat="1" ht="15.75">
      <c r="A1174" s="274"/>
      <c r="B1174" s="331"/>
      <c r="C1174" s="119" t="s">
        <v>39</v>
      </c>
      <c r="D1174" s="220">
        <v>0</v>
      </c>
      <c r="E1174" s="220">
        <v>0</v>
      </c>
      <c r="F1174" s="220">
        <v>0</v>
      </c>
      <c r="G1174" s="220">
        <v>0</v>
      </c>
      <c r="H1174" s="220">
        <v>0</v>
      </c>
    </row>
    <row r="1175" spans="1:8" ht="15.75" customHeight="1">
      <c r="A1175" s="265" t="s">
        <v>1679</v>
      </c>
      <c r="B1175" s="266" t="s">
        <v>1675</v>
      </c>
      <c r="C1175" s="47" t="s">
        <v>12</v>
      </c>
      <c r="D1175" s="216">
        <v>4718</v>
      </c>
      <c r="E1175" s="80">
        <v>100</v>
      </c>
      <c r="F1175" s="20">
        <v>0</v>
      </c>
      <c r="G1175" s="20">
        <v>0</v>
      </c>
      <c r="H1175" s="20">
        <v>0</v>
      </c>
    </row>
    <row r="1176" spans="1:8" ht="15.75">
      <c r="A1176" s="337"/>
      <c r="B1176" s="329"/>
      <c r="C1176" s="47" t="s">
        <v>37</v>
      </c>
      <c r="D1176" s="216">
        <v>4718</v>
      </c>
      <c r="E1176" s="80">
        <v>100</v>
      </c>
      <c r="F1176" s="20">
        <v>0</v>
      </c>
      <c r="G1176" s="20">
        <v>0</v>
      </c>
      <c r="H1176" s="20">
        <v>0</v>
      </c>
    </row>
    <row r="1177" spans="1:8" ht="15.75">
      <c r="A1177" s="337"/>
      <c r="B1177" s="329"/>
      <c r="C1177" s="47" t="s">
        <v>18</v>
      </c>
      <c r="D1177" s="217">
        <v>0</v>
      </c>
      <c r="E1177" s="217">
        <v>0</v>
      </c>
      <c r="F1177" s="217">
        <v>0</v>
      </c>
      <c r="G1177" s="217">
        <v>0</v>
      </c>
      <c r="H1177" s="217">
        <v>0</v>
      </c>
    </row>
    <row r="1178" spans="1:8" ht="15.75">
      <c r="A1178" s="337"/>
      <c r="B1178" s="329"/>
      <c r="C1178" s="47" t="s">
        <v>38</v>
      </c>
      <c r="D1178" s="217">
        <v>0</v>
      </c>
      <c r="E1178" s="217">
        <v>0</v>
      </c>
      <c r="F1178" s="217">
        <v>0</v>
      </c>
      <c r="G1178" s="217">
        <v>0</v>
      </c>
      <c r="H1178" s="217">
        <v>0</v>
      </c>
    </row>
    <row r="1179" spans="1:8" ht="15.75">
      <c r="A1179" s="337"/>
      <c r="B1179" s="329"/>
      <c r="C1179" s="47" t="s">
        <v>39</v>
      </c>
      <c r="D1179" s="217">
        <v>0</v>
      </c>
      <c r="E1179" s="217">
        <v>0</v>
      </c>
      <c r="F1179" s="217">
        <v>0</v>
      </c>
      <c r="G1179" s="217">
        <v>0</v>
      </c>
      <c r="H1179" s="217">
        <v>0</v>
      </c>
    </row>
    <row r="1180" spans="1:8" s="66" customFormat="1" ht="15.75" customHeight="1">
      <c r="A1180" s="339" t="s">
        <v>45</v>
      </c>
      <c r="B1180" s="326" t="s">
        <v>1771</v>
      </c>
      <c r="C1180" s="227" t="s">
        <v>113</v>
      </c>
      <c r="D1180" s="69">
        <f>D1185+D1225</f>
        <v>15395</v>
      </c>
      <c r="E1180" s="78">
        <v>100</v>
      </c>
      <c r="F1180" s="69">
        <f>F1185+F1225</f>
        <v>2013.5210000000002</v>
      </c>
      <c r="G1180" s="78">
        <v>100</v>
      </c>
      <c r="H1180" s="78">
        <f>(F1180/D1180*100)-100</f>
        <v>-86.92094186424164</v>
      </c>
    </row>
    <row r="1181" spans="1:8" s="66" customFormat="1" ht="15.75">
      <c r="A1181" s="339"/>
      <c r="B1181" s="327"/>
      <c r="C1181" s="42" t="s">
        <v>37</v>
      </c>
      <c r="D1181" s="69">
        <f>D1186+D1226</f>
        <v>15395</v>
      </c>
      <c r="E1181" s="78">
        <v>100</v>
      </c>
      <c r="F1181" s="69">
        <f>F1186+F1226</f>
        <v>2013.5210000000002</v>
      </c>
      <c r="G1181" s="78">
        <v>100</v>
      </c>
      <c r="H1181" s="78">
        <f>(F1181/D1181*100)-100</f>
        <v>-86.92094186424164</v>
      </c>
    </row>
    <row r="1182" spans="1:8" s="66" customFormat="1" ht="15.75">
      <c r="A1182" s="339"/>
      <c r="B1182" s="327"/>
      <c r="C1182" s="42" t="s">
        <v>18</v>
      </c>
      <c r="D1182" s="69">
        <v>0</v>
      </c>
      <c r="E1182" s="69">
        <v>0</v>
      </c>
      <c r="F1182" s="69">
        <v>0</v>
      </c>
      <c r="G1182" s="69">
        <v>0</v>
      </c>
      <c r="H1182" s="69">
        <v>0</v>
      </c>
    </row>
    <row r="1183" spans="1:8" s="66" customFormat="1" ht="15.75">
      <c r="A1183" s="339"/>
      <c r="B1183" s="327"/>
      <c r="C1183" s="42" t="s">
        <v>38</v>
      </c>
      <c r="D1183" s="69">
        <v>0</v>
      </c>
      <c r="E1183" s="69">
        <v>0</v>
      </c>
      <c r="F1183" s="69">
        <v>0</v>
      </c>
      <c r="G1183" s="69">
        <v>0</v>
      </c>
      <c r="H1183" s="69">
        <v>0</v>
      </c>
    </row>
    <row r="1184" spans="1:8" s="66" customFormat="1" ht="15.75">
      <c r="A1184" s="339"/>
      <c r="B1184" s="327"/>
      <c r="C1184" s="42" t="s">
        <v>39</v>
      </c>
      <c r="D1184" s="69">
        <v>0</v>
      </c>
      <c r="E1184" s="69">
        <v>0</v>
      </c>
      <c r="F1184" s="69">
        <v>0</v>
      </c>
      <c r="G1184" s="69">
        <v>0</v>
      </c>
      <c r="H1184" s="69">
        <v>0</v>
      </c>
    </row>
    <row r="1185" spans="1:8" ht="15.75" customHeight="1">
      <c r="A1185" s="330" t="s">
        <v>290</v>
      </c>
      <c r="B1185" s="328" t="s">
        <v>298</v>
      </c>
      <c r="C1185" s="43" t="s">
        <v>113</v>
      </c>
      <c r="D1185" s="88">
        <f>D1190+D1195+D1200+D1205+D1210+D1215+D1220</f>
        <v>14198</v>
      </c>
      <c r="E1185" s="89">
        <v>100</v>
      </c>
      <c r="F1185" s="61">
        <f>F1190+F1195+F1200+F1205+F1210+F1215+F1220</f>
        <v>1818.121</v>
      </c>
      <c r="G1185" s="89">
        <v>100</v>
      </c>
      <c r="H1185" s="89">
        <f>(F1185/D1185*100)-100</f>
        <v>-87.1945273982251</v>
      </c>
    </row>
    <row r="1186" spans="1:8" ht="15.75">
      <c r="A1186" s="330"/>
      <c r="B1186" s="294"/>
      <c r="C1186" s="44" t="s">
        <v>37</v>
      </c>
      <c r="D1186" s="88">
        <f>D1191+D1196+D1201+D1206+D1211+D1216+D1221</f>
        <v>14198</v>
      </c>
      <c r="E1186" s="89">
        <v>100</v>
      </c>
      <c r="F1186" s="61">
        <f>F1191+F1196+F1201+F1206+F1211+F1216+F1221</f>
        <v>1818.121</v>
      </c>
      <c r="G1186" s="89">
        <v>100</v>
      </c>
      <c r="H1186" s="89">
        <f>(F1186/D1186*100)-100</f>
        <v>-87.1945273982251</v>
      </c>
    </row>
    <row r="1187" spans="1:8" ht="15.75">
      <c r="A1187" s="330"/>
      <c r="B1187" s="294"/>
      <c r="C1187" s="44" t="s">
        <v>18</v>
      </c>
      <c r="D1187" s="88">
        <v>0</v>
      </c>
      <c r="E1187" s="88">
        <v>0</v>
      </c>
      <c r="F1187" s="88">
        <v>0</v>
      </c>
      <c r="G1187" s="88">
        <v>0</v>
      </c>
      <c r="H1187" s="88">
        <v>0</v>
      </c>
    </row>
    <row r="1188" spans="1:8" ht="15.75">
      <c r="A1188" s="330"/>
      <c r="B1188" s="294"/>
      <c r="C1188" s="44" t="s">
        <v>38</v>
      </c>
      <c r="D1188" s="88">
        <v>0</v>
      </c>
      <c r="E1188" s="88">
        <v>0</v>
      </c>
      <c r="F1188" s="88">
        <v>0</v>
      </c>
      <c r="G1188" s="88">
        <v>0</v>
      </c>
      <c r="H1188" s="88">
        <v>0</v>
      </c>
    </row>
    <row r="1189" spans="1:8" ht="15.75">
      <c r="A1189" s="330"/>
      <c r="B1189" s="294"/>
      <c r="C1189" s="44" t="s">
        <v>39</v>
      </c>
      <c r="D1189" s="88">
        <v>0</v>
      </c>
      <c r="E1189" s="88">
        <v>0</v>
      </c>
      <c r="F1189" s="88">
        <v>0</v>
      </c>
      <c r="G1189" s="88">
        <v>0</v>
      </c>
      <c r="H1189" s="88">
        <v>0</v>
      </c>
    </row>
    <row r="1190" spans="1:8" ht="15.75" customHeight="1">
      <c r="A1190" s="332" t="s">
        <v>977</v>
      </c>
      <c r="B1190" s="333" t="s">
        <v>297</v>
      </c>
      <c r="C1190" s="226" t="s">
        <v>113</v>
      </c>
      <c r="D1190" s="90">
        <v>300</v>
      </c>
      <c r="E1190" s="91">
        <v>100</v>
      </c>
      <c r="F1190" s="59">
        <v>0</v>
      </c>
      <c r="G1190" s="91">
        <v>100</v>
      </c>
      <c r="H1190" s="91">
        <f>(F1190/D1190*100)-100</f>
        <v>-100</v>
      </c>
    </row>
    <row r="1191" spans="1:8" ht="15.75">
      <c r="A1191" s="332"/>
      <c r="B1191" s="299"/>
      <c r="C1191" s="45" t="s">
        <v>37</v>
      </c>
      <c r="D1191" s="90">
        <v>300</v>
      </c>
      <c r="E1191" s="91">
        <v>100</v>
      </c>
      <c r="F1191" s="59">
        <v>0</v>
      </c>
      <c r="G1191" s="91">
        <v>100</v>
      </c>
      <c r="H1191" s="91">
        <f>(F1191/D1191*100)-100</f>
        <v>-100</v>
      </c>
    </row>
    <row r="1192" spans="1:8" ht="15.75">
      <c r="A1192" s="332"/>
      <c r="B1192" s="299"/>
      <c r="C1192" s="45" t="s">
        <v>18</v>
      </c>
      <c r="D1192" s="90">
        <v>0</v>
      </c>
      <c r="E1192" s="90">
        <v>0</v>
      </c>
      <c r="F1192" s="90">
        <v>0</v>
      </c>
      <c r="G1192" s="90">
        <v>0</v>
      </c>
      <c r="H1192" s="90">
        <v>0</v>
      </c>
    </row>
    <row r="1193" spans="1:8" ht="15.75">
      <c r="A1193" s="332"/>
      <c r="B1193" s="299"/>
      <c r="C1193" s="45" t="s">
        <v>38</v>
      </c>
      <c r="D1193" s="90">
        <v>0</v>
      </c>
      <c r="E1193" s="90">
        <v>0</v>
      </c>
      <c r="F1193" s="90">
        <v>0</v>
      </c>
      <c r="G1193" s="90">
        <v>0</v>
      </c>
      <c r="H1193" s="90">
        <v>0</v>
      </c>
    </row>
    <row r="1194" spans="1:8" ht="15.75">
      <c r="A1194" s="332"/>
      <c r="B1194" s="299"/>
      <c r="C1194" s="45" t="s">
        <v>39</v>
      </c>
      <c r="D1194" s="90">
        <v>0</v>
      </c>
      <c r="E1194" s="90">
        <v>0</v>
      </c>
      <c r="F1194" s="90">
        <v>0</v>
      </c>
      <c r="G1194" s="90">
        <v>0</v>
      </c>
      <c r="H1194" s="90">
        <v>0</v>
      </c>
    </row>
    <row r="1195" spans="1:8" ht="15.75" customHeight="1">
      <c r="A1195" s="332" t="s">
        <v>978</v>
      </c>
      <c r="B1195" s="334" t="s">
        <v>986</v>
      </c>
      <c r="C1195" s="226" t="s">
        <v>113</v>
      </c>
      <c r="D1195" s="77">
        <v>2859</v>
      </c>
      <c r="E1195" s="91">
        <v>100</v>
      </c>
      <c r="F1195" s="91">
        <v>312.996</v>
      </c>
      <c r="G1195" s="91">
        <v>100</v>
      </c>
      <c r="H1195" s="91">
        <f>(F1195/D1195*100)-100</f>
        <v>-89.05225603357817</v>
      </c>
    </row>
    <row r="1196" spans="1:8" ht="15.75">
      <c r="A1196" s="332"/>
      <c r="B1196" s="299"/>
      <c r="C1196" s="45" t="s">
        <v>37</v>
      </c>
      <c r="D1196" s="77">
        <v>2859</v>
      </c>
      <c r="E1196" s="91">
        <v>100</v>
      </c>
      <c r="F1196" s="91">
        <v>312.996</v>
      </c>
      <c r="G1196" s="91">
        <v>100</v>
      </c>
      <c r="H1196" s="91">
        <f>(F1196/D1196*100)-100</f>
        <v>-89.05225603357817</v>
      </c>
    </row>
    <row r="1197" spans="1:8" ht="15.75">
      <c r="A1197" s="332"/>
      <c r="B1197" s="299"/>
      <c r="C1197" s="45" t="s">
        <v>18</v>
      </c>
      <c r="D1197" s="90">
        <v>0</v>
      </c>
      <c r="E1197" s="90">
        <v>0</v>
      </c>
      <c r="F1197" s="90">
        <v>0</v>
      </c>
      <c r="G1197" s="90">
        <v>0</v>
      </c>
      <c r="H1197" s="90">
        <v>0</v>
      </c>
    </row>
    <row r="1198" spans="1:8" ht="15.75">
      <c r="A1198" s="332"/>
      <c r="B1198" s="299"/>
      <c r="C1198" s="45" t="s">
        <v>38</v>
      </c>
      <c r="D1198" s="90">
        <v>0</v>
      </c>
      <c r="E1198" s="90">
        <v>0</v>
      </c>
      <c r="F1198" s="90">
        <v>0</v>
      </c>
      <c r="G1198" s="90">
        <v>0</v>
      </c>
      <c r="H1198" s="90">
        <v>0</v>
      </c>
    </row>
    <row r="1199" spans="1:8" ht="15.75">
      <c r="A1199" s="332"/>
      <c r="B1199" s="299"/>
      <c r="C1199" s="45" t="s">
        <v>39</v>
      </c>
      <c r="D1199" s="90">
        <v>0</v>
      </c>
      <c r="E1199" s="90">
        <v>0</v>
      </c>
      <c r="F1199" s="90">
        <v>0</v>
      </c>
      <c r="G1199" s="90">
        <v>0</v>
      </c>
      <c r="H1199" s="90">
        <v>0</v>
      </c>
    </row>
    <row r="1200" spans="1:8" ht="15.75" customHeight="1">
      <c r="A1200" s="332" t="s">
        <v>979</v>
      </c>
      <c r="B1200" s="333" t="s">
        <v>296</v>
      </c>
      <c r="C1200" s="226" t="s">
        <v>113</v>
      </c>
      <c r="D1200" s="91">
        <v>1616</v>
      </c>
      <c r="E1200" s="91">
        <v>100</v>
      </c>
      <c r="F1200" s="91">
        <v>140.348</v>
      </c>
      <c r="G1200" s="91">
        <v>100</v>
      </c>
      <c r="H1200" s="91">
        <f>(F1200/D1200*100)-100</f>
        <v>-91.31509900990099</v>
      </c>
    </row>
    <row r="1201" spans="1:8" ht="15.75">
      <c r="A1201" s="332"/>
      <c r="B1201" s="299"/>
      <c r="C1201" s="45" t="s">
        <v>37</v>
      </c>
      <c r="D1201" s="91">
        <v>1616</v>
      </c>
      <c r="E1201" s="91">
        <v>100</v>
      </c>
      <c r="F1201" s="91">
        <v>140.348</v>
      </c>
      <c r="G1201" s="91">
        <v>100</v>
      </c>
      <c r="H1201" s="91">
        <f>(F1201/D1201*100)-100</f>
        <v>-91.31509900990099</v>
      </c>
    </row>
    <row r="1202" spans="1:8" ht="15.75">
      <c r="A1202" s="332"/>
      <c r="B1202" s="299"/>
      <c r="C1202" s="45" t="s">
        <v>18</v>
      </c>
      <c r="D1202" s="90">
        <v>0</v>
      </c>
      <c r="E1202" s="90">
        <v>0</v>
      </c>
      <c r="F1202" s="90">
        <v>0</v>
      </c>
      <c r="G1202" s="90">
        <v>0</v>
      </c>
      <c r="H1202" s="90">
        <v>0</v>
      </c>
    </row>
    <row r="1203" spans="1:8" ht="15.75">
      <c r="A1203" s="332"/>
      <c r="B1203" s="299"/>
      <c r="C1203" s="45" t="s">
        <v>38</v>
      </c>
      <c r="D1203" s="90">
        <v>0</v>
      </c>
      <c r="E1203" s="90">
        <v>0</v>
      </c>
      <c r="F1203" s="90">
        <v>0</v>
      </c>
      <c r="G1203" s="90">
        <v>0</v>
      </c>
      <c r="H1203" s="90">
        <v>0</v>
      </c>
    </row>
    <row r="1204" spans="1:8" ht="31.5">
      <c r="A1204" s="332"/>
      <c r="B1204" s="299"/>
      <c r="C1204" s="45" t="s">
        <v>114</v>
      </c>
      <c r="D1204" s="90">
        <v>0</v>
      </c>
      <c r="E1204" s="90">
        <v>0</v>
      </c>
      <c r="F1204" s="90">
        <v>0</v>
      </c>
      <c r="G1204" s="90">
        <v>0</v>
      </c>
      <c r="H1204" s="90">
        <v>0</v>
      </c>
    </row>
    <row r="1205" spans="1:8" ht="14.25" customHeight="1">
      <c r="A1205" s="332" t="s">
        <v>980</v>
      </c>
      <c r="B1205" s="333" t="s">
        <v>295</v>
      </c>
      <c r="C1205" s="226" t="s">
        <v>113</v>
      </c>
      <c r="D1205" s="91">
        <v>7853</v>
      </c>
      <c r="E1205" s="91">
        <v>100</v>
      </c>
      <c r="F1205" s="91">
        <v>1259.508</v>
      </c>
      <c r="G1205" s="91">
        <v>100</v>
      </c>
      <c r="H1205" s="91">
        <f>(F1205/D1205*100)-100</f>
        <v>-83.96144148732968</v>
      </c>
    </row>
    <row r="1206" spans="1:8" ht="15.75">
      <c r="A1206" s="332"/>
      <c r="B1206" s="299"/>
      <c r="C1206" s="45" t="s">
        <v>37</v>
      </c>
      <c r="D1206" s="91">
        <v>7853</v>
      </c>
      <c r="E1206" s="91">
        <v>100</v>
      </c>
      <c r="F1206" s="91">
        <v>1259.508</v>
      </c>
      <c r="G1206" s="91">
        <v>100</v>
      </c>
      <c r="H1206" s="91">
        <f>(F1206/D1206*100)-100</f>
        <v>-83.96144148732968</v>
      </c>
    </row>
    <row r="1207" spans="1:8" ht="15.75">
      <c r="A1207" s="332"/>
      <c r="B1207" s="299"/>
      <c r="C1207" s="45" t="s">
        <v>18</v>
      </c>
      <c r="D1207" s="90">
        <v>0</v>
      </c>
      <c r="E1207" s="90">
        <v>0</v>
      </c>
      <c r="F1207" s="90">
        <v>0</v>
      </c>
      <c r="G1207" s="90">
        <v>0</v>
      </c>
      <c r="H1207" s="90">
        <v>0</v>
      </c>
    </row>
    <row r="1208" spans="1:8" ht="15.75">
      <c r="A1208" s="332"/>
      <c r="B1208" s="299"/>
      <c r="C1208" s="45" t="s">
        <v>38</v>
      </c>
      <c r="D1208" s="90">
        <v>0</v>
      </c>
      <c r="E1208" s="90">
        <v>0</v>
      </c>
      <c r="F1208" s="90">
        <v>0</v>
      </c>
      <c r="G1208" s="90">
        <v>0</v>
      </c>
      <c r="H1208" s="90">
        <v>0</v>
      </c>
    </row>
    <row r="1209" spans="1:8" ht="15.75">
      <c r="A1209" s="332"/>
      <c r="B1209" s="299"/>
      <c r="C1209" s="45" t="s">
        <v>39</v>
      </c>
      <c r="D1209" s="90">
        <v>0</v>
      </c>
      <c r="E1209" s="90">
        <v>0</v>
      </c>
      <c r="F1209" s="90">
        <v>0</v>
      </c>
      <c r="G1209" s="90">
        <v>0</v>
      </c>
      <c r="H1209" s="90">
        <v>0</v>
      </c>
    </row>
    <row r="1210" spans="1:8" ht="15.75" customHeight="1">
      <c r="A1210" s="332" t="s">
        <v>987</v>
      </c>
      <c r="B1210" s="333" t="s">
        <v>294</v>
      </c>
      <c r="C1210" s="226" t="s">
        <v>113</v>
      </c>
      <c r="D1210" s="59">
        <v>114</v>
      </c>
      <c r="E1210" s="91">
        <v>100</v>
      </c>
      <c r="F1210" s="59">
        <v>0</v>
      </c>
      <c r="G1210" s="91">
        <v>100</v>
      </c>
      <c r="H1210" s="91">
        <f>(F1210/D1210*100)-100</f>
        <v>-100</v>
      </c>
    </row>
    <row r="1211" spans="1:8" ht="15.75">
      <c r="A1211" s="332"/>
      <c r="B1211" s="299"/>
      <c r="C1211" s="45" t="s">
        <v>37</v>
      </c>
      <c r="D1211" s="59">
        <v>114</v>
      </c>
      <c r="E1211" s="91">
        <v>100</v>
      </c>
      <c r="F1211" s="59">
        <v>0</v>
      </c>
      <c r="G1211" s="91">
        <v>100</v>
      </c>
      <c r="H1211" s="91">
        <f>(F1211/D1211*100)-100</f>
        <v>-100</v>
      </c>
    </row>
    <row r="1212" spans="1:8" ht="15.75">
      <c r="A1212" s="332"/>
      <c r="B1212" s="299"/>
      <c r="C1212" s="45" t="s">
        <v>18</v>
      </c>
      <c r="D1212" s="59">
        <v>0</v>
      </c>
      <c r="E1212" s="59">
        <v>0</v>
      </c>
      <c r="F1212" s="59">
        <v>0</v>
      </c>
      <c r="G1212" s="59">
        <v>0</v>
      </c>
      <c r="H1212" s="59">
        <v>0</v>
      </c>
    </row>
    <row r="1213" spans="1:8" ht="15.75">
      <c r="A1213" s="332"/>
      <c r="B1213" s="299"/>
      <c r="C1213" s="45" t="s">
        <v>38</v>
      </c>
      <c r="D1213" s="59">
        <v>0</v>
      </c>
      <c r="E1213" s="59">
        <v>0</v>
      </c>
      <c r="F1213" s="59">
        <v>0</v>
      </c>
      <c r="G1213" s="59">
        <v>0</v>
      </c>
      <c r="H1213" s="59">
        <v>0</v>
      </c>
    </row>
    <row r="1214" spans="1:8" ht="15.75">
      <c r="A1214" s="332"/>
      <c r="B1214" s="299"/>
      <c r="C1214" s="45" t="s">
        <v>39</v>
      </c>
      <c r="D1214" s="59">
        <v>0</v>
      </c>
      <c r="E1214" s="59">
        <v>0</v>
      </c>
      <c r="F1214" s="59">
        <v>0</v>
      </c>
      <c r="G1214" s="59">
        <v>0</v>
      </c>
      <c r="H1214" s="59">
        <v>0</v>
      </c>
    </row>
    <row r="1215" spans="1:8" ht="15.75" customHeight="1">
      <c r="A1215" s="332" t="s">
        <v>988</v>
      </c>
      <c r="B1215" s="334" t="s">
        <v>293</v>
      </c>
      <c r="C1215" s="226" t="s">
        <v>113</v>
      </c>
      <c r="D1215" s="91">
        <v>1306</v>
      </c>
      <c r="E1215" s="91">
        <v>100</v>
      </c>
      <c r="F1215" s="91">
        <v>104.379</v>
      </c>
      <c r="G1215" s="91">
        <v>100</v>
      </c>
      <c r="H1215" s="91">
        <f>(F1215/D1215*100)-100</f>
        <v>-92.00773353751914</v>
      </c>
    </row>
    <row r="1216" spans="1:8" ht="15.75">
      <c r="A1216" s="332"/>
      <c r="B1216" s="299"/>
      <c r="C1216" s="45" t="s">
        <v>37</v>
      </c>
      <c r="D1216" s="91">
        <v>1306</v>
      </c>
      <c r="E1216" s="91">
        <v>100</v>
      </c>
      <c r="F1216" s="91">
        <v>104.379</v>
      </c>
      <c r="G1216" s="91">
        <v>100</v>
      </c>
      <c r="H1216" s="91">
        <f>(F1216/D1216*100)-100</f>
        <v>-92.00773353751914</v>
      </c>
    </row>
    <row r="1217" spans="1:8" ht="15.75">
      <c r="A1217" s="332"/>
      <c r="B1217" s="299"/>
      <c r="C1217" s="45" t="s">
        <v>18</v>
      </c>
      <c r="D1217" s="90">
        <v>0</v>
      </c>
      <c r="E1217" s="90">
        <v>0</v>
      </c>
      <c r="F1217" s="90">
        <v>0</v>
      </c>
      <c r="G1217" s="90">
        <v>0</v>
      </c>
      <c r="H1217" s="90">
        <v>0</v>
      </c>
    </row>
    <row r="1218" spans="1:8" ht="15.75">
      <c r="A1218" s="332"/>
      <c r="B1218" s="299"/>
      <c r="C1218" s="45" t="s">
        <v>38</v>
      </c>
      <c r="D1218" s="90">
        <v>0</v>
      </c>
      <c r="E1218" s="90">
        <v>0</v>
      </c>
      <c r="F1218" s="90">
        <v>0</v>
      </c>
      <c r="G1218" s="90">
        <v>0</v>
      </c>
      <c r="H1218" s="90">
        <v>0</v>
      </c>
    </row>
    <row r="1219" spans="1:8" ht="15.75">
      <c r="A1219" s="332"/>
      <c r="B1219" s="299"/>
      <c r="C1219" s="45" t="s">
        <v>39</v>
      </c>
      <c r="D1219" s="90">
        <v>0</v>
      </c>
      <c r="E1219" s="90">
        <v>0</v>
      </c>
      <c r="F1219" s="90">
        <v>0</v>
      </c>
      <c r="G1219" s="90">
        <v>0</v>
      </c>
      <c r="H1219" s="90">
        <v>0</v>
      </c>
    </row>
    <row r="1220" spans="1:8" ht="21.75" customHeight="1">
      <c r="A1220" s="332" t="s">
        <v>989</v>
      </c>
      <c r="B1220" s="333" t="s">
        <v>292</v>
      </c>
      <c r="C1220" s="226" t="s">
        <v>113</v>
      </c>
      <c r="D1220" s="59">
        <v>150</v>
      </c>
      <c r="E1220" s="91">
        <v>100</v>
      </c>
      <c r="F1220" s="59">
        <v>0.89</v>
      </c>
      <c r="G1220" s="91">
        <v>100</v>
      </c>
      <c r="H1220" s="91">
        <f>(F1220/D1220*100)-100</f>
        <v>-99.40666666666667</v>
      </c>
    </row>
    <row r="1221" spans="1:8" ht="15.75">
      <c r="A1221" s="332"/>
      <c r="B1221" s="299"/>
      <c r="C1221" s="45" t="s">
        <v>37</v>
      </c>
      <c r="D1221" s="59">
        <v>150</v>
      </c>
      <c r="E1221" s="91">
        <v>100</v>
      </c>
      <c r="F1221" s="59">
        <v>0.89</v>
      </c>
      <c r="G1221" s="91">
        <v>100</v>
      </c>
      <c r="H1221" s="91">
        <f>(F1221/D1221*100)-100</f>
        <v>-99.40666666666667</v>
      </c>
    </row>
    <row r="1222" spans="1:8" ht="15.75">
      <c r="A1222" s="332"/>
      <c r="B1222" s="299"/>
      <c r="C1222" s="45" t="s">
        <v>18</v>
      </c>
      <c r="D1222" s="90">
        <v>0</v>
      </c>
      <c r="E1222" s="90">
        <v>0</v>
      </c>
      <c r="F1222" s="90">
        <v>0</v>
      </c>
      <c r="G1222" s="90">
        <v>0</v>
      </c>
      <c r="H1222" s="90">
        <v>0</v>
      </c>
    </row>
    <row r="1223" spans="1:8" ht="15.75">
      <c r="A1223" s="332"/>
      <c r="B1223" s="299"/>
      <c r="C1223" s="45" t="s">
        <v>38</v>
      </c>
      <c r="D1223" s="90">
        <v>0</v>
      </c>
      <c r="E1223" s="90">
        <v>0</v>
      </c>
      <c r="F1223" s="90">
        <v>0</v>
      </c>
      <c r="G1223" s="90">
        <v>0</v>
      </c>
      <c r="H1223" s="90">
        <v>0</v>
      </c>
    </row>
    <row r="1224" spans="1:8" ht="15.75">
      <c r="A1224" s="332"/>
      <c r="B1224" s="299"/>
      <c r="C1224" s="45" t="s">
        <v>39</v>
      </c>
      <c r="D1224" s="90">
        <v>0</v>
      </c>
      <c r="E1224" s="90">
        <v>0</v>
      </c>
      <c r="F1224" s="90">
        <v>0</v>
      </c>
      <c r="G1224" s="90">
        <v>0</v>
      </c>
      <c r="H1224" s="90">
        <v>0</v>
      </c>
    </row>
    <row r="1225" spans="1:8" s="68" customFormat="1" ht="14.25" customHeight="1">
      <c r="A1225" s="330" t="s">
        <v>291</v>
      </c>
      <c r="B1225" s="328" t="s">
        <v>289</v>
      </c>
      <c r="C1225" s="43" t="s">
        <v>113</v>
      </c>
      <c r="D1225" s="88">
        <f>D1230+D1235</f>
        <v>1197</v>
      </c>
      <c r="E1225" s="89">
        <v>100</v>
      </c>
      <c r="F1225" s="88">
        <f>F1230+F1235</f>
        <v>195.4</v>
      </c>
      <c r="G1225" s="89">
        <v>100</v>
      </c>
      <c r="H1225" s="89">
        <f>(F1225/D1225*100)-100</f>
        <v>-83.67585630743525</v>
      </c>
    </row>
    <row r="1226" spans="1:8" s="68" customFormat="1" ht="15.75">
      <c r="A1226" s="330"/>
      <c r="B1226" s="294"/>
      <c r="C1226" s="44" t="s">
        <v>37</v>
      </c>
      <c r="D1226" s="88">
        <f>D1231+D1236</f>
        <v>1197</v>
      </c>
      <c r="E1226" s="89">
        <v>100</v>
      </c>
      <c r="F1226" s="88">
        <f>F1231+F1236</f>
        <v>195.4</v>
      </c>
      <c r="G1226" s="89">
        <v>100</v>
      </c>
      <c r="H1226" s="89">
        <f>(F1226/D1226*100)-100</f>
        <v>-83.67585630743525</v>
      </c>
    </row>
    <row r="1227" spans="1:8" s="68" customFormat="1" ht="15.75">
      <c r="A1227" s="330"/>
      <c r="B1227" s="294"/>
      <c r="C1227" s="44" t="s">
        <v>18</v>
      </c>
      <c r="D1227" s="88">
        <v>0</v>
      </c>
      <c r="E1227" s="88">
        <v>0</v>
      </c>
      <c r="F1227" s="88">
        <v>0</v>
      </c>
      <c r="G1227" s="88">
        <v>0</v>
      </c>
      <c r="H1227" s="88">
        <v>0</v>
      </c>
    </row>
    <row r="1228" spans="1:8" s="68" customFormat="1" ht="15.75">
      <c r="A1228" s="330"/>
      <c r="B1228" s="294"/>
      <c r="C1228" s="44" t="s">
        <v>38</v>
      </c>
      <c r="D1228" s="88">
        <v>0</v>
      </c>
      <c r="E1228" s="88">
        <v>0</v>
      </c>
      <c r="F1228" s="88">
        <v>0</v>
      </c>
      <c r="G1228" s="88">
        <v>0</v>
      </c>
      <c r="H1228" s="88">
        <v>0</v>
      </c>
    </row>
    <row r="1229" spans="1:8" s="68" customFormat="1" ht="15.75">
      <c r="A1229" s="330"/>
      <c r="B1229" s="294"/>
      <c r="C1229" s="44" t="s">
        <v>39</v>
      </c>
      <c r="D1229" s="88">
        <v>0</v>
      </c>
      <c r="E1229" s="88">
        <v>0</v>
      </c>
      <c r="F1229" s="88">
        <v>0</v>
      </c>
      <c r="G1229" s="88">
        <v>0</v>
      </c>
      <c r="H1229" s="88">
        <v>0</v>
      </c>
    </row>
    <row r="1230" spans="1:8" ht="14.25" customHeight="1">
      <c r="A1230" s="332" t="s">
        <v>990</v>
      </c>
      <c r="B1230" s="333" t="s">
        <v>288</v>
      </c>
      <c r="C1230" s="226" t="s">
        <v>113</v>
      </c>
      <c r="D1230" s="90">
        <v>631</v>
      </c>
      <c r="E1230" s="91">
        <v>100</v>
      </c>
      <c r="F1230" s="59">
        <v>95.4</v>
      </c>
      <c r="G1230" s="91">
        <v>100</v>
      </c>
      <c r="H1230" s="91">
        <f>(F1230/D1230*100)-100</f>
        <v>-84.8811410459588</v>
      </c>
    </row>
    <row r="1231" spans="1:8" ht="15.75">
      <c r="A1231" s="332"/>
      <c r="B1231" s="299"/>
      <c r="C1231" s="45" t="s">
        <v>37</v>
      </c>
      <c r="D1231" s="90">
        <v>631</v>
      </c>
      <c r="E1231" s="91">
        <v>100</v>
      </c>
      <c r="F1231" s="59">
        <v>95.4</v>
      </c>
      <c r="G1231" s="91">
        <v>100</v>
      </c>
      <c r="H1231" s="91">
        <f>(F1231/D1231*100)-100</f>
        <v>-84.8811410459588</v>
      </c>
    </row>
    <row r="1232" spans="1:8" ht="15.75">
      <c r="A1232" s="332"/>
      <c r="B1232" s="299"/>
      <c r="C1232" s="45" t="s">
        <v>18</v>
      </c>
      <c r="D1232" s="90">
        <v>0</v>
      </c>
      <c r="E1232" s="90">
        <v>0</v>
      </c>
      <c r="F1232" s="90">
        <v>0</v>
      </c>
      <c r="G1232" s="90">
        <v>0</v>
      </c>
      <c r="H1232" s="90">
        <v>0</v>
      </c>
    </row>
    <row r="1233" spans="1:8" ht="15.75">
      <c r="A1233" s="332"/>
      <c r="B1233" s="299"/>
      <c r="C1233" s="45" t="s">
        <v>38</v>
      </c>
      <c r="D1233" s="90">
        <v>0</v>
      </c>
      <c r="E1233" s="90">
        <v>0</v>
      </c>
      <c r="F1233" s="90">
        <v>0</v>
      </c>
      <c r="G1233" s="90">
        <v>0</v>
      </c>
      <c r="H1233" s="90">
        <v>0</v>
      </c>
    </row>
    <row r="1234" spans="1:8" ht="18" customHeight="1">
      <c r="A1234" s="332"/>
      <c r="B1234" s="299"/>
      <c r="C1234" s="45" t="s">
        <v>39</v>
      </c>
      <c r="D1234" s="90">
        <v>0</v>
      </c>
      <c r="E1234" s="90">
        <v>0</v>
      </c>
      <c r="F1234" s="90">
        <v>0</v>
      </c>
      <c r="G1234" s="90">
        <v>0</v>
      </c>
      <c r="H1234" s="90">
        <v>0</v>
      </c>
    </row>
    <row r="1235" spans="1:8" ht="15" customHeight="1">
      <c r="A1235" s="332" t="s">
        <v>991</v>
      </c>
      <c r="B1235" s="333" t="s">
        <v>287</v>
      </c>
      <c r="C1235" s="226" t="s">
        <v>113</v>
      </c>
      <c r="D1235" s="77">
        <v>566</v>
      </c>
      <c r="E1235" s="91">
        <v>100</v>
      </c>
      <c r="F1235" s="91">
        <v>100</v>
      </c>
      <c r="G1235" s="91">
        <v>100</v>
      </c>
      <c r="H1235" s="91">
        <f>(F1235/D1235*100)-100</f>
        <v>-82.3321554770318</v>
      </c>
    </row>
    <row r="1236" spans="1:8" ht="15.75">
      <c r="A1236" s="332"/>
      <c r="B1236" s="299"/>
      <c r="C1236" s="45" t="s">
        <v>37</v>
      </c>
      <c r="D1236" s="77">
        <v>566</v>
      </c>
      <c r="E1236" s="91">
        <v>100</v>
      </c>
      <c r="F1236" s="91">
        <v>100</v>
      </c>
      <c r="G1236" s="91">
        <v>100</v>
      </c>
      <c r="H1236" s="91">
        <f>(F1236/D1236*100)-100</f>
        <v>-82.3321554770318</v>
      </c>
    </row>
    <row r="1237" spans="1:8" ht="15.75">
      <c r="A1237" s="332"/>
      <c r="B1237" s="299"/>
      <c r="C1237" s="45" t="s">
        <v>18</v>
      </c>
      <c r="D1237" s="90">
        <v>0</v>
      </c>
      <c r="E1237" s="90">
        <v>0</v>
      </c>
      <c r="F1237" s="90">
        <v>0</v>
      </c>
      <c r="G1237" s="90">
        <v>0</v>
      </c>
      <c r="H1237" s="90">
        <v>0</v>
      </c>
    </row>
    <row r="1238" spans="1:8" ht="15.75">
      <c r="A1238" s="332"/>
      <c r="B1238" s="299"/>
      <c r="C1238" s="45" t="s">
        <v>38</v>
      </c>
      <c r="D1238" s="90">
        <v>0</v>
      </c>
      <c r="E1238" s="90">
        <v>0</v>
      </c>
      <c r="F1238" s="90">
        <v>0</v>
      </c>
      <c r="G1238" s="90">
        <v>0</v>
      </c>
      <c r="H1238" s="90">
        <v>0</v>
      </c>
    </row>
    <row r="1239" spans="1:8" ht="15.75">
      <c r="A1239" s="332"/>
      <c r="B1239" s="299"/>
      <c r="C1239" s="45" t="s">
        <v>39</v>
      </c>
      <c r="D1239" s="90">
        <v>0</v>
      </c>
      <c r="E1239" s="90">
        <v>0</v>
      </c>
      <c r="F1239" s="90">
        <v>0</v>
      </c>
      <c r="G1239" s="90">
        <v>0</v>
      </c>
      <c r="H1239" s="90">
        <v>0</v>
      </c>
    </row>
    <row r="1240" spans="1:8" ht="15.75">
      <c r="A1240" s="338" t="s">
        <v>35</v>
      </c>
      <c r="B1240" s="327" t="s">
        <v>1772</v>
      </c>
      <c r="C1240" s="94" t="s">
        <v>12</v>
      </c>
      <c r="D1240" s="28">
        <v>82316</v>
      </c>
      <c r="E1240" s="28">
        <v>99.99999999999999</v>
      </c>
      <c r="F1240" s="28">
        <v>18390</v>
      </c>
      <c r="G1240" s="28">
        <v>100.0003120487212</v>
      </c>
      <c r="H1240" s="28">
        <v>-77.65926429855678</v>
      </c>
    </row>
    <row r="1241" spans="1:8" ht="15.75">
      <c r="A1241" s="338"/>
      <c r="B1241" s="327"/>
      <c r="C1241" s="94" t="s">
        <v>37</v>
      </c>
      <c r="D1241" s="28">
        <v>77911</v>
      </c>
      <c r="E1241" s="28">
        <v>94.64867097526604</v>
      </c>
      <c r="F1241" s="28">
        <v>18349.5</v>
      </c>
      <c r="G1241" s="28">
        <v>99.77977161500816</v>
      </c>
      <c r="H1241" s="28">
        <v>-76.44812670868042</v>
      </c>
    </row>
    <row r="1242" spans="1:8" ht="15.75">
      <c r="A1242" s="338"/>
      <c r="B1242" s="327"/>
      <c r="C1242" s="94" t="s">
        <v>18</v>
      </c>
      <c r="D1242" s="28">
        <v>1319</v>
      </c>
      <c r="E1242" s="28">
        <v>1.602361630788668</v>
      </c>
      <c r="F1242" s="28">
        <v>26</v>
      </c>
      <c r="G1242" s="28">
        <v>0.14169323414806942</v>
      </c>
      <c r="H1242" s="28">
        <v>-98.02880970432146</v>
      </c>
    </row>
    <row r="1243" spans="1:8" ht="15.75">
      <c r="A1243" s="338"/>
      <c r="B1243" s="327"/>
      <c r="C1243" s="94" t="s">
        <v>38</v>
      </c>
      <c r="D1243" s="28">
        <v>3086</v>
      </c>
      <c r="E1243" s="28">
        <v>3.7489673939452843</v>
      </c>
      <c r="F1243" s="28">
        <v>14.5</v>
      </c>
      <c r="G1243" s="28">
        <v>0.07884719956498097</v>
      </c>
      <c r="H1243" s="28">
        <v>-99.5301360985094</v>
      </c>
    </row>
    <row r="1244" spans="1:8" ht="15.75">
      <c r="A1244" s="338"/>
      <c r="B1244" s="327"/>
      <c r="C1244" s="94" t="s">
        <v>39</v>
      </c>
      <c r="D1244" s="69">
        <v>0</v>
      </c>
      <c r="E1244" s="69">
        <v>0</v>
      </c>
      <c r="F1244" s="69">
        <v>0</v>
      </c>
      <c r="G1244" s="69">
        <v>0</v>
      </c>
      <c r="H1244" s="69">
        <v>0</v>
      </c>
    </row>
    <row r="1245" spans="1:8" ht="15.75" customHeight="1">
      <c r="A1245" s="274" t="s">
        <v>566</v>
      </c>
      <c r="B1245" s="294" t="s">
        <v>394</v>
      </c>
      <c r="C1245" s="119" t="s">
        <v>12</v>
      </c>
      <c r="D1245" s="29">
        <v>59342</v>
      </c>
      <c r="E1245" s="29">
        <v>99.99999999999999</v>
      </c>
      <c r="F1245" s="29">
        <v>13759.1</v>
      </c>
      <c r="G1245" s="29">
        <v>100</v>
      </c>
      <c r="H1245" s="29">
        <v>-76.8138923528024</v>
      </c>
    </row>
    <row r="1246" spans="1:8" ht="15.75">
      <c r="A1246" s="274"/>
      <c r="B1246" s="294"/>
      <c r="C1246" s="119" t="s">
        <v>37</v>
      </c>
      <c r="D1246" s="29">
        <v>54937</v>
      </c>
      <c r="E1246" s="29">
        <v>92.5769269657241</v>
      </c>
      <c r="F1246" s="29">
        <v>13718.6</v>
      </c>
      <c r="G1246" s="29">
        <v>99.70564935206518</v>
      </c>
      <c r="H1246" s="29">
        <v>-75.02848717622004</v>
      </c>
    </row>
    <row r="1247" spans="1:8" ht="15.75">
      <c r="A1247" s="274"/>
      <c r="B1247" s="294"/>
      <c r="C1247" s="119" t="s">
        <v>18</v>
      </c>
      <c r="D1247" s="29">
        <v>1319</v>
      </c>
      <c r="E1247" s="29">
        <v>2.2227090424994103</v>
      </c>
      <c r="F1247" s="29">
        <v>26</v>
      </c>
      <c r="G1247" s="29">
        <v>0.18896584805692232</v>
      </c>
      <c r="H1247" s="29">
        <v>-98.02880970432146</v>
      </c>
    </row>
    <row r="1248" spans="1:8" ht="15.75">
      <c r="A1248" s="274"/>
      <c r="B1248" s="294"/>
      <c r="C1248" s="119" t="s">
        <v>38</v>
      </c>
      <c r="D1248" s="29">
        <v>3086</v>
      </c>
      <c r="E1248" s="29">
        <v>5.200363991776482</v>
      </c>
      <c r="F1248" s="29">
        <v>14.5</v>
      </c>
      <c r="G1248" s="29">
        <v>0.10538479987789899</v>
      </c>
      <c r="H1248" s="29">
        <v>-99.5301360985094</v>
      </c>
    </row>
    <row r="1249" spans="1:8" ht="15.75">
      <c r="A1249" s="274"/>
      <c r="B1249" s="294"/>
      <c r="C1249" s="119" t="s">
        <v>39</v>
      </c>
      <c r="D1249" s="88">
        <v>0</v>
      </c>
      <c r="E1249" s="88">
        <v>0</v>
      </c>
      <c r="F1249" s="88">
        <v>0</v>
      </c>
      <c r="G1249" s="88">
        <v>0</v>
      </c>
      <c r="H1249" s="88">
        <v>0</v>
      </c>
    </row>
    <row r="1250" spans="1:8" ht="15.75" customHeight="1">
      <c r="A1250" s="265" t="s">
        <v>992</v>
      </c>
      <c r="B1250" s="299" t="s">
        <v>993</v>
      </c>
      <c r="C1250" s="47" t="s">
        <v>12</v>
      </c>
      <c r="D1250" s="59">
        <v>6116</v>
      </c>
      <c r="E1250" s="59">
        <v>100</v>
      </c>
      <c r="F1250" s="59">
        <v>3021.4</v>
      </c>
      <c r="G1250" s="59">
        <v>100</v>
      </c>
      <c r="H1250" s="30">
        <v>-50.59843034663179</v>
      </c>
    </row>
    <row r="1251" spans="1:8" ht="15.75">
      <c r="A1251" s="265"/>
      <c r="B1251" s="299"/>
      <c r="C1251" s="47" t="s">
        <v>37</v>
      </c>
      <c r="D1251" s="60">
        <v>6116</v>
      </c>
      <c r="E1251" s="60">
        <v>100</v>
      </c>
      <c r="F1251" s="60">
        <v>3021.4</v>
      </c>
      <c r="G1251" s="60">
        <v>100</v>
      </c>
      <c r="H1251" s="30">
        <v>-50.59843034663179</v>
      </c>
    </row>
    <row r="1252" spans="1:8" ht="15.75">
      <c r="A1252" s="265"/>
      <c r="B1252" s="299"/>
      <c r="C1252" s="47" t="s">
        <v>18</v>
      </c>
      <c r="D1252" s="90">
        <v>0</v>
      </c>
      <c r="E1252" s="90">
        <v>0</v>
      </c>
      <c r="F1252" s="90">
        <v>0</v>
      </c>
      <c r="G1252" s="90">
        <v>0</v>
      </c>
      <c r="H1252" s="90">
        <v>0</v>
      </c>
    </row>
    <row r="1253" spans="1:8" ht="15.75">
      <c r="A1253" s="265"/>
      <c r="B1253" s="299"/>
      <c r="C1253" s="47" t="s">
        <v>38</v>
      </c>
      <c r="D1253" s="90">
        <v>0</v>
      </c>
      <c r="E1253" s="90">
        <v>0</v>
      </c>
      <c r="F1253" s="90">
        <v>0</v>
      </c>
      <c r="G1253" s="90">
        <v>0</v>
      </c>
      <c r="H1253" s="90">
        <v>0</v>
      </c>
    </row>
    <row r="1254" spans="1:8" ht="15.75">
      <c r="A1254" s="265"/>
      <c r="B1254" s="299"/>
      <c r="C1254" s="47" t="s">
        <v>39</v>
      </c>
      <c r="D1254" s="90">
        <v>0</v>
      </c>
      <c r="E1254" s="90">
        <v>0</v>
      </c>
      <c r="F1254" s="90">
        <v>0</v>
      </c>
      <c r="G1254" s="90">
        <v>0</v>
      </c>
      <c r="H1254" s="90">
        <v>0</v>
      </c>
    </row>
    <row r="1255" spans="1:8" ht="15.75" customHeight="1">
      <c r="A1255" s="265" t="s">
        <v>994</v>
      </c>
      <c r="B1255" s="333" t="s">
        <v>648</v>
      </c>
      <c r="C1255" s="47" t="s">
        <v>12</v>
      </c>
      <c r="D1255" s="59">
        <v>47536</v>
      </c>
      <c r="E1255" s="59">
        <v>100</v>
      </c>
      <c r="F1255" s="59">
        <v>10697.2</v>
      </c>
      <c r="G1255" s="59">
        <v>100</v>
      </c>
      <c r="H1255" s="30">
        <v>-77.49663412992258</v>
      </c>
    </row>
    <row r="1256" spans="1:8" ht="15.75">
      <c r="A1256" s="265"/>
      <c r="B1256" s="333"/>
      <c r="C1256" s="47" t="s">
        <v>37</v>
      </c>
      <c r="D1256" s="60">
        <v>47536</v>
      </c>
      <c r="E1256" s="60">
        <v>100</v>
      </c>
      <c r="F1256" s="60">
        <v>10697.2</v>
      </c>
      <c r="G1256" s="60">
        <v>100</v>
      </c>
      <c r="H1256" s="30">
        <v>-77.49663412992258</v>
      </c>
    </row>
    <row r="1257" spans="1:8" ht="15.75">
      <c r="A1257" s="265"/>
      <c r="B1257" s="333"/>
      <c r="C1257" s="47" t="s">
        <v>18</v>
      </c>
      <c r="D1257" s="90">
        <v>0</v>
      </c>
      <c r="E1257" s="90">
        <v>0</v>
      </c>
      <c r="F1257" s="90">
        <v>0</v>
      </c>
      <c r="G1257" s="90">
        <v>0</v>
      </c>
      <c r="H1257" s="90">
        <v>0</v>
      </c>
    </row>
    <row r="1258" spans="1:8" ht="15.75">
      <c r="A1258" s="265"/>
      <c r="B1258" s="333"/>
      <c r="C1258" s="47" t="s">
        <v>38</v>
      </c>
      <c r="D1258" s="90">
        <v>0</v>
      </c>
      <c r="E1258" s="90">
        <v>0</v>
      </c>
      <c r="F1258" s="90">
        <v>0</v>
      </c>
      <c r="G1258" s="90">
        <v>0</v>
      </c>
      <c r="H1258" s="90">
        <v>0</v>
      </c>
    </row>
    <row r="1259" spans="1:8" ht="15.75">
      <c r="A1259" s="265"/>
      <c r="B1259" s="333"/>
      <c r="C1259" s="47" t="s">
        <v>39</v>
      </c>
      <c r="D1259" s="90">
        <v>0</v>
      </c>
      <c r="E1259" s="90">
        <v>0</v>
      </c>
      <c r="F1259" s="90">
        <v>0</v>
      </c>
      <c r="G1259" s="90">
        <v>0</v>
      </c>
      <c r="H1259" s="90">
        <v>0</v>
      </c>
    </row>
    <row r="1260" spans="1:8" ht="15.75" customHeight="1">
      <c r="A1260" s="265" t="s">
        <v>995</v>
      </c>
      <c r="B1260" s="299" t="s">
        <v>996</v>
      </c>
      <c r="C1260" s="47" t="s">
        <v>12</v>
      </c>
      <c r="D1260" s="90">
        <v>0</v>
      </c>
      <c r="E1260" s="90">
        <v>0</v>
      </c>
      <c r="F1260" s="90">
        <v>0</v>
      </c>
      <c r="G1260" s="90">
        <v>0</v>
      </c>
      <c r="H1260" s="90">
        <v>0</v>
      </c>
    </row>
    <row r="1261" spans="1:8" ht="15.75">
      <c r="A1261" s="265"/>
      <c r="B1261" s="299"/>
      <c r="C1261" s="47" t="s">
        <v>37</v>
      </c>
      <c r="D1261" s="90">
        <v>0</v>
      </c>
      <c r="E1261" s="90">
        <v>0</v>
      </c>
      <c r="F1261" s="90">
        <v>0</v>
      </c>
      <c r="G1261" s="90">
        <v>0</v>
      </c>
      <c r="H1261" s="90">
        <v>0</v>
      </c>
    </row>
    <row r="1262" spans="1:8" ht="15.75">
      <c r="A1262" s="265"/>
      <c r="B1262" s="299"/>
      <c r="C1262" s="47" t="s">
        <v>18</v>
      </c>
      <c r="D1262" s="90">
        <v>0</v>
      </c>
      <c r="E1262" s="90">
        <v>0</v>
      </c>
      <c r="F1262" s="90">
        <v>0</v>
      </c>
      <c r="G1262" s="90">
        <v>0</v>
      </c>
      <c r="H1262" s="90">
        <v>0</v>
      </c>
    </row>
    <row r="1263" spans="1:8" ht="15.75">
      <c r="A1263" s="265"/>
      <c r="B1263" s="299"/>
      <c r="C1263" s="47" t="s">
        <v>38</v>
      </c>
      <c r="D1263" s="90">
        <v>0</v>
      </c>
      <c r="E1263" s="90">
        <v>0</v>
      </c>
      <c r="F1263" s="90">
        <v>0</v>
      </c>
      <c r="G1263" s="90">
        <v>0</v>
      </c>
      <c r="H1263" s="90">
        <v>0</v>
      </c>
    </row>
    <row r="1264" spans="1:8" ht="15.75">
      <c r="A1264" s="265"/>
      <c r="B1264" s="299"/>
      <c r="C1264" s="47" t="s">
        <v>39</v>
      </c>
      <c r="D1264" s="90">
        <v>0</v>
      </c>
      <c r="E1264" s="90">
        <v>0</v>
      </c>
      <c r="F1264" s="90">
        <v>0</v>
      </c>
      <c r="G1264" s="90">
        <v>0</v>
      </c>
      <c r="H1264" s="90">
        <v>0</v>
      </c>
    </row>
    <row r="1265" spans="1:8" ht="15.75" customHeight="1">
      <c r="A1265" s="265" t="s">
        <v>997</v>
      </c>
      <c r="B1265" s="299" t="s">
        <v>1004</v>
      </c>
      <c r="C1265" s="47" t="s">
        <v>12</v>
      </c>
      <c r="D1265" s="59">
        <v>4285</v>
      </c>
      <c r="E1265" s="59">
        <v>100</v>
      </c>
      <c r="F1265" s="90">
        <v>0</v>
      </c>
      <c r="G1265" s="90">
        <v>0</v>
      </c>
      <c r="H1265" s="30">
        <v>-100</v>
      </c>
    </row>
    <row r="1266" spans="1:8" ht="15.75">
      <c r="A1266" s="265"/>
      <c r="B1266" s="299"/>
      <c r="C1266" s="47" t="s">
        <v>37</v>
      </c>
      <c r="D1266" s="59">
        <v>1285</v>
      </c>
      <c r="E1266" s="60">
        <v>29.98833138856476</v>
      </c>
      <c r="F1266" s="90">
        <v>0</v>
      </c>
      <c r="G1266" s="90">
        <v>0</v>
      </c>
      <c r="H1266" s="30">
        <v>-100</v>
      </c>
    </row>
    <row r="1267" spans="1:8" ht="15.75">
      <c r="A1267" s="265"/>
      <c r="B1267" s="299"/>
      <c r="C1267" s="47" t="s">
        <v>18</v>
      </c>
      <c r="D1267" s="90">
        <v>0</v>
      </c>
      <c r="E1267" s="90">
        <v>0</v>
      </c>
      <c r="F1267" s="90">
        <v>0</v>
      </c>
      <c r="G1267" s="90">
        <v>0</v>
      </c>
      <c r="H1267" s="90">
        <v>0</v>
      </c>
    </row>
    <row r="1268" spans="1:8" ht="15.75">
      <c r="A1268" s="265"/>
      <c r="B1268" s="299"/>
      <c r="C1268" s="47" t="s">
        <v>38</v>
      </c>
      <c r="D1268" s="59">
        <v>3000</v>
      </c>
      <c r="E1268" s="59">
        <v>70.01166861143524</v>
      </c>
      <c r="F1268" s="59">
        <v>0</v>
      </c>
      <c r="G1268" s="90">
        <v>0</v>
      </c>
      <c r="H1268" s="30">
        <v>-100</v>
      </c>
    </row>
    <row r="1269" spans="1:8" ht="15.75">
      <c r="A1269" s="265"/>
      <c r="B1269" s="299"/>
      <c r="C1269" s="47" t="s">
        <v>39</v>
      </c>
      <c r="D1269" s="30">
        <v>0</v>
      </c>
      <c r="E1269" s="30">
        <v>0</v>
      </c>
      <c r="F1269" s="30">
        <v>0</v>
      </c>
      <c r="G1269" s="30">
        <v>0</v>
      </c>
      <c r="H1269" s="30">
        <v>0</v>
      </c>
    </row>
    <row r="1270" spans="1:8" ht="33.75" customHeight="1">
      <c r="A1270" s="265" t="s">
        <v>998</v>
      </c>
      <c r="B1270" s="299" t="s">
        <v>1003</v>
      </c>
      <c r="C1270" s="47" t="s">
        <v>12</v>
      </c>
      <c r="D1270" s="59">
        <v>1319</v>
      </c>
      <c r="E1270" s="59">
        <v>100</v>
      </c>
      <c r="F1270" s="59">
        <v>26</v>
      </c>
      <c r="G1270" s="59">
        <v>100</v>
      </c>
      <c r="H1270" s="30">
        <v>-98.02880970432146</v>
      </c>
    </row>
    <row r="1271" spans="1:8" ht="30" customHeight="1">
      <c r="A1271" s="265"/>
      <c r="B1271" s="299"/>
      <c r="C1271" s="47" t="s">
        <v>37</v>
      </c>
      <c r="D1271" s="30">
        <v>0</v>
      </c>
      <c r="E1271" s="30">
        <v>0</v>
      </c>
      <c r="F1271" s="30">
        <v>0</v>
      </c>
      <c r="G1271" s="30">
        <v>0</v>
      </c>
      <c r="H1271" s="30">
        <v>0</v>
      </c>
    </row>
    <row r="1272" spans="1:8" ht="27" customHeight="1">
      <c r="A1272" s="265"/>
      <c r="B1272" s="299"/>
      <c r="C1272" s="47" t="s">
        <v>18</v>
      </c>
      <c r="D1272" s="59">
        <v>1319</v>
      </c>
      <c r="E1272" s="59">
        <v>100</v>
      </c>
      <c r="F1272" s="59">
        <v>26</v>
      </c>
      <c r="G1272" s="59">
        <v>100</v>
      </c>
      <c r="H1272" s="30">
        <v>-98.02880970432146</v>
      </c>
    </row>
    <row r="1273" spans="1:8" ht="29.25" customHeight="1">
      <c r="A1273" s="265"/>
      <c r="B1273" s="299"/>
      <c r="C1273" s="47" t="s">
        <v>38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</row>
    <row r="1274" spans="1:8" ht="24.75" customHeight="1">
      <c r="A1274" s="265"/>
      <c r="B1274" s="299"/>
      <c r="C1274" s="47" t="s">
        <v>39</v>
      </c>
      <c r="D1274" s="30">
        <v>0</v>
      </c>
      <c r="E1274" s="30">
        <v>0</v>
      </c>
      <c r="F1274" s="30">
        <v>0</v>
      </c>
      <c r="G1274" s="30">
        <v>0</v>
      </c>
      <c r="H1274" s="30">
        <v>0</v>
      </c>
    </row>
    <row r="1275" spans="1:8" ht="15.75" customHeight="1">
      <c r="A1275" s="265" t="s">
        <v>999</v>
      </c>
      <c r="B1275" s="299" t="s">
        <v>1002</v>
      </c>
      <c r="C1275" s="47" t="s">
        <v>12</v>
      </c>
      <c r="D1275" s="30">
        <v>0</v>
      </c>
      <c r="E1275" s="30">
        <v>0</v>
      </c>
      <c r="F1275" s="30">
        <v>0</v>
      </c>
      <c r="G1275" s="30">
        <v>0</v>
      </c>
      <c r="H1275" s="30">
        <v>0</v>
      </c>
    </row>
    <row r="1276" spans="1:8" ht="15.75">
      <c r="A1276" s="265"/>
      <c r="B1276" s="299"/>
      <c r="C1276" s="47" t="s">
        <v>37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</row>
    <row r="1277" spans="1:8" ht="15.75">
      <c r="A1277" s="265"/>
      <c r="B1277" s="299"/>
      <c r="C1277" s="47" t="s">
        <v>18</v>
      </c>
      <c r="D1277" s="30">
        <v>0</v>
      </c>
      <c r="E1277" s="30">
        <v>0</v>
      </c>
      <c r="F1277" s="30">
        <v>0</v>
      </c>
      <c r="G1277" s="30">
        <v>0</v>
      </c>
      <c r="H1277" s="30">
        <v>0</v>
      </c>
    </row>
    <row r="1278" spans="1:8" ht="15.75">
      <c r="A1278" s="265"/>
      <c r="B1278" s="299"/>
      <c r="C1278" s="47" t="s">
        <v>38</v>
      </c>
      <c r="D1278" s="30">
        <v>0</v>
      </c>
      <c r="E1278" s="30">
        <v>0</v>
      </c>
      <c r="F1278" s="30">
        <v>0</v>
      </c>
      <c r="G1278" s="30">
        <v>0</v>
      </c>
      <c r="H1278" s="30">
        <v>0</v>
      </c>
    </row>
    <row r="1279" spans="1:8" ht="15.75">
      <c r="A1279" s="265"/>
      <c r="B1279" s="299"/>
      <c r="C1279" s="47" t="s">
        <v>39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</row>
    <row r="1280" spans="1:8" ht="15.75" customHeight="1">
      <c r="A1280" s="298" t="s">
        <v>1000</v>
      </c>
      <c r="B1280" s="299" t="s">
        <v>1001</v>
      </c>
      <c r="C1280" s="47" t="s">
        <v>12</v>
      </c>
      <c r="D1280" s="59">
        <v>86</v>
      </c>
      <c r="E1280" s="59">
        <v>100</v>
      </c>
      <c r="F1280" s="59">
        <v>14.5</v>
      </c>
      <c r="G1280" s="59">
        <v>100</v>
      </c>
      <c r="H1280" s="30">
        <v>-83.13953488372093</v>
      </c>
    </row>
    <row r="1281" spans="1:8" ht="15.75">
      <c r="A1281" s="298"/>
      <c r="B1281" s="299"/>
      <c r="C1281" s="47" t="s">
        <v>37</v>
      </c>
      <c r="D1281" s="30">
        <v>0</v>
      </c>
      <c r="E1281" s="30">
        <v>0</v>
      </c>
      <c r="F1281" s="30">
        <v>0</v>
      </c>
      <c r="G1281" s="30">
        <v>0</v>
      </c>
      <c r="H1281" s="30">
        <v>0</v>
      </c>
    </row>
    <row r="1282" spans="1:8" ht="15.75">
      <c r="A1282" s="298"/>
      <c r="B1282" s="299"/>
      <c r="C1282" s="47" t="s">
        <v>18</v>
      </c>
      <c r="D1282" s="59">
        <v>0</v>
      </c>
      <c r="E1282" s="59">
        <v>0</v>
      </c>
      <c r="F1282" s="59">
        <v>0</v>
      </c>
      <c r="G1282" s="59">
        <v>0</v>
      </c>
      <c r="H1282" s="30">
        <v>0</v>
      </c>
    </row>
    <row r="1283" spans="1:8" ht="15.75">
      <c r="A1283" s="298"/>
      <c r="B1283" s="299"/>
      <c r="C1283" s="47" t="s">
        <v>38</v>
      </c>
      <c r="D1283" s="30">
        <v>86</v>
      </c>
      <c r="E1283" s="30">
        <v>100</v>
      </c>
      <c r="F1283" s="30">
        <v>14.5</v>
      </c>
      <c r="G1283" s="30">
        <v>100</v>
      </c>
      <c r="H1283" s="30">
        <v>-83.13953488372093</v>
      </c>
    </row>
    <row r="1284" spans="1:8" ht="15.75">
      <c r="A1284" s="298"/>
      <c r="B1284" s="299"/>
      <c r="C1284" s="47" t="s">
        <v>39</v>
      </c>
      <c r="D1284" s="30">
        <v>0</v>
      </c>
      <c r="E1284" s="30">
        <v>0</v>
      </c>
      <c r="F1284" s="30">
        <v>0</v>
      </c>
      <c r="G1284" s="30">
        <v>0</v>
      </c>
      <c r="H1284" s="29">
        <v>0</v>
      </c>
    </row>
    <row r="1285" spans="1:8" ht="15.75" customHeight="1">
      <c r="A1285" s="297" t="s">
        <v>567</v>
      </c>
      <c r="B1285" s="294" t="s">
        <v>395</v>
      </c>
      <c r="C1285" s="119" t="s">
        <v>12</v>
      </c>
      <c r="D1285" s="61">
        <v>1288</v>
      </c>
      <c r="E1285" s="61">
        <v>100</v>
      </c>
      <c r="F1285" s="61">
        <v>224.6</v>
      </c>
      <c r="G1285" s="61">
        <v>100</v>
      </c>
      <c r="H1285" s="29">
        <v>-82.56211180124224</v>
      </c>
    </row>
    <row r="1286" spans="1:8" ht="15.75">
      <c r="A1286" s="297"/>
      <c r="B1286" s="294"/>
      <c r="C1286" s="119" t="s">
        <v>37</v>
      </c>
      <c r="D1286" s="29">
        <v>1288</v>
      </c>
      <c r="E1286" s="62">
        <v>100</v>
      </c>
      <c r="F1286" s="29">
        <v>224.6</v>
      </c>
      <c r="G1286" s="62">
        <v>100</v>
      </c>
      <c r="H1286" s="29">
        <v>-82.56211180124224</v>
      </c>
    </row>
    <row r="1287" spans="1:8" ht="15.75">
      <c r="A1287" s="297"/>
      <c r="B1287" s="294"/>
      <c r="C1287" s="119" t="s">
        <v>18</v>
      </c>
      <c r="D1287" s="29">
        <v>0</v>
      </c>
      <c r="E1287" s="29">
        <v>0</v>
      </c>
      <c r="F1287" s="29">
        <v>0</v>
      </c>
      <c r="G1287" s="29">
        <v>0</v>
      </c>
      <c r="H1287" s="29">
        <v>0</v>
      </c>
    </row>
    <row r="1288" spans="1:8" ht="15.75">
      <c r="A1288" s="297"/>
      <c r="B1288" s="294"/>
      <c r="C1288" s="119" t="s">
        <v>38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</row>
    <row r="1289" spans="1:8" ht="15.75">
      <c r="A1289" s="297"/>
      <c r="B1289" s="294"/>
      <c r="C1289" s="119" t="s">
        <v>39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</row>
    <row r="1290" spans="1:8" ht="15.75" customHeight="1">
      <c r="A1290" s="298" t="s">
        <v>1005</v>
      </c>
      <c r="B1290" s="299" t="s">
        <v>1007</v>
      </c>
      <c r="C1290" s="47" t="s">
        <v>12</v>
      </c>
      <c r="D1290" s="59">
        <v>1288</v>
      </c>
      <c r="E1290" s="59">
        <v>100</v>
      </c>
      <c r="F1290" s="59">
        <v>224.6</v>
      </c>
      <c r="G1290" s="59">
        <v>100</v>
      </c>
      <c r="H1290" s="30">
        <v>-82.56211180124224</v>
      </c>
    </row>
    <row r="1291" spans="1:8" ht="15.75">
      <c r="A1291" s="298"/>
      <c r="B1291" s="299"/>
      <c r="C1291" s="47" t="s">
        <v>37</v>
      </c>
      <c r="D1291" s="60">
        <v>1288</v>
      </c>
      <c r="E1291" s="60">
        <v>100</v>
      </c>
      <c r="F1291" s="60">
        <v>224.6</v>
      </c>
      <c r="G1291" s="60">
        <v>100</v>
      </c>
      <c r="H1291" s="30">
        <v>-82.56211180124224</v>
      </c>
    </row>
    <row r="1292" spans="1:8" ht="15.75">
      <c r="A1292" s="298"/>
      <c r="B1292" s="299"/>
      <c r="C1292" s="47" t="s">
        <v>18</v>
      </c>
      <c r="D1292" s="30">
        <v>0</v>
      </c>
      <c r="E1292" s="30">
        <v>0</v>
      </c>
      <c r="F1292" s="30">
        <v>0</v>
      </c>
      <c r="G1292" s="30">
        <v>0</v>
      </c>
      <c r="H1292" s="30">
        <v>0</v>
      </c>
    </row>
    <row r="1293" spans="1:8" ht="15.75">
      <c r="A1293" s="298"/>
      <c r="B1293" s="299"/>
      <c r="C1293" s="47" t="s">
        <v>38</v>
      </c>
      <c r="D1293" s="30">
        <v>0</v>
      </c>
      <c r="E1293" s="30">
        <v>0</v>
      </c>
      <c r="F1293" s="30">
        <v>0</v>
      </c>
      <c r="G1293" s="30">
        <v>0</v>
      </c>
      <c r="H1293" s="30">
        <v>0</v>
      </c>
    </row>
    <row r="1294" spans="1:8" ht="15.75">
      <c r="A1294" s="298"/>
      <c r="B1294" s="299"/>
      <c r="C1294" s="47" t="s">
        <v>39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</row>
    <row r="1295" spans="1:8" ht="15.75" customHeight="1">
      <c r="A1295" s="298" t="s">
        <v>1006</v>
      </c>
      <c r="B1295" s="299" t="s">
        <v>1008</v>
      </c>
      <c r="C1295" s="47" t="s">
        <v>12</v>
      </c>
      <c r="D1295" s="30">
        <v>0</v>
      </c>
      <c r="E1295" s="30">
        <v>0</v>
      </c>
      <c r="F1295" s="30">
        <v>0</v>
      </c>
      <c r="G1295" s="30">
        <v>0</v>
      </c>
      <c r="H1295" s="30">
        <v>0</v>
      </c>
    </row>
    <row r="1296" spans="1:8" ht="15.75">
      <c r="A1296" s="298"/>
      <c r="B1296" s="299"/>
      <c r="C1296" s="47" t="s">
        <v>37</v>
      </c>
      <c r="D1296" s="30">
        <v>0</v>
      </c>
      <c r="E1296" s="30">
        <v>0</v>
      </c>
      <c r="F1296" s="30">
        <v>0</v>
      </c>
      <c r="G1296" s="30">
        <v>0</v>
      </c>
      <c r="H1296" s="30">
        <v>0</v>
      </c>
    </row>
    <row r="1297" spans="1:8" ht="15.75">
      <c r="A1297" s="298"/>
      <c r="B1297" s="299"/>
      <c r="C1297" s="47" t="s">
        <v>18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</row>
    <row r="1298" spans="1:8" ht="15.75">
      <c r="A1298" s="298"/>
      <c r="B1298" s="299"/>
      <c r="C1298" s="47" t="s">
        <v>38</v>
      </c>
      <c r="D1298" s="30">
        <v>0</v>
      </c>
      <c r="E1298" s="30">
        <v>0</v>
      </c>
      <c r="F1298" s="30">
        <v>0</v>
      </c>
      <c r="G1298" s="30">
        <v>0</v>
      </c>
      <c r="H1298" s="30">
        <v>0</v>
      </c>
    </row>
    <row r="1299" spans="1:8" ht="15.75">
      <c r="A1299" s="298"/>
      <c r="B1299" s="299"/>
      <c r="C1299" s="47" t="s">
        <v>39</v>
      </c>
      <c r="D1299" s="30">
        <v>0</v>
      </c>
      <c r="E1299" s="30">
        <v>0</v>
      </c>
      <c r="F1299" s="30">
        <v>0</v>
      </c>
      <c r="G1299" s="30">
        <v>0</v>
      </c>
      <c r="H1299" s="30">
        <v>0</v>
      </c>
    </row>
    <row r="1300" spans="1:8" ht="15.75" customHeight="1">
      <c r="A1300" s="297" t="s">
        <v>568</v>
      </c>
      <c r="B1300" s="294" t="s">
        <v>396</v>
      </c>
      <c r="C1300" s="119" t="s">
        <v>12</v>
      </c>
      <c r="D1300" s="29">
        <v>21686</v>
      </c>
      <c r="E1300" s="61">
        <v>100</v>
      </c>
      <c r="F1300" s="29">
        <v>4406.3</v>
      </c>
      <c r="G1300" s="61">
        <v>100</v>
      </c>
      <c r="H1300" s="29">
        <v>-79.68136124688739</v>
      </c>
    </row>
    <row r="1301" spans="1:8" ht="15.75">
      <c r="A1301" s="297"/>
      <c r="B1301" s="294"/>
      <c r="C1301" s="119" t="s">
        <v>37</v>
      </c>
      <c r="D1301" s="29">
        <v>21686</v>
      </c>
      <c r="E1301" s="62">
        <v>100</v>
      </c>
      <c r="F1301" s="29">
        <v>4406.3</v>
      </c>
      <c r="G1301" s="62">
        <v>100</v>
      </c>
      <c r="H1301" s="29">
        <v>-79.68136124688739</v>
      </c>
    </row>
    <row r="1302" spans="1:8" ht="15.75">
      <c r="A1302" s="297"/>
      <c r="B1302" s="294"/>
      <c r="C1302" s="119" t="s">
        <v>18</v>
      </c>
      <c r="D1302" s="29">
        <v>0</v>
      </c>
      <c r="E1302" s="29">
        <v>0</v>
      </c>
      <c r="F1302" s="29">
        <v>0</v>
      </c>
      <c r="G1302" s="29">
        <v>0</v>
      </c>
      <c r="H1302" s="29">
        <v>0</v>
      </c>
    </row>
    <row r="1303" spans="1:8" ht="15.75">
      <c r="A1303" s="297"/>
      <c r="B1303" s="294"/>
      <c r="C1303" s="119" t="s">
        <v>38</v>
      </c>
      <c r="D1303" s="29">
        <v>0</v>
      </c>
      <c r="E1303" s="29">
        <v>0</v>
      </c>
      <c r="F1303" s="29">
        <v>0</v>
      </c>
      <c r="G1303" s="29">
        <v>0</v>
      </c>
      <c r="H1303" s="29">
        <v>0</v>
      </c>
    </row>
    <row r="1304" spans="1:8" ht="15.75">
      <c r="A1304" s="297"/>
      <c r="B1304" s="294"/>
      <c r="C1304" s="119" t="s">
        <v>39</v>
      </c>
      <c r="D1304" s="29">
        <v>0</v>
      </c>
      <c r="E1304" s="29">
        <v>0</v>
      </c>
      <c r="F1304" s="29">
        <v>0</v>
      </c>
      <c r="G1304" s="29">
        <v>0</v>
      </c>
      <c r="H1304" s="29">
        <v>0</v>
      </c>
    </row>
    <row r="1305" spans="1:8" ht="15.75" customHeight="1">
      <c r="A1305" s="265" t="s">
        <v>1009</v>
      </c>
      <c r="B1305" s="299" t="s">
        <v>1011</v>
      </c>
      <c r="C1305" s="47" t="s">
        <v>12</v>
      </c>
      <c r="D1305" s="59">
        <v>12667</v>
      </c>
      <c r="E1305" s="59">
        <v>100</v>
      </c>
      <c r="F1305" s="59">
        <v>2734.5</v>
      </c>
      <c r="G1305" s="59">
        <v>100</v>
      </c>
      <c r="H1305" s="30">
        <v>-78.41241019973158</v>
      </c>
    </row>
    <row r="1306" spans="1:8" ht="15.75">
      <c r="A1306" s="265"/>
      <c r="B1306" s="299"/>
      <c r="C1306" s="47" t="s">
        <v>37</v>
      </c>
      <c r="D1306" s="60">
        <v>12667</v>
      </c>
      <c r="E1306" s="60">
        <v>100</v>
      </c>
      <c r="F1306" s="60">
        <v>2734.5</v>
      </c>
      <c r="G1306" s="60">
        <v>100</v>
      </c>
      <c r="H1306" s="30">
        <v>-78.41241019973158</v>
      </c>
    </row>
    <row r="1307" spans="1:8" ht="15.75">
      <c r="A1307" s="265"/>
      <c r="B1307" s="299"/>
      <c r="C1307" s="47" t="s">
        <v>18</v>
      </c>
      <c r="D1307" s="30">
        <v>0</v>
      </c>
      <c r="E1307" s="30">
        <v>0</v>
      </c>
      <c r="F1307" s="30">
        <v>0</v>
      </c>
      <c r="G1307" s="30">
        <v>0</v>
      </c>
      <c r="H1307" s="30">
        <v>0</v>
      </c>
    </row>
    <row r="1308" spans="1:8" ht="15.75">
      <c r="A1308" s="265"/>
      <c r="B1308" s="299"/>
      <c r="C1308" s="47" t="s">
        <v>38</v>
      </c>
      <c r="D1308" s="30">
        <v>0</v>
      </c>
      <c r="E1308" s="30">
        <v>0</v>
      </c>
      <c r="F1308" s="30">
        <v>0</v>
      </c>
      <c r="G1308" s="30">
        <v>0</v>
      </c>
      <c r="H1308" s="30">
        <v>0</v>
      </c>
    </row>
    <row r="1309" spans="1:8" ht="15.75">
      <c r="A1309" s="265"/>
      <c r="B1309" s="299"/>
      <c r="C1309" s="47" t="s">
        <v>39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</row>
    <row r="1310" spans="1:8" ht="21.75" customHeight="1">
      <c r="A1310" s="298" t="s">
        <v>1010</v>
      </c>
      <c r="B1310" s="299" t="s">
        <v>648</v>
      </c>
      <c r="C1310" s="47" t="s">
        <v>12</v>
      </c>
      <c r="D1310" s="59">
        <v>9019</v>
      </c>
      <c r="E1310" s="59">
        <v>100</v>
      </c>
      <c r="F1310" s="59">
        <v>1671.8</v>
      </c>
      <c r="G1310" s="59">
        <v>100</v>
      </c>
      <c r="H1310" s="30">
        <v>-81.46357689322542</v>
      </c>
    </row>
    <row r="1311" spans="1:8" ht="24" customHeight="1">
      <c r="A1311" s="298"/>
      <c r="B1311" s="299"/>
      <c r="C1311" s="47" t="s">
        <v>37</v>
      </c>
      <c r="D1311" s="60">
        <v>9019</v>
      </c>
      <c r="E1311" s="60">
        <v>100</v>
      </c>
      <c r="F1311" s="60">
        <v>1671.8</v>
      </c>
      <c r="G1311" s="60">
        <v>100</v>
      </c>
      <c r="H1311" s="30">
        <v>-81.46357689322542</v>
      </c>
    </row>
    <row r="1312" spans="1:8" ht="21" customHeight="1">
      <c r="A1312" s="298"/>
      <c r="B1312" s="299"/>
      <c r="C1312" s="47" t="s">
        <v>18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</row>
    <row r="1313" spans="1:8" ht="20.25" customHeight="1">
      <c r="A1313" s="298"/>
      <c r="B1313" s="299"/>
      <c r="C1313" s="47" t="s">
        <v>38</v>
      </c>
      <c r="D1313" s="30">
        <v>0</v>
      </c>
      <c r="E1313" s="30">
        <v>0</v>
      </c>
      <c r="F1313" s="30">
        <v>0</v>
      </c>
      <c r="G1313" s="30">
        <v>0</v>
      </c>
      <c r="H1313" s="30">
        <v>0</v>
      </c>
    </row>
    <row r="1314" spans="1:8" ht="22.5" customHeight="1">
      <c r="A1314" s="298"/>
      <c r="B1314" s="299"/>
      <c r="C1314" s="47" t="s">
        <v>39</v>
      </c>
      <c r="D1314" s="30">
        <v>0</v>
      </c>
      <c r="E1314" s="30">
        <v>0</v>
      </c>
      <c r="F1314" s="30">
        <v>0</v>
      </c>
      <c r="G1314" s="30">
        <v>0</v>
      </c>
      <c r="H1314" s="30">
        <v>0</v>
      </c>
    </row>
    <row r="1315" spans="1:8" ht="15.75">
      <c r="A1315" s="336" t="s">
        <v>36</v>
      </c>
      <c r="B1315" s="327" t="s">
        <v>1773</v>
      </c>
      <c r="C1315" s="227" t="s">
        <v>113</v>
      </c>
      <c r="D1315" s="28">
        <f>D1316+D1317+D1318+D1319</f>
        <v>60091</v>
      </c>
      <c r="E1315" s="28">
        <f>E1316+E1317+E1318+E1319</f>
        <v>100</v>
      </c>
      <c r="F1315" s="128">
        <f>F1316+F1317+F1318+F1319</f>
        <v>5059.97</v>
      </c>
      <c r="G1315" s="28">
        <f>G1316+G1317+G1318+G1319</f>
        <v>100</v>
      </c>
      <c r="H1315" s="28">
        <f>F1315/D1315*100-100</f>
        <v>-91.57948777687174</v>
      </c>
    </row>
    <row r="1316" spans="1:8" ht="15.75">
      <c r="A1316" s="336"/>
      <c r="B1316" s="327"/>
      <c r="C1316" s="42" t="s">
        <v>37</v>
      </c>
      <c r="D1316" s="28">
        <v>0</v>
      </c>
      <c r="E1316" s="28">
        <f>D1316/D1315*100</f>
        <v>0</v>
      </c>
      <c r="F1316" s="28">
        <v>0</v>
      </c>
      <c r="G1316" s="28">
        <f>F1316/F1315*100</f>
        <v>0</v>
      </c>
      <c r="H1316" s="28" t="e">
        <f>F1316/D1316*100-100</f>
        <v>#DIV/0!</v>
      </c>
    </row>
    <row r="1317" spans="1:8" ht="15.75">
      <c r="A1317" s="336"/>
      <c r="B1317" s="327"/>
      <c r="C1317" s="42" t="s">
        <v>18</v>
      </c>
      <c r="D1317" s="28">
        <v>15306.5</v>
      </c>
      <c r="E1317" s="28">
        <f>D1317/D1315*100</f>
        <v>25.47220049591453</v>
      </c>
      <c r="F1317" s="28">
        <v>0</v>
      </c>
      <c r="G1317" s="28">
        <f>F1317/F1315*100</f>
        <v>0</v>
      </c>
      <c r="H1317" s="28">
        <f>F1317/D1317*100-100</f>
        <v>-100</v>
      </c>
    </row>
    <row r="1318" spans="1:8" ht="15.75">
      <c r="A1318" s="336"/>
      <c r="B1318" s="327"/>
      <c r="C1318" s="42" t="s">
        <v>38</v>
      </c>
      <c r="D1318" s="28">
        <v>35715.5</v>
      </c>
      <c r="E1318" s="28">
        <f>D1318/D1315*100</f>
        <v>59.4356892047062</v>
      </c>
      <c r="F1318" s="28">
        <v>0</v>
      </c>
      <c r="G1318" s="28">
        <f>F1318/F1315*100</f>
        <v>0</v>
      </c>
      <c r="H1318" s="28">
        <f>F1318/D1318*100-100</f>
        <v>-100</v>
      </c>
    </row>
    <row r="1319" spans="1:8" ht="15.75">
      <c r="A1319" s="336"/>
      <c r="B1319" s="327"/>
      <c r="C1319" s="42" t="s">
        <v>39</v>
      </c>
      <c r="D1319" s="28">
        <v>9069</v>
      </c>
      <c r="E1319" s="28">
        <f>D1319/D1315*100</f>
        <v>15.092110299379275</v>
      </c>
      <c r="F1319" s="128">
        <v>5059.97</v>
      </c>
      <c r="G1319" s="28">
        <f>F1319/F1315*100</f>
        <v>100</v>
      </c>
      <c r="H1319" s="28">
        <f>F1319/D1319*100-100</f>
        <v>-44.20586613739111</v>
      </c>
    </row>
    <row r="1320" spans="1:8" ht="39.75" customHeight="1">
      <c r="A1320" s="325" t="s">
        <v>1012</v>
      </c>
      <c r="B1320" s="299" t="s">
        <v>581</v>
      </c>
      <c r="C1320" s="47" t="s">
        <v>154</v>
      </c>
      <c r="D1320" s="98">
        <f>D1321+D1322+D1323+D1324</f>
        <v>2677.5</v>
      </c>
      <c r="E1320" s="98">
        <f>E1321+E1322+E1323+E1324</f>
        <v>100</v>
      </c>
      <c r="F1320" s="98">
        <f>F1321+F1322+F1323+F1324</f>
        <v>0</v>
      </c>
      <c r="G1320" s="98">
        <v>0</v>
      </c>
      <c r="H1320" s="15">
        <f aca="true" t="shared" si="16" ref="H1320:H1325">(F1320/D1320*100)-100</f>
        <v>-100</v>
      </c>
    </row>
    <row r="1321" spans="1:8" ht="22.5" customHeight="1">
      <c r="A1321" s="325"/>
      <c r="B1321" s="299"/>
      <c r="C1321" s="47" t="s">
        <v>37</v>
      </c>
      <c r="D1321" s="99">
        <v>0</v>
      </c>
      <c r="E1321" s="99">
        <f>D1321/D1320*100</f>
        <v>0</v>
      </c>
      <c r="F1321" s="99">
        <v>0</v>
      </c>
      <c r="G1321" s="98">
        <v>0</v>
      </c>
      <c r="H1321" s="15">
        <v>0</v>
      </c>
    </row>
    <row r="1322" spans="1:8" ht="33.75" customHeight="1">
      <c r="A1322" s="325"/>
      <c r="B1322" s="299"/>
      <c r="C1322" s="47" t="s">
        <v>18</v>
      </c>
      <c r="D1322" s="100">
        <v>2677.5</v>
      </c>
      <c r="E1322" s="15">
        <f>D1322/D1320*100</f>
        <v>100</v>
      </c>
      <c r="F1322" s="100">
        <v>0</v>
      </c>
      <c r="G1322" s="98">
        <v>0</v>
      </c>
      <c r="H1322" s="15">
        <f t="shared" si="16"/>
        <v>-100</v>
      </c>
    </row>
    <row r="1323" spans="1:8" ht="30.75" customHeight="1">
      <c r="A1323" s="325"/>
      <c r="B1323" s="299"/>
      <c r="C1323" s="47" t="s">
        <v>38</v>
      </c>
      <c r="D1323" s="100">
        <v>0</v>
      </c>
      <c r="E1323" s="15">
        <f>D1323/D1320*100</f>
        <v>0</v>
      </c>
      <c r="F1323" s="100">
        <v>0</v>
      </c>
      <c r="G1323" s="98">
        <v>0</v>
      </c>
      <c r="H1323" s="15">
        <v>0</v>
      </c>
    </row>
    <row r="1324" spans="1:8" ht="32.25" customHeight="1">
      <c r="A1324" s="325"/>
      <c r="B1324" s="299"/>
      <c r="C1324" s="47" t="s">
        <v>39</v>
      </c>
      <c r="D1324" s="100">
        <v>0</v>
      </c>
      <c r="E1324" s="15">
        <f>D1324/D1320*100</f>
        <v>0</v>
      </c>
      <c r="F1324" s="100">
        <v>0</v>
      </c>
      <c r="G1324" s="98">
        <v>0</v>
      </c>
      <c r="H1324" s="15">
        <v>0</v>
      </c>
    </row>
    <row r="1325" spans="1:8" ht="36" customHeight="1">
      <c r="A1325" s="325" t="s">
        <v>1013</v>
      </c>
      <c r="B1325" s="299" t="s">
        <v>582</v>
      </c>
      <c r="C1325" s="47" t="s">
        <v>154</v>
      </c>
      <c r="D1325" s="98">
        <f>D1326+D1327+D1328+D1329</f>
        <v>4972.5</v>
      </c>
      <c r="E1325" s="98">
        <f>E1326+E1327+E1328+E1329</f>
        <v>100.00000000000001</v>
      </c>
      <c r="F1325" s="98">
        <f>F1326+F1327+F1328+F1329</f>
        <v>5059.97</v>
      </c>
      <c r="G1325" s="98">
        <f>G1326+G1327+G1328+G1329</f>
        <v>100</v>
      </c>
      <c r="H1325" s="15">
        <f t="shared" si="16"/>
        <v>1.7590749120161036</v>
      </c>
    </row>
    <row r="1326" spans="1:8" ht="28.5" customHeight="1">
      <c r="A1326" s="325"/>
      <c r="B1326" s="299"/>
      <c r="C1326" s="47" t="s">
        <v>37</v>
      </c>
      <c r="D1326" s="15">
        <v>0</v>
      </c>
      <c r="E1326" s="99">
        <f>D1326/D1325*100</f>
        <v>0</v>
      </c>
      <c r="F1326" s="15">
        <v>0</v>
      </c>
      <c r="G1326" s="99">
        <f>F1326/F1325*100</f>
        <v>0</v>
      </c>
      <c r="H1326" s="15">
        <v>0</v>
      </c>
    </row>
    <row r="1327" spans="1:8" ht="32.25" customHeight="1">
      <c r="A1327" s="325"/>
      <c r="B1327" s="299"/>
      <c r="C1327" s="47" t="s">
        <v>18</v>
      </c>
      <c r="D1327" s="15">
        <v>0</v>
      </c>
      <c r="E1327" s="15">
        <f>D1327/D1325*100</f>
        <v>0</v>
      </c>
      <c r="F1327" s="15">
        <v>0</v>
      </c>
      <c r="G1327" s="15">
        <f>F1327/F1325*100</f>
        <v>0</v>
      </c>
      <c r="H1327" s="15">
        <v>0</v>
      </c>
    </row>
    <row r="1328" spans="1:8" ht="24.75" customHeight="1">
      <c r="A1328" s="325"/>
      <c r="B1328" s="299"/>
      <c r="C1328" s="47" t="s">
        <v>38</v>
      </c>
      <c r="D1328" s="15">
        <v>1147.5</v>
      </c>
      <c r="E1328" s="15">
        <f>D1328/D1325*100</f>
        <v>23.076923076923077</v>
      </c>
      <c r="F1328" s="15">
        <v>0</v>
      </c>
      <c r="G1328" s="15">
        <f>F1328/F1325*100</f>
        <v>0</v>
      </c>
      <c r="H1328" s="15">
        <f aca="true" t="shared" si="17" ref="H1328:H1334">(F1328/D1328*100)-100</f>
        <v>-100</v>
      </c>
    </row>
    <row r="1329" spans="1:8" ht="39" customHeight="1">
      <c r="A1329" s="325"/>
      <c r="B1329" s="299"/>
      <c r="C1329" s="47" t="s">
        <v>39</v>
      </c>
      <c r="D1329" s="15">
        <v>3825</v>
      </c>
      <c r="E1329" s="15">
        <f>D1329/D1325*100</f>
        <v>76.92307692307693</v>
      </c>
      <c r="F1329" s="15">
        <v>5059.97</v>
      </c>
      <c r="G1329" s="15">
        <f>F1329/F1325*100</f>
        <v>100</v>
      </c>
      <c r="H1329" s="15">
        <f t="shared" si="17"/>
        <v>32.28679738562093</v>
      </c>
    </row>
    <row r="1330" spans="1:8" ht="15.75">
      <c r="A1330" s="325" t="s">
        <v>1014</v>
      </c>
      <c r="B1330" s="299" t="s">
        <v>583</v>
      </c>
      <c r="C1330" s="47" t="s">
        <v>12</v>
      </c>
      <c r="D1330" s="98">
        <f>D1331+D1332+D1333+D1334</f>
        <v>52441</v>
      </c>
      <c r="E1330" s="98">
        <f>E1331+E1332+E1333+E1334</f>
        <v>100</v>
      </c>
      <c r="F1330" s="98">
        <f>F1331+F1332+F1333+F1334</f>
        <v>0</v>
      </c>
      <c r="G1330" s="98">
        <v>0</v>
      </c>
      <c r="H1330" s="15">
        <f t="shared" si="17"/>
        <v>-100</v>
      </c>
    </row>
    <row r="1331" spans="1:8" ht="15.75">
      <c r="A1331" s="325"/>
      <c r="B1331" s="299"/>
      <c r="C1331" s="47" t="s">
        <v>37</v>
      </c>
      <c r="D1331" s="15">
        <v>0</v>
      </c>
      <c r="E1331" s="99">
        <f>D1331/D1330*100</f>
        <v>0</v>
      </c>
      <c r="F1331" s="15">
        <v>0</v>
      </c>
      <c r="G1331" s="98">
        <v>0</v>
      </c>
      <c r="H1331" s="15">
        <v>0</v>
      </c>
    </row>
    <row r="1332" spans="1:8" ht="15.75">
      <c r="A1332" s="325"/>
      <c r="B1332" s="299"/>
      <c r="C1332" s="47" t="s">
        <v>18</v>
      </c>
      <c r="D1332" s="15">
        <v>33038</v>
      </c>
      <c r="E1332" s="15">
        <f>D1332/D1330*100</f>
        <v>63.000324173833455</v>
      </c>
      <c r="F1332" s="15">
        <v>0</v>
      </c>
      <c r="G1332" s="98">
        <v>0</v>
      </c>
      <c r="H1332" s="15">
        <f t="shared" si="17"/>
        <v>-100</v>
      </c>
    </row>
    <row r="1333" spans="1:8" ht="15.75">
      <c r="A1333" s="325"/>
      <c r="B1333" s="299"/>
      <c r="C1333" s="47" t="s">
        <v>38</v>
      </c>
      <c r="D1333" s="15">
        <v>14159</v>
      </c>
      <c r="E1333" s="15">
        <f>D1333/D1330*100</f>
        <v>26.999866516656812</v>
      </c>
      <c r="F1333" s="15">
        <v>0</v>
      </c>
      <c r="G1333" s="98">
        <v>0</v>
      </c>
      <c r="H1333" s="15">
        <f t="shared" si="17"/>
        <v>-100</v>
      </c>
    </row>
    <row r="1334" spans="1:8" ht="15.75">
      <c r="A1334" s="325"/>
      <c r="B1334" s="299"/>
      <c r="C1334" s="47" t="s">
        <v>39</v>
      </c>
      <c r="D1334" s="15">
        <v>5244</v>
      </c>
      <c r="E1334" s="15">
        <f>D1334/D1330*100</f>
        <v>9.999809309509734</v>
      </c>
      <c r="F1334" s="15">
        <v>0</v>
      </c>
      <c r="G1334" s="98">
        <v>0</v>
      </c>
      <c r="H1334" s="15">
        <f t="shared" si="17"/>
        <v>-100</v>
      </c>
    </row>
    <row r="1335" spans="1:8" s="68" customFormat="1" ht="15.75" hidden="1">
      <c r="A1335" s="153"/>
      <c r="B1335" s="274" t="s">
        <v>1660</v>
      </c>
      <c r="C1335" s="119" t="s">
        <v>12</v>
      </c>
      <c r="D1335" s="21">
        <f>D1336+D1337+D1338+D1339</f>
        <v>3389108.9</v>
      </c>
      <c r="E1335" s="21"/>
      <c r="F1335" s="21">
        <f>F1336+F1337+F1338+F1339</f>
        <v>707553.481</v>
      </c>
      <c r="G1335" s="21"/>
      <c r="H1335" s="21">
        <f>F1335/D1335*100</f>
        <v>20.877271928323108</v>
      </c>
    </row>
    <row r="1336" spans="1:8" s="68" customFormat="1" ht="15.75" hidden="1">
      <c r="A1336" s="153"/>
      <c r="B1336" s="274"/>
      <c r="C1336" s="119" t="s">
        <v>37</v>
      </c>
      <c r="D1336" s="21">
        <f>D8+D113+D318+D403+D543+D838+D948++D1016+D1131+D1181+D1241+D1316+D908</f>
        <v>1596617</v>
      </c>
      <c r="E1336" s="21"/>
      <c r="F1336" s="21">
        <f>F8+F113+F318+F403+F543+F838+F948++F1016+F1131+F1181+F1241+F1316+F908</f>
        <v>359108.15099999995</v>
      </c>
      <c r="G1336" s="21"/>
      <c r="H1336" s="21">
        <f>F1336/D1336*100</f>
        <v>22.49181557004591</v>
      </c>
    </row>
    <row r="1337" spans="1:8" s="68" customFormat="1" ht="15.75" hidden="1">
      <c r="A1337" s="153"/>
      <c r="B1337" s="274"/>
      <c r="C1337" s="119" t="s">
        <v>18</v>
      </c>
      <c r="D1337" s="21">
        <f>D9+D114+D319+D404+D545+D839+D949++D1017+D1132+D1182+D1242+D1317+D909</f>
        <v>214312.3</v>
      </c>
      <c r="E1337" s="21"/>
      <c r="F1337" s="21">
        <f>F9+F114+F319+F404+F545+F839+F949++F1017+F1132+F1182+F1242+F1317+F909</f>
        <v>58957.700000000004</v>
      </c>
      <c r="G1337" s="21"/>
      <c r="H1337" s="21">
        <f>F1337/D1337*100</f>
        <v>27.510180236971937</v>
      </c>
    </row>
    <row r="1338" spans="1:8" s="68" customFormat="1" ht="15.75" hidden="1">
      <c r="A1338" s="153"/>
      <c r="B1338" s="274"/>
      <c r="C1338" s="119" t="s">
        <v>38</v>
      </c>
      <c r="D1338" s="21">
        <f>D10+D115+D320+D405+D544+D840+D950++D1018+D1133+D1183+D1243+D1318+D910</f>
        <v>1242484.7</v>
      </c>
      <c r="E1338" s="21"/>
      <c r="F1338" s="21">
        <f>F10+F115+F320+F405+F544+F840+F950++F1018+F1133+F1183+F1243+F1318+F910</f>
        <v>250096.76000000004</v>
      </c>
      <c r="G1338" s="21"/>
      <c r="H1338" s="21">
        <f>F1338/D1338*100</f>
        <v>20.128759734425707</v>
      </c>
    </row>
    <row r="1339" spans="1:8" s="68" customFormat="1" ht="15.75" hidden="1">
      <c r="A1339" s="153"/>
      <c r="B1339" s="274"/>
      <c r="C1339" s="119" t="s">
        <v>39</v>
      </c>
      <c r="D1339" s="21">
        <f>D11+D116+D321+D406+D546+D841+D951++D1019+D1134+D1184+D1244+D1319+D911</f>
        <v>335694.9</v>
      </c>
      <c r="E1339" s="21"/>
      <c r="F1339" s="21">
        <f>F11+F116+F321+F406+F546+F841+F951++F1019+F1134+F1184+F1244+F1319+F911</f>
        <v>39390.869999999995</v>
      </c>
      <c r="G1339" s="21"/>
      <c r="H1339" s="21">
        <f>F1339/D1339*100</f>
        <v>11.734128221787103</v>
      </c>
    </row>
    <row r="1340" spans="4:8" ht="15.75">
      <c r="D1340" s="92"/>
      <c r="E1340" s="92"/>
      <c r="F1340" s="92"/>
      <c r="G1340" s="92"/>
      <c r="H1340" s="92"/>
    </row>
    <row r="1341" spans="4:8" ht="15.75">
      <c r="D1341" s="92"/>
      <c r="E1341" s="92"/>
      <c r="F1341" s="92"/>
      <c r="G1341" s="92"/>
      <c r="H1341" s="92"/>
    </row>
    <row r="1342" spans="4:8" ht="15.75">
      <c r="D1342" s="92"/>
      <c r="E1342" s="92"/>
      <c r="F1342" s="92"/>
      <c r="G1342" s="92"/>
      <c r="H1342" s="92"/>
    </row>
    <row r="1343" spans="4:8" ht="15.75">
      <c r="D1343" s="92"/>
      <c r="E1343" s="92"/>
      <c r="F1343" s="92"/>
      <c r="G1343" s="92"/>
      <c r="H1343" s="92"/>
    </row>
  </sheetData>
  <sheetProtection/>
  <mergeCells count="582">
    <mergeCell ref="A17:A21"/>
    <mergeCell ref="B17:B21"/>
    <mergeCell ref="A92:A96"/>
    <mergeCell ref="B92:B96"/>
    <mergeCell ref="A97:A101"/>
    <mergeCell ref="B97:B101"/>
    <mergeCell ref="A47:A51"/>
    <mergeCell ref="B47:B51"/>
    <mergeCell ref="A52:A56"/>
    <mergeCell ref="A57:A61"/>
    <mergeCell ref="A1010:A1014"/>
    <mergeCell ref="B1010:B1014"/>
    <mergeCell ref="A983:A988"/>
    <mergeCell ref="B983:B988"/>
    <mergeCell ref="A977:A982"/>
    <mergeCell ref="B1335:B1339"/>
    <mergeCell ref="B994:B998"/>
    <mergeCell ref="A1025:A1029"/>
    <mergeCell ref="B1025:B1029"/>
    <mergeCell ref="B1015:B1019"/>
    <mergeCell ref="G998:G999"/>
    <mergeCell ref="B52:B56"/>
    <mergeCell ref="A1000:A1004"/>
    <mergeCell ref="B1000:B1004"/>
    <mergeCell ref="A1005:A1009"/>
    <mergeCell ref="B1005:B1009"/>
    <mergeCell ref="A989:A993"/>
    <mergeCell ref="B989:B993"/>
    <mergeCell ref="A994:A999"/>
    <mergeCell ref="D998:D999"/>
    <mergeCell ref="E998:E999"/>
    <mergeCell ref="C987:C988"/>
    <mergeCell ref="D987:D988"/>
    <mergeCell ref="E987:E988"/>
    <mergeCell ref="F987:F988"/>
    <mergeCell ref="F998:F999"/>
    <mergeCell ref="H975:H976"/>
    <mergeCell ref="H981:H982"/>
    <mergeCell ref="G987:G988"/>
    <mergeCell ref="H987:H988"/>
    <mergeCell ref="B977:B982"/>
    <mergeCell ref="C981:C982"/>
    <mergeCell ref="D981:D982"/>
    <mergeCell ref="E981:E982"/>
    <mergeCell ref="F981:F982"/>
    <mergeCell ref="G981:G982"/>
    <mergeCell ref="A971:A976"/>
    <mergeCell ref="B971:B976"/>
    <mergeCell ref="C975:C976"/>
    <mergeCell ref="D975:D976"/>
    <mergeCell ref="E975:E976"/>
    <mergeCell ref="F975:F976"/>
    <mergeCell ref="G975:G976"/>
    <mergeCell ref="G963:G964"/>
    <mergeCell ref="H963:H964"/>
    <mergeCell ref="A965:A970"/>
    <mergeCell ref="B965:B970"/>
    <mergeCell ref="C969:C970"/>
    <mergeCell ref="D969:D970"/>
    <mergeCell ref="E969:E970"/>
    <mergeCell ref="F969:F970"/>
    <mergeCell ref="G969:G970"/>
    <mergeCell ref="H969:H970"/>
    <mergeCell ref="A959:A964"/>
    <mergeCell ref="B959:B964"/>
    <mergeCell ref="C963:C964"/>
    <mergeCell ref="D963:D964"/>
    <mergeCell ref="E963:E964"/>
    <mergeCell ref="F963:F964"/>
    <mergeCell ref="G951:G952"/>
    <mergeCell ref="H951:H952"/>
    <mergeCell ref="A953:A958"/>
    <mergeCell ref="B953:B958"/>
    <mergeCell ref="C957:C958"/>
    <mergeCell ref="D957:D958"/>
    <mergeCell ref="E957:E958"/>
    <mergeCell ref="F957:F958"/>
    <mergeCell ref="G957:G958"/>
    <mergeCell ref="H957:H958"/>
    <mergeCell ref="A947:A952"/>
    <mergeCell ref="B947:B952"/>
    <mergeCell ref="C951:C952"/>
    <mergeCell ref="D951:D952"/>
    <mergeCell ref="E951:E952"/>
    <mergeCell ref="F951:F952"/>
    <mergeCell ref="H4:H5"/>
    <mergeCell ref="B292:B296"/>
    <mergeCell ref="B312:B316"/>
    <mergeCell ref="B427:B431"/>
    <mergeCell ref="A482:A486"/>
    <mergeCell ref="B482:B486"/>
    <mergeCell ref="A42:A46"/>
    <mergeCell ref="B42:B46"/>
    <mergeCell ref="A37:A41"/>
    <mergeCell ref="B37:B41"/>
    <mergeCell ref="F4:G4"/>
    <mergeCell ref="A7:A11"/>
    <mergeCell ref="B7:B11"/>
    <mergeCell ref="A22:A26"/>
    <mergeCell ref="B22:B26"/>
    <mergeCell ref="B32:B36"/>
    <mergeCell ref="B4:B5"/>
    <mergeCell ref="C4:C5"/>
    <mergeCell ref="A12:A16"/>
    <mergeCell ref="B12:B16"/>
    <mergeCell ref="A2:H2"/>
    <mergeCell ref="B802:B806"/>
    <mergeCell ref="A802:A806"/>
    <mergeCell ref="B747:B751"/>
    <mergeCell ref="A747:A751"/>
    <mergeCell ref="A27:A31"/>
    <mergeCell ref="D4:E4"/>
    <mergeCell ref="B27:B31"/>
    <mergeCell ref="A32:A36"/>
    <mergeCell ref="A4:A5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102:A106"/>
    <mergeCell ref="B102:B106"/>
    <mergeCell ref="A107:A111"/>
    <mergeCell ref="B107:B111"/>
    <mergeCell ref="A112:A116"/>
    <mergeCell ref="B112:B116"/>
    <mergeCell ref="A117:A121"/>
    <mergeCell ref="B117:B121"/>
    <mergeCell ref="A122:A126"/>
    <mergeCell ref="B122:B126"/>
    <mergeCell ref="A127:A131"/>
    <mergeCell ref="B127:B131"/>
    <mergeCell ref="A132:A136"/>
    <mergeCell ref="B132:B136"/>
    <mergeCell ref="A137:A141"/>
    <mergeCell ref="B137:B141"/>
    <mergeCell ref="A142:A146"/>
    <mergeCell ref="B142:B146"/>
    <mergeCell ref="A147:A151"/>
    <mergeCell ref="B147:B151"/>
    <mergeCell ref="A152:A156"/>
    <mergeCell ref="B152:B156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77:A181"/>
    <mergeCell ref="B177:B181"/>
    <mergeCell ref="A187:A191"/>
    <mergeCell ref="B187:B191"/>
    <mergeCell ref="A192:A196"/>
    <mergeCell ref="B192:B196"/>
    <mergeCell ref="A182:A186"/>
    <mergeCell ref="B182:B18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17:A221"/>
    <mergeCell ref="B217:B221"/>
    <mergeCell ref="A222:A226"/>
    <mergeCell ref="B222:B226"/>
    <mergeCell ref="A227:A231"/>
    <mergeCell ref="B227:B231"/>
    <mergeCell ref="A232:A236"/>
    <mergeCell ref="B232:B236"/>
    <mergeCell ref="A237:A241"/>
    <mergeCell ref="B237:B241"/>
    <mergeCell ref="A242:A246"/>
    <mergeCell ref="B242:B246"/>
    <mergeCell ref="A247:A251"/>
    <mergeCell ref="B247:B251"/>
    <mergeCell ref="A282:A286"/>
    <mergeCell ref="B282:B286"/>
    <mergeCell ref="A252:A256"/>
    <mergeCell ref="B252:B256"/>
    <mergeCell ref="A257:A261"/>
    <mergeCell ref="B257:B261"/>
    <mergeCell ref="A317:A321"/>
    <mergeCell ref="B317:B321"/>
    <mergeCell ref="A322:A326"/>
    <mergeCell ref="B322:B326"/>
    <mergeCell ref="A267:A271"/>
    <mergeCell ref="B267:B271"/>
    <mergeCell ref="A272:A276"/>
    <mergeCell ref="B272:B276"/>
    <mergeCell ref="A297:A301"/>
    <mergeCell ref="B297:B301"/>
    <mergeCell ref="A287:A291"/>
    <mergeCell ref="B287:B291"/>
    <mergeCell ref="A262:A266"/>
    <mergeCell ref="B262:B266"/>
    <mergeCell ref="A277:A281"/>
    <mergeCell ref="B277:B281"/>
    <mergeCell ref="A327:A331"/>
    <mergeCell ref="B327:B331"/>
    <mergeCell ref="A332:A336"/>
    <mergeCell ref="B332:B336"/>
    <mergeCell ref="A292:A296"/>
    <mergeCell ref="A312:A316"/>
    <mergeCell ref="A307:A311"/>
    <mergeCell ref="B307:B311"/>
    <mergeCell ref="A302:A306"/>
    <mergeCell ref="B302:B306"/>
    <mergeCell ref="A337:A341"/>
    <mergeCell ref="B337:B341"/>
    <mergeCell ref="A342:A346"/>
    <mergeCell ref="B342:B346"/>
    <mergeCell ref="A347:A351"/>
    <mergeCell ref="B347:B351"/>
    <mergeCell ref="A352:A356"/>
    <mergeCell ref="B352:B356"/>
    <mergeCell ref="A357:A361"/>
    <mergeCell ref="B357:B361"/>
    <mergeCell ref="A362:A366"/>
    <mergeCell ref="B362:B366"/>
    <mergeCell ref="B397:B401"/>
    <mergeCell ref="A367:A371"/>
    <mergeCell ref="B367:B371"/>
    <mergeCell ref="A372:A376"/>
    <mergeCell ref="B372:B376"/>
    <mergeCell ref="A377:A381"/>
    <mergeCell ref="B377:B381"/>
    <mergeCell ref="A422:A426"/>
    <mergeCell ref="A382:A386"/>
    <mergeCell ref="B382:B386"/>
    <mergeCell ref="A417:A421"/>
    <mergeCell ref="B417:B421"/>
    <mergeCell ref="A387:A391"/>
    <mergeCell ref="B387:B391"/>
    <mergeCell ref="A392:A396"/>
    <mergeCell ref="B392:B396"/>
    <mergeCell ref="A397:A401"/>
    <mergeCell ref="B407:B411"/>
    <mergeCell ref="A402:A406"/>
    <mergeCell ref="B402:B406"/>
    <mergeCell ref="A407:A411"/>
    <mergeCell ref="A412:A416"/>
    <mergeCell ref="B412:B416"/>
    <mergeCell ref="B422:B426"/>
    <mergeCell ref="A432:A436"/>
    <mergeCell ref="B432:B436"/>
    <mergeCell ref="B442:B446"/>
    <mergeCell ref="A442:A446"/>
    <mergeCell ref="A502:A506"/>
    <mergeCell ref="B502:B506"/>
    <mergeCell ref="A447:A451"/>
    <mergeCell ref="B447:B451"/>
    <mergeCell ref="B452:B456"/>
    <mergeCell ref="B497:B501"/>
    <mergeCell ref="B457:B461"/>
    <mergeCell ref="A487:A491"/>
    <mergeCell ref="B487:B491"/>
    <mergeCell ref="A472:A476"/>
    <mergeCell ref="A457:A461"/>
    <mergeCell ref="A512:A516"/>
    <mergeCell ref="B512:B516"/>
    <mergeCell ref="A517:A521"/>
    <mergeCell ref="B517:B521"/>
    <mergeCell ref="B462:B466"/>
    <mergeCell ref="B467:B471"/>
    <mergeCell ref="A492:A496"/>
    <mergeCell ref="B492:B496"/>
    <mergeCell ref="A507:A511"/>
    <mergeCell ref="B507:B511"/>
    <mergeCell ref="A522:A526"/>
    <mergeCell ref="B522:B526"/>
    <mergeCell ref="A527:A531"/>
    <mergeCell ref="B527:B531"/>
    <mergeCell ref="A542:A546"/>
    <mergeCell ref="B542:B546"/>
    <mergeCell ref="A547:A551"/>
    <mergeCell ref="B547:B551"/>
    <mergeCell ref="A532:A536"/>
    <mergeCell ref="B532:B536"/>
    <mergeCell ref="A537:A541"/>
    <mergeCell ref="B537:B541"/>
    <mergeCell ref="A552:A556"/>
    <mergeCell ref="B552:B556"/>
    <mergeCell ref="A557:A561"/>
    <mergeCell ref="B557:B561"/>
    <mergeCell ref="A562:A566"/>
    <mergeCell ref="B562:B566"/>
    <mergeCell ref="A567:A571"/>
    <mergeCell ref="B567:B571"/>
    <mergeCell ref="A572:A576"/>
    <mergeCell ref="B572:B576"/>
    <mergeCell ref="A577:A581"/>
    <mergeCell ref="B577:B581"/>
    <mergeCell ref="A582:A586"/>
    <mergeCell ref="B582:B586"/>
    <mergeCell ref="A592:A596"/>
    <mergeCell ref="A597:A601"/>
    <mergeCell ref="B597:B601"/>
    <mergeCell ref="A587:A591"/>
    <mergeCell ref="B587:B591"/>
    <mergeCell ref="B592:B596"/>
    <mergeCell ref="A602:A606"/>
    <mergeCell ref="B602:B606"/>
    <mergeCell ref="A607:A611"/>
    <mergeCell ref="B607:B611"/>
    <mergeCell ref="A612:A616"/>
    <mergeCell ref="B612:B616"/>
    <mergeCell ref="A617:A621"/>
    <mergeCell ref="B617:B621"/>
    <mergeCell ref="A622:A626"/>
    <mergeCell ref="B622:B626"/>
    <mergeCell ref="A627:A631"/>
    <mergeCell ref="B627:B631"/>
    <mergeCell ref="A632:A636"/>
    <mergeCell ref="B632:B636"/>
    <mergeCell ref="A637:A641"/>
    <mergeCell ref="B637:B641"/>
    <mergeCell ref="A647:A651"/>
    <mergeCell ref="B647:B651"/>
    <mergeCell ref="A642:A646"/>
    <mergeCell ref="B642:B646"/>
    <mergeCell ref="A652:A656"/>
    <mergeCell ref="B652:B656"/>
    <mergeCell ref="A657:A661"/>
    <mergeCell ref="B657:B661"/>
    <mergeCell ref="A662:A666"/>
    <mergeCell ref="B662:B66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692:A696"/>
    <mergeCell ref="B692:B696"/>
    <mergeCell ref="A697:A701"/>
    <mergeCell ref="B697:B701"/>
    <mergeCell ref="A702:A706"/>
    <mergeCell ref="B702:B706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807:A811"/>
    <mergeCell ref="B807:B811"/>
    <mergeCell ref="A812:A816"/>
    <mergeCell ref="B812:B816"/>
    <mergeCell ref="A832:A836"/>
    <mergeCell ref="B832:B836"/>
    <mergeCell ref="B822:B826"/>
    <mergeCell ref="A817:A821"/>
    <mergeCell ref="A822:A826"/>
    <mergeCell ref="A827:A831"/>
    <mergeCell ref="B827:B831"/>
    <mergeCell ref="B817:B821"/>
    <mergeCell ref="A837:A841"/>
    <mergeCell ref="B837:B841"/>
    <mergeCell ref="A842:A846"/>
    <mergeCell ref="B842:B846"/>
    <mergeCell ref="A847:A851"/>
    <mergeCell ref="B847:B851"/>
    <mergeCell ref="A852:A856"/>
    <mergeCell ref="B852:B856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77:A881"/>
    <mergeCell ref="B877:B881"/>
    <mergeCell ref="A882:A886"/>
    <mergeCell ref="B882:B886"/>
    <mergeCell ref="A887:A891"/>
    <mergeCell ref="B887:B891"/>
    <mergeCell ref="A892:A896"/>
    <mergeCell ref="B892:B896"/>
    <mergeCell ref="A897:A901"/>
    <mergeCell ref="B897:B901"/>
    <mergeCell ref="A902:A906"/>
    <mergeCell ref="B902:B906"/>
    <mergeCell ref="B932:B936"/>
    <mergeCell ref="A907:A911"/>
    <mergeCell ref="B907:B911"/>
    <mergeCell ref="A912:A916"/>
    <mergeCell ref="B912:B916"/>
    <mergeCell ref="A917:A921"/>
    <mergeCell ref="B917:B921"/>
    <mergeCell ref="B927:B931"/>
    <mergeCell ref="A932:A936"/>
    <mergeCell ref="A937:A941"/>
    <mergeCell ref="B937:B941"/>
    <mergeCell ref="A942:A946"/>
    <mergeCell ref="A927:A931"/>
    <mergeCell ref="A922:A926"/>
    <mergeCell ref="B922:B926"/>
    <mergeCell ref="B942:B946"/>
    <mergeCell ref="A1015:A1019"/>
    <mergeCell ref="A1020:A1024"/>
    <mergeCell ref="B1020:B1024"/>
    <mergeCell ref="A1030:A1034"/>
    <mergeCell ref="B1030:B1034"/>
    <mergeCell ref="A1035:A1039"/>
    <mergeCell ref="B1035:B1039"/>
    <mergeCell ref="A1040:A1044"/>
    <mergeCell ref="B1040:B1044"/>
    <mergeCell ref="A1045:A1049"/>
    <mergeCell ref="B1045:B1049"/>
    <mergeCell ref="A1050:A1054"/>
    <mergeCell ref="B1050:B1054"/>
    <mergeCell ref="A1055:A1059"/>
    <mergeCell ref="B1055:B1059"/>
    <mergeCell ref="A1060:A1064"/>
    <mergeCell ref="B1060:B1064"/>
    <mergeCell ref="A1065:A1069"/>
    <mergeCell ref="A1070:A1074"/>
    <mergeCell ref="B1070:B1074"/>
    <mergeCell ref="B1065:B1069"/>
    <mergeCell ref="A1075:A1079"/>
    <mergeCell ref="B1075:B1079"/>
    <mergeCell ref="A1080:A1084"/>
    <mergeCell ref="B1080:B1084"/>
    <mergeCell ref="A1085:A1089"/>
    <mergeCell ref="B1085:B1089"/>
    <mergeCell ref="B1115:B1119"/>
    <mergeCell ref="A1090:A1094"/>
    <mergeCell ref="B1090:B1094"/>
    <mergeCell ref="A1095:A1099"/>
    <mergeCell ref="B1095:B1099"/>
    <mergeCell ref="A1100:A1104"/>
    <mergeCell ref="B1100:B1104"/>
    <mergeCell ref="B1120:B1124"/>
    <mergeCell ref="A1125:A1129"/>
    <mergeCell ref="B1125:B1129"/>
    <mergeCell ref="A1130:A1134"/>
    <mergeCell ref="B1130:B1134"/>
    <mergeCell ref="A1105:A1109"/>
    <mergeCell ref="B1105:B1109"/>
    <mergeCell ref="A1110:A1114"/>
    <mergeCell ref="B1110:B1114"/>
    <mergeCell ref="A1115:A1119"/>
    <mergeCell ref="A1180:A1184"/>
    <mergeCell ref="A1205:A1209"/>
    <mergeCell ref="A1200:A1204"/>
    <mergeCell ref="A1135:A1139"/>
    <mergeCell ref="B1135:B1139"/>
    <mergeCell ref="A1140:A1144"/>
    <mergeCell ref="B1140:B1144"/>
    <mergeCell ref="A1145:A1149"/>
    <mergeCell ref="B1145:B1149"/>
    <mergeCell ref="A1165:A1169"/>
    <mergeCell ref="B1165:B1169"/>
    <mergeCell ref="A1170:A1174"/>
    <mergeCell ref="B1170:B1174"/>
    <mergeCell ref="A1175:A1179"/>
    <mergeCell ref="B1175:B1179"/>
    <mergeCell ref="A1240:A1244"/>
    <mergeCell ref="B1240:B1244"/>
    <mergeCell ref="B1200:B1204"/>
    <mergeCell ref="A1215:A1219"/>
    <mergeCell ref="A1210:A1214"/>
    <mergeCell ref="A1245:A1249"/>
    <mergeCell ref="B1245:B1249"/>
    <mergeCell ref="B1220:B1224"/>
    <mergeCell ref="B1225:B1229"/>
    <mergeCell ref="B1230:B1234"/>
    <mergeCell ref="B1235:B1239"/>
    <mergeCell ref="A1230:A1234"/>
    <mergeCell ref="A1235:A1239"/>
    <mergeCell ref="A1220:A1224"/>
    <mergeCell ref="A1225:A1229"/>
    <mergeCell ref="A1265:A1269"/>
    <mergeCell ref="B1260:B1264"/>
    <mergeCell ref="B1270:B1274"/>
    <mergeCell ref="B1265:B1269"/>
    <mergeCell ref="A1270:A1274"/>
    <mergeCell ref="A1250:A1254"/>
    <mergeCell ref="B1250:B1254"/>
    <mergeCell ref="A1255:A1259"/>
    <mergeCell ref="B1255:B1259"/>
    <mergeCell ref="A1260:A1264"/>
    <mergeCell ref="A1310:A1314"/>
    <mergeCell ref="A1275:A1279"/>
    <mergeCell ref="B1275:B1279"/>
    <mergeCell ref="A1280:A1284"/>
    <mergeCell ref="B1280:B1284"/>
    <mergeCell ref="A1285:A1289"/>
    <mergeCell ref="B1285:B1289"/>
    <mergeCell ref="B1310:B1314"/>
    <mergeCell ref="B1315:B1319"/>
    <mergeCell ref="A1290:A1294"/>
    <mergeCell ref="B1290:B1294"/>
    <mergeCell ref="A1300:A1304"/>
    <mergeCell ref="B1300:B1304"/>
    <mergeCell ref="A1315:A1319"/>
    <mergeCell ref="B1305:B1309"/>
    <mergeCell ref="A1295:A1299"/>
    <mergeCell ref="B1295:B1299"/>
    <mergeCell ref="A1305:A1309"/>
    <mergeCell ref="B437:B441"/>
    <mergeCell ref="A467:A471"/>
    <mergeCell ref="B472:B476"/>
    <mergeCell ref="A477:A481"/>
    <mergeCell ref="B477:B481"/>
    <mergeCell ref="A452:A456"/>
    <mergeCell ref="A462:A466"/>
    <mergeCell ref="A1195:A1199"/>
    <mergeCell ref="B1210:B1214"/>
    <mergeCell ref="B1215:B1219"/>
    <mergeCell ref="B1205:B1209"/>
    <mergeCell ref="A1190:A1194"/>
    <mergeCell ref="A497:A501"/>
    <mergeCell ref="A1160:A1164"/>
    <mergeCell ref="A1120:A1124"/>
    <mergeCell ref="B1190:B1194"/>
    <mergeCell ref="B1195:B1199"/>
    <mergeCell ref="B1180:B1184"/>
    <mergeCell ref="B1185:B1189"/>
    <mergeCell ref="A1150:A1154"/>
    <mergeCell ref="B1150:B1154"/>
    <mergeCell ref="A427:A431"/>
    <mergeCell ref="A437:A441"/>
    <mergeCell ref="A1185:A1189"/>
    <mergeCell ref="A1155:A1159"/>
    <mergeCell ref="B1155:B1159"/>
    <mergeCell ref="B1160:B1164"/>
    <mergeCell ref="A1330:A1334"/>
    <mergeCell ref="B1330:B1334"/>
    <mergeCell ref="A1320:A1324"/>
    <mergeCell ref="B1320:B1324"/>
    <mergeCell ref="A1325:A1329"/>
    <mergeCell ref="B1325:B1329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2016-01-13T15:05:51Z</cp:lastPrinted>
  <dcterms:created xsi:type="dcterms:W3CDTF">1996-10-08T23:32:33Z</dcterms:created>
  <dcterms:modified xsi:type="dcterms:W3CDTF">2016-06-07T07:15:21Z</dcterms:modified>
  <cp:category/>
  <cp:version/>
  <cp:contentType/>
  <cp:contentStatus/>
</cp:coreProperties>
</file>