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120" yWindow="240" windowWidth="9720" windowHeight="7200" activeTab="1"/>
  </bookViews>
  <sheets>
    <sheet name="форма 2" sheetId="8" r:id="rId1"/>
    <sheet name="форма 4" sheetId="10" r:id="rId2"/>
  </sheets>
  <externalReferences>
    <externalReference r:id="rId3"/>
  </externalReferences>
  <definedNames>
    <definedName name="_xlnm.Print_Area" localSheetId="1">'форма 4'!$A$1:$H$1496</definedName>
  </definedNames>
  <calcPr calcId="152511"/>
</workbook>
</file>

<file path=xl/calcChain.xml><?xml version="1.0" encoding="utf-8"?>
<calcChain xmlns="http://schemas.openxmlformats.org/spreadsheetml/2006/main">
  <c r="F700" i="10" l="1"/>
  <c r="H1486" i="10" l="1"/>
  <c r="G1482" i="10"/>
  <c r="H1425" i="10"/>
  <c r="F1261" i="10"/>
  <c r="F1260" i="10"/>
  <c r="F1259" i="10"/>
  <c r="F1258" i="10"/>
  <c r="F1257" i="10"/>
  <c r="D1259" i="10"/>
  <c r="D1260" i="10"/>
  <c r="D1261" i="10"/>
  <c r="D1258" i="10"/>
  <c r="D1257" i="10" s="1"/>
  <c r="E1258" i="10" s="1"/>
  <c r="E1257" i="10" s="1"/>
  <c r="H1268" i="10"/>
  <c r="F1267" i="10"/>
  <c r="H1267" i="10" s="1"/>
  <c r="D1267" i="10"/>
  <c r="H1263" i="10"/>
  <c r="G1263" i="10"/>
  <c r="F1262" i="10"/>
  <c r="D1262" i="10"/>
  <c r="E1263" i="10" s="1"/>
  <c r="H1233" i="10"/>
  <c r="F1236" i="10"/>
  <c r="F1235" i="10"/>
  <c r="H1235" i="10" s="1"/>
  <c r="F1234" i="10"/>
  <c r="F1233" i="10"/>
  <c r="F1232" i="10" s="1"/>
  <c r="D1234" i="10"/>
  <c r="D1235" i="10"/>
  <c r="E1235" i="10" s="1"/>
  <c r="D1236" i="10"/>
  <c r="D1233" i="10"/>
  <c r="D1232" i="10" s="1"/>
  <c r="E1233" i="10" s="1"/>
  <c r="H1252" i="10"/>
  <c r="F1252" i="10"/>
  <c r="G1256" i="10" s="1"/>
  <c r="D1252" i="10"/>
  <c r="E1256" i="10"/>
  <c r="H1255" i="10"/>
  <c r="G1255" i="10"/>
  <c r="E1255" i="10"/>
  <c r="G1254" i="10"/>
  <c r="E1254" i="10"/>
  <c r="E1252" i="10" s="1"/>
  <c r="H1253" i="10"/>
  <c r="G1253" i="10"/>
  <c r="E1253" i="10"/>
  <c r="H1250" i="10"/>
  <c r="F1247" i="10"/>
  <c r="H1247" i="10" s="1"/>
  <c r="D1247" i="10"/>
  <c r="E1250" i="10" s="1"/>
  <c r="H1243" i="10"/>
  <c r="F1242" i="10"/>
  <c r="G1243" i="10" s="1"/>
  <c r="G1242" i="10" s="1"/>
  <c r="D1242" i="10"/>
  <c r="E1243" i="10" s="1"/>
  <c r="E1242" i="10" s="1"/>
  <c r="H1238" i="10"/>
  <c r="H1237" i="10"/>
  <c r="G1237" i="10"/>
  <c r="E1237" i="10"/>
  <c r="E1238" i="10"/>
  <c r="F1237" i="10"/>
  <c r="G1238" i="10" s="1"/>
  <c r="D1237" i="10"/>
  <c r="E1232" i="10" l="1"/>
  <c r="H1232" i="10"/>
  <c r="G1233" i="10"/>
  <c r="G1232" i="10" s="1"/>
  <c r="H1257" i="10"/>
  <c r="G1235" i="10"/>
  <c r="H1262" i="10"/>
  <c r="H1242" i="10"/>
  <c r="G1258" i="10"/>
  <c r="G1257" i="10" s="1"/>
  <c r="G1252" i="10"/>
  <c r="H1258" i="10"/>
  <c r="F1219" i="10" l="1"/>
  <c r="F1220" i="10"/>
  <c r="F1221" i="10"/>
  <c r="F1218" i="10"/>
  <c r="D1219" i="10"/>
  <c r="D1220" i="10"/>
  <c r="D1221" i="10"/>
  <c r="D1218" i="10"/>
  <c r="D1217" i="10" s="1"/>
  <c r="E1218" i="10" s="1"/>
  <c r="E1217" i="10" s="1"/>
  <c r="H1228" i="10"/>
  <c r="H1223" i="10"/>
  <c r="G1223" i="10"/>
  <c r="G1222" i="10" s="1"/>
  <c r="F1227" i="10"/>
  <c r="H1227" i="10" s="1"/>
  <c r="F1222" i="10"/>
  <c r="H1222" i="10" s="1"/>
  <c r="D1222" i="10"/>
  <c r="E1223" i="10" s="1"/>
  <c r="E1222" i="10" s="1"/>
  <c r="D1227" i="10"/>
  <c r="E1228" i="10" s="1"/>
  <c r="E1227" i="10" s="1"/>
  <c r="H1178" i="10"/>
  <c r="H1183" i="10"/>
  <c r="H1186" i="10"/>
  <c r="G1186" i="10"/>
  <c r="G1183" i="10"/>
  <c r="G1182" i="10"/>
  <c r="F1182" i="10"/>
  <c r="H1182" i="10" s="1"/>
  <c r="F1181" i="10"/>
  <c r="H1181" i="10" s="1"/>
  <c r="F1180" i="10"/>
  <c r="F1179" i="10"/>
  <c r="F1178" i="10"/>
  <c r="D1179" i="10"/>
  <c r="D1180" i="10"/>
  <c r="D1181" i="10"/>
  <c r="D1178" i="10"/>
  <c r="D1177" i="10" s="1"/>
  <c r="E1178" i="10" s="1"/>
  <c r="E1186" i="10"/>
  <c r="E1183" i="10"/>
  <c r="E1182" i="10" s="1"/>
  <c r="D1182" i="10"/>
  <c r="F1171" i="10"/>
  <c r="F1170" i="10"/>
  <c r="F1165" i="10" s="1"/>
  <c r="F1169" i="10"/>
  <c r="F1168" i="10"/>
  <c r="D1169" i="10"/>
  <c r="D1164" i="10" s="1"/>
  <c r="D1170" i="10"/>
  <c r="D1165" i="10" s="1"/>
  <c r="D1171" i="10"/>
  <c r="D1166" i="10" s="1"/>
  <c r="D1168" i="10"/>
  <c r="D1163" i="10" s="1"/>
  <c r="H1173" i="10"/>
  <c r="G1172" i="10"/>
  <c r="F1172" i="10"/>
  <c r="D1172" i="10"/>
  <c r="E1173" i="10" s="1"/>
  <c r="E1172" i="10" s="1"/>
  <c r="H1168" i="10"/>
  <c r="E1181" i="10" l="1"/>
  <c r="E1177" i="10" s="1"/>
  <c r="G1218" i="10"/>
  <c r="G1217" i="10" s="1"/>
  <c r="F1167" i="10"/>
  <c r="G1167" i="10" s="1"/>
  <c r="F1164" i="10"/>
  <c r="D1167" i="10"/>
  <c r="E1168" i="10" s="1"/>
  <c r="E1167" i="10" s="1"/>
  <c r="H1165" i="10"/>
  <c r="F1166" i="10"/>
  <c r="F1217" i="10"/>
  <c r="H1217" i="10" s="1"/>
  <c r="H1218" i="10"/>
  <c r="D1162" i="10"/>
  <c r="E1166" i="10" s="1"/>
  <c r="F1163" i="10"/>
  <c r="F1177" i="10"/>
  <c r="G1178" i="10"/>
  <c r="H1167" i="10"/>
  <c r="H1172" i="10"/>
  <c r="H1166" i="10" l="1"/>
  <c r="E1163" i="10"/>
  <c r="E1162" i="10" s="1"/>
  <c r="G1181" i="10"/>
  <c r="H1177" i="10"/>
  <c r="F1162" i="10"/>
  <c r="H1163" i="10"/>
  <c r="E1165" i="10"/>
  <c r="G1177" i="10"/>
  <c r="H1162" i="10" l="1"/>
  <c r="G1165" i="10"/>
  <c r="G1166" i="10"/>
  <c r="G1163" i="10"/>
  <c r="H964" i="10"/>
  <c r="H958" i="10"/>
  <c r="G1162" i="10" l="1"/>
  <c r="H670" i="10"/>
  <c r="H663" i="10"/>
  <c r="H574" i="10"/>
  <c r="H575" i="10"/>
  <c r="H563" i="10"/>
  <c r="H560" i="10"/>
  <c r="H559" i="10"/>
  <c r="H485" i="10"/>
  <c r="H340" i="10"/>
  <c r="H325" i="10"/>
  <c r="H295" i="10"/>
  <c r="H285" i="10"/>
  <c r="H280" i="10"/>
  <c r="H274" i="10"/>
  <c r="H275" i="10"/>
  <c r="G262" i="10"/>
  <c r="H250" i="10"/>
  <c r="H185" i="10"/>
  <c r="H183" i="10"/>
  <c r="H175" i="10"/>
  <c r="H724" i="8" l="1"/>
  <c r="H326" i="10" l="1"/>
  <c r="F322" i="10"/>
  <c r="G326" i="10" s="1"/>
  <c r="D322" i="10"/>
  <c r="E323" i="10" s="1"/>
  <c r="H273" i="10"/>
  <c r="F272" i="10"/>
  <c r="G272" i="10" s="1"/>
  <c r="D272" i="10"/>
  <c r="E273" i="10" s="1"/>
  <c r="E272" i="10" s="1"/>
  <c r="H173" i="10"/>
  <c r="F172" i="10"/>
  <c r="D172" i="10"/>
  <c r="E173" i="10" s="1"/>
  <c r="E172" i="10" s="1"/>
  <c r="D137" i="10"/>
  <c r="H322" i="10" l="1"/>
  <c r="G322" i="10"/>
  <c r="E326" i="10"/>
  <c r="E322" i="10" s="1"/>
  <c r="H272" i="10"/>
  <c r="H172" i="10"/>
  <c r="F567" i="10" l="1"/>
  <c r="D567" i="10"/>
  <c r="H286" i="8"/>
  <c r="H284" i="8"/>
  <c r="H251" i="8" l="1"/>
  <c r="H247" i="8"/>
  <c r="H130" i="8" l="1"/>
  <c r="H131" i="8"/>
  <c r="H132" i="8"/>
  <c r="H126" i="8"/>
  <c r="H107" i="8"/>
  <c r="H104" i="8"/>
  <c r="H101" i="8"/>
  <c r="H89" i="8"/>
  <c r="H80" i="8"/>
  <c r="G772" i="8" l="1"/>
  <c r="H772" i="8" s="1"/>
  <c r="E772" i="8"/>
  <c r="H770" i="8"/>
  <c r="H768" i="8"/>
  <c r="H765" i="8"/>
  <c r="E765" i="8"/>
  <c r="H756" i="8"/>
  <c r="H753" i="8"/>
  <c r="H751" i="8"/>
  <c r="H750" i="8"/>
  <c r="H749" i="8"/>
  <c r="H746" i="8"/>
  <c r="H745" i="8"/>
  <c r="H744" i="8"/>
  <c r="H734" i="8"/>
  <c r="H732" i="8"/>
  <c r="H723" i="8"/>
  <c r="E723" i="8"/>
  <c r="H719" i="8"/>
  <c r="H717" i="8"/>
  <c r="H714" i="8"/>
  <c r="H713" i="8"/>
  <c r="H712" i="8"/>
  <c r="H710" i="8"/>
  <c r="H709" i="8"/>
  <c r="H708" i="8"/>
  <c r="H706" i="8"/>
  <c r="E706" i="8"/>
  <c r="H704" i="8"/>
  <c r="H703" i="8"/>
  <c r="H702" i="8"/>
  <c r="H701" i="8"/>
  <c r="H700" i="8"/>
  <c r="E700" i="8"/>
  <c r="E709" i="8" s="1"/>
  <c r="H699" i="8"/>
  <c r="H777" i="8"/>
  <c r="H779" i="8"/>
  <c r="H780" i="8"/>
  <c r="H782" i="8"/>
  <c r="H787" i="8"/>
  <c r="H110" i="10" l="1"/>
  <c r="H793" i="8"/>
  <c r="H638" i="8" l="1"/>
  <c r="H636" i="8"/>
  <c r="H634" i="8"/>
  <c r="H632" i="8"/>
  <c r="H626" i="8"/>
  <c r="H628" i="8"/>
  <c r="H622" i="8"/>
  <c r="H621" i="8"/>
  <c r="H620" i="8"/>
  <c r="H619" i="8"/>
  <c r="H617" i="8"/>
  <c r="H616" i="8"/>
  <c r="H607" i="8"/>
  <c r="H608" i="8"/>
  <c r="H605" i="8"/>
  <c r="H588" i="8" l="1"/>
  <c r="H587" i="8"/>
  <c r="H585" i="8"/>
  <c r="H584" i="8"/>
  <c r="H1160" i="10" l="1"/>
  <c r="H1159" i="10"/>
  <c r="F1158" i="10"/>
  <c r="H1158" i="10" s="1"/>
  <c r="D1157" i="10"/>
  <c r="E1158" i="10" s="1"/>
  <c r="H1155" i="10"/>
  <c r="H1154" i="10"/>
  <c r="G1152" i="10"/>
  <c r="F1152" i="10"/>
  <c r="D1152" i="10"/>
  <c r="E1154" i="10" s="1"/>
  <c r="F1148" i="10"/>
  <c r="H1148" i="10" s="1"/>
  <c r="G1147" i="10"/>
  <c r="D1147" i="10"/>
  <c r="E1149" i="10" s="1"/>
  <c r="G1146" i="10"/>
  <c r="F1146" i="10"/>
  <c r="D1146" i="10"/>
  <c r="G1145" i="10"/>
  <c r="F1145" i="10"/>
  <c r="D1145" i="10"/>
  <c r="G1144" i="10"/>
  <c r="F1144" i="10"/>
  <c r="D1144" i="10"/>
  <c r="H1144" i="10" s="1"/>
  <c r="G1143" i="10"/>
  <c r="F1143" i="10"/>
  <c r="D1143" i="10"/>
  <c r="F1138" i="10"/>
  <c r="H1138" i="10" s="1"/>
  <c r="E1138" i="10"/>
  <c r="D1137" i="10"/>
  <c r="E1137" i="10" s="1"/>
  <c r="F1133" i="10"/>
  <c r="H1133" i="10" s="1"/>
  <c r="E1133" i="10"/>
  <c r="D1132" i="10"/>
  <c r="F1131" i="10"/>
  <c r="D1131" i="10"/>
  <c r="F1130" i="10"/>
  <c r="D1130" i="10"/>
  <c r="F1129" i="10"/>
  <c r="D1129" i="10"/>
  <c r="F1128" i="10"/>
  <c r="D1128" i="10"/>
  <c r="E1128" i="10" s="1"/>
  <c r="F1123" i="10"/>
  <c r="H1123" i="10" s="1"/>
  <c r="E1123" i="10"/>
  <c r="D1122" i="10"/>
  <c r="E1122" i="10" s="1"/>
  <c r="F1118" i="10"/>
  <c r="H1118" i="10" s="1"/>
  <c r="E1118" i="10"/>
  <c r="D1117" i="10"/>
  <c r="F1116" i="10"/>
  <c r="D1116" i="10"/>
  <c r="F1115" i="10"/>
  <c r="D1115" i="10"/>
  <c r="F1114" i="10"/>
  <c r="D1114" i="10"/>
  <c r="D1109" i="10" s="1"/>
  <c r="F1113" i="10"/>
  <c r="D1113" i="10"/>
  <c r="F1108" i="10"/>
  <c r="F1109" i="10" l="1"/>
  <c r="F1111" i="10"/>
  <c r="D1127" i="10"/>
  <c r="E1127" i="10" s="1"/>
  <c r="D1108" i="10"/>
  <c r="H1128" i="10"/>
  <c r="D1111" i="10"/>
  <c r="H1109" i="10"/>
  <c r="D1110" i="10"/>
  <c r="E1150" i="10"/>
  <c r="G1142" i="10"/>
  <c r="F1147" i="10"/>
  <c r="H1147" i="10" s="1"/>
  <c r="E1151" i="10"/>
  <c r="H1108" i="10"/>
  <c r="E1113" i="10"/>
  <c r="D1112" i="10"/>
  <c r="E1112" i="10" s="1"/>
  <c r="H1145" i="10"/>
  <c r="E1157" i="10"/>
  <c r="E1160" i="10"/>
  <c r="H1113" i="10"/>
  <c r="E1148" i="10"/>
  <c r="E1155" i="10"/>
  <c r="E1147" i="10"/>
  <c r="E1159" i="10"/>
  <c r="E1161" i="10"/>
  <c r="F1110" i="10"/>
  <c r="H1110" i="10" s="1"/>
  <c r="E1117" i="10"/>
  <c r="F1122" i="10"/>
  <c r="H1122" i="10" s="1"/>
  <c r="E1132" i="10"/>
  <c r="H1152" i="10"/>
  <c r="F1117" i="10"/>
  <c r="F1132" i="10"/>
  <c r="D1142" i="10"/>
  <c r="E1152" i="10"/>
  <c r="H1143" i="10"/>
  <c r="F1157" i="10"/>
  <c r="H1157" i="10" s="1"/>
  <c r="F1137" i="10"/>
  <c r="H1137" i="10" s="1"/>
  <c r="H1403" i="10"/>
  <c r="D1413" i="10"/>
  <c r="D1415" i="10"/>
  <c r="H1423" i="10"/>
  <c r="F1422" i="10"/>
  <c r="D1422" i="10"/>
  <c r="E1422" i="10" s="1"/>
  <c r="H1433" i="10"/>
  <c r="H1435" i="10"/>
  <c r="H1443" i="10"/>
  <c r="H1448" i="10"/>
  <c r="H1451" i="10"/>
  <c r="G1442" i="10"/>
  <c r="G1443" i="10"/>
  <c r="F1447" i="10"/>
  <c r="G1451" i="10" s="1"/>
  <c r="D1447" i="10"/>
  <c r="E1448" i="10" s="1"/>
  <c r="F1446" i="10"/>
  <c r="G1446" i="10"/>
  <c r="D1446" i="10"/>
  <c r="E1425" i="10" l="1"/>
  <c r="H1447" i="10"/>
  <c r="H1422" i="10"/>
  <c r="D1107" i="10"/>
  <c r="E1107" i="10" s="1"/>
  <c r="H1132" i="10"/>
  <c r="F1127" i="10"/>
  <c r="H1127" i="10" s="1"/>
  <c r="F1142" i="10"/>
  <c r="H1142" i="10" s="1"/>
  <c r="F1112" i="10"/>
  <c r="H1117" i="10"/>
  <c r="E1142" i="10"/>
  <c r="E1146" i="10"/>
  <c r="E1144" i="10"/>
  <c r="E1143" i="10"/>
  <c r="E1145" i="10"/>
  <c r="E1423" i="10"/>
  <c r="G1448" i="10"/>
  <c r="E1451" i="10"/>
  <c r="E1447" i="10" s="1"/>
  <c r="G1326" i="10"/>
  <c r="G1325" i="10"/>
  <c r="G1324" i="10"/>
  <c r="G1323" i="10"/>
  <c r="E1326" i="10"/>
  <c r="E1325" i="10"/>
  <c r="E1324" i="10"/>
  <c r="E1323" i="10"/>
  <c r="G1321" i="10"/>
  <c r="E1321" i="10"/>
  <c r="E1306" i="10"/>
  <c r="D1304" i="10"/>
  <c r="H1304" i="10" s="1"/>
  <c r="D1305" i="10"/>
  <c r="H1305" i="10" s="1"/>
  <c r="D1306" i="10"/>
  <c r="D1303" i="10"/>
  <c r="H1323" i="10"/>
  <c r="H1322" i="10"/>
  <c r="D1312" i="10"/>
  <c r="E1315" i="10" s="1"/>
  <c r="D1307" i="10"/>
  <c r="E1310" i="10" s="1"/>
  <c r="H1300" i="10"/>
  <c r="H1298" i="10"/>
  <c r="D1297" i="10"/>
  <c r="H1297" i="10" s="1"/>
  <c r="F132" i="10"/>
  <c r="G133" i="10" s="1"/>
  <c r="G132" i="10" s="1"/>
  <c r="E132" i="10"/>
  <c r="D132" i="10"/>
  <c r="F127" i="10"/>
  <c r="E127" i="10"/>
  <c r="D127" i="10"/>
  <c r="H118" i="10"/>
  <c r="G117" i="10"/>
  <c r="F117" i="10"/>
  <c r="D117" i="10"/>
  <c r="E118" i="10" s="1"/>
  <c r="E117" i="10" s="1"/>
  <c r="H113" i="10"/>
  <c r="F112" i="10"/>
  <c r="D112" i="10"/>
  <c r="E113" i="10" s="1"/>
  <c r="E112" i="10" s="1"/>
  <c r="H108" i="10"/>
  <c r="F107" i="10"/>
  <c r="G108" i="10" s="1"/>
  <c r="D107" i="10"/>
  <c r="E110" i="10" s="1"/>
  <c r="F97" i="10"/>
  <c r="G100" i="10" s="1"/>
  <c r="G97" i="10" s="1"/>
  <c r="D97" i="10"/>
  <c r="E100" i="10" s="1"/>
  <c r="E97" i="10" s="1"/>
  <c r="F92" i="10"/>
  <c r="D92" i="10"/>
  <c r="E93" i="10" s="1"/>
  <c r="E92" i="10" s="1"/>
  <c r="F87" i="10"/>
  <c r="G88" i="10" s="1"/>
  <c r="D87" i="10"/>
  <c r="E88" i="10" s="1"/>
  <c r="F77" i="10"/>
  <c r="D77" i="10"/>
  <c r="E78" i="10" s="1"/>
  <c r="E77" i="10" s="1"/>
  <c r="F72" i="10"/>
  <c r="G73" i="10" s="1"/>
  <c r="G72" i="10" s="1"/>
  <c r="D72" i="10"/>
  <c r="E73" i="10" s="1"/>
  <c r="E72" i="10" s="1"/>
  <c r="H73" i="10"/>
  <c r="H78" i="10"/>
  <c r="D62" i="10"/>
  <c r="H48" i="10"/>
  <c r="G47" i="10"/>
  <c r="G59" i="10"/>
  <c r="E59" i="10"/>
  <c r="F62" i="10"/>
  <c r="H58" i="10"/>
  <c r="F57" i="10"/>
  <c r="G58" i="10" s="1"/>
  <c r="D57" i="10"/>
  <c r="E58" i="10" s="1"/>
  <c r="E57" i="10" s="1"/>
  <c r="H55" i="10"/>
  <c r="G55" i="10"/>
  <c r="H53" i="10"/>
  <c r="F52" i="10"/>
  <c r="G53" i="10" s="1"/>
  <c r="D52" i="10"/>
  <c r="E53" i="10" s="1"/>
  <c r="F24" i="10"/>
  <c r="F25" i="10"/>
  <c r="F26" i="10"/>
  <c r="D24" i="10"/>
  <c r="D25" i="10"/>
  <c r="D26" i="10"/>
  <c r="F32" i="10"/>
  <c r="D32" i="10"/>
  <c r="F47" i="10"/>
  <c r="D47" i="10"/>
  <c r="E48" i="10" s="1"/>
  <c r="E47" i="10" s="1"/>
  <c r="H43" i="10"/>
  <c r="F42" i="10"/>
  <c r="G43" i="10" s="1"/>
  <c r="G42" i="10" s="1"/>
  <c r="D42" i="10"/>
  <c r="E43" i="10" s="1"/>
  <c r="E42" i="10" s="1"/>
  <c r="H38" i="10"/>
  <c r="D37" i="10"/>
  <c r="H37" i="10" s="1"/>
  <c r="F27" i="10"/>
  <c r="D27" i="10"/>
  <c r="F23" i="10"/>
  <c r="D23" i="10"/>
  <c r="F17" i="10"/>
  <c r="D17" i="10"/>
  <c r="E18" i="10" s="1"/>
  <c r="E17" i="10" s="1"/>
  <c r="H38" i="8"/>
  <c r="H35" i="8"/>
  <c r="H33" i="8"/>
  <c r="H31" i="8"/>
  <c r="H78" i="8"/>
  <c r="H77" i="8"/>
  <c r="H71" i="8"/>
  <c r="H68" i="8"/>
  <c r="H67" i="8"/>
  <c r="H65" i="8"/>
  <c r="H63" i="8"/>
  <c r="H62" i="8"/>
  <c r="H61" i="8"/>
  <c r="H59" i="8"/>
  <c r="H57" i="8"/>
  <c r="H53" i="8"/>
  <c r="H52" i="8"/>
  <c r="H51" i="8"/>
  <c r="H49" i="8"/>
  <c r="H45" i="8"/>
  <c r="H44" i="8"/>
  <c r="H42" i="8"/>
  <c r="H40" i="8"/>
  <c r="H25" i="8"/>
  <c r="H24" i="8"/>
  <c r="H21" i="8"/>
  <c r="H18" i="8"/>
  <c r="H17" i="8"/>
  <c r="H16" i="8"/>
  <c r="H14" i="8"/>
  <c r="H13" i="8"/>
  <c r="H12" i="8"/>
  <c r="H11" i="8"/>
  <c r="H10" i="8"/>
  <c r="H9" i="8"/>
  <c r="E61" i="10" l="1"/>
  <c r="G110" i="10"/>
  <c r="G1322" i="10"/>
  <c r="E1109" i="10"/>
  <c r="E1301" i="10"/>
  <c r="E1322" i="10"/>
  <c r="E1299" i="10"/>
  <c r="E1108" i="10"/>
  <c r="H23" i="10"/>
  <c r="E1110" i="10"/>
  <c r="E1111" i="10"/>
  <c r="H1112" i="10"/>
  <c r="F1107" i="10"/>
  <c r="H1107" i="10" s="1"/>
  <c r="G1447" i="10"/>
  <c r="H47" i="10"/>
  <c r="G56" i="10"/>
  <c r="G52" i="10" s="1"/>
  <c r="E1314" i="10"/>
  <c r="E1312" i="10" s="1"/>
  <c r="H72" i="10"/>
  <c r="H77" i="10"/>
  <c r="E91" i="10"/>
  <c r="E87" i="10" s="1"/>
  <c r="E1300" i="10"/>
  <c r="E1309" i="10"/>
  <c r="E1307" i="10" s="1"/>
  <c r="G78" i="10"/>
  <c r="G77" i="10" s="1"/>
  <c r="G91" i="10"/>
  <c r="G87" i="10" s="1"/>
  <c r="H112" i="10"/>
  <c r="E1298" i="10"/>
  <c r="D1302" i="10"/>
  <c r="H117" i="10"/>
  <c r="E108" i="10"/>
  <c r="E107" i="10" s="1"/>
  <c r="G107" i="10"/>
  <c r="G113" i="10"/>
  <c r="G112" i="10" s="1"/>
  <c r="H107" i="10"/>
  <c r="G61" i="10"/>
  <c r="G57" i="10" s="1"/>
  <c r="H52" i="10"/>
  <c r="H57" i="10"/>
  <c r="E55" i="10"/>
  <c r="E56" i="10"/>
  <c r="F22" i="10"/>
  <c r="G23" i="10" s="1"/>
  <c r="G22" i="10" s="1"/>
  <c r="H42" i="10"/>
  <c r="D22" i="10"/>
  <c r="E23" i="10" s="1"/>
  <c r="E22" i="10" s="1"/>
  <c r="E38" i="10"/>
  <c r="E37" i="10" s="1"/>
  <c r="H1373" i="10"/>
  <c r="H1372" i="10"/>
  <c r="H1368" i="10"/>
  <c r="H1367" i="10"/>
  <c r="H1363" i="10"/>
  <c r="H1362" i="10"/>
  <c r="H1358" i="10"/>
  <c r="H1357" i="10"/>
  <c r="H1353" i="10"/>
  <c r="H1352" i="10"/>
  <c r="H1343" i="10"/>
  <c r="H1342" i="10"/>
  <c r="H1338" i="10"/>
  <c r="H1337" i="10"/>
  <c r="H1082" i="10"/>
  <c r="H1072" i="10"/>
  <c r="H1071" i="10"/>
  <c r="H1068" i="10"/>
  <c r="H1067" i="10"/>
  <c r="E1304" i="10" l="1"/>
  <c r="H1302" i="10"/>
  <c r="E1297" i="10"/>
  <c r="E1305" i="10"/>
  <c r="E52" i="10"/>
  <c r="E1303" i="10"/>
  <c r="H22" i="10"/>
  <c r="H414" i="8"/>
  <c r="H317" i="8"/>
  <c r="E1302" i="10" l="1"/>
  <c r="H1013" i="10"/>
  <c r="H1014" i="10"/>
  <c r="H1015" i="10"/>
  <c r="F1008" i="10"/>
  <c r="F1009" i="10"/>
  <c r="F1010" i="10"/>
  <c r="D1010" i="10"/>
  <c r="D1009" i="10"/>
  <c r="D1008" i="10"/>
  <c r="F1012" i="10"/>
  <c r="D1012" i="10"/>
  <c r="E1013" i="10" s="1"/>
  <c r="H1012" i="10" l="1"/>
  <c r="E1015" i="10"/>
  <c r="E1014" i="10"/>
  <c r="G1012" i="10" l="1"/>
  <c r="E1012" i="10"/>
  <c r="H315" i="8"/>
  <c r="H316" i="8"/>
  <c r="H318" i="8"/>
  <c r="H319" i="8"/>
  <c r="H320" i="8"/>
  <c r="H321" i="8"/>
  <c r="H322" i="8"/>
  <c r="H323" i="8"/>
  <c r="H314" i="8"/>
  <c r="H379" i="8"/>
  <c r="H329" i="8"/>
  <c r="H331" i="8"/>
  <c r="H333" i="8"/>
  <c r="D207" i="10" l="1"/>
  <c r="H669" i="8"/>
  <c r="H664" i="8"/>
  <c r="H663" i="8"/>
  <c r="D1442" i="10" l="1"/>
  <c r="H1442" i="10" s="1"/>
  <c r="D1432" i="10"/>
  <c r="F1427" i="10"/>
  <c r="D1427" i="10"/>
  <c r="F1417" i="10"/>
  <c r="D1417" i="10"/>
  <c r="H1398" i="10"/>
  <c r="H1399" i="10"/>
  <c r="H1400" i="10"/>
  <c r="D1397" i="10"/>
  <c r="E1399" i="10" s="1"/>
  <c r="E1436" i="10" l="1"/>
  <c r="H1432" i="10"/>
  <c r="E1433" i="10"/>
  <c r="G1417" i="10"/>
  <c r="G1418" i="10"/>
  <c r="E1420" i="10"/>
  <c r="E1418" i="10"/>
  <c r="E1417" i="10"/>
  <c r="E1446" i="10"/>
  <c r="E1443" i="10"/>
  <c r="E1434" i="10"/>
  <c r="E1435" i="10"/>
  <c r="E1432" i="10" l="1"/>
  <c r="H955" i="10" l="1"/>
  <c r="H479" i="10"/>
  <c r="H133" i="10"/>
  <c r="D1318" i="10" l="1"/>
  <c r="F1296" i="10"/>
  <c r="F1295" i="10"/>
  <c r="F1294" i="10"/>
  <c r="F1293" i="10"/>
  <c r="D1294" i="10"/>
  <c r="D1295" i="10"/>
  <c r="D1296" i="10"/>
  <c r="D1293" i="10"/>
  <c r="H1295" i="10" l="1"/>
  <c r="D1292" i="10"/>
  <c r="E1296" i="10" s="1"/>
  <c r="H1293" i="10"/>
  <c r="F1292" i="10"/>
  <c r="H673" i="8"/>
  <c r="F9" i="10"/>
  <c r="G9" i="10"/>
  <c r="F15" i="10"/>
  <c r="D15" i="10"/>
  <c r="D16" i="10"/>
  <c r="D85" i="10"/>
  <c r="F105" i="10"/>
  <c r="D105" i="10"/>
  <c r="D103" i="10"/>
  <c r="H100" i="10"/>
  <c r="H93" i="10"/>
  <c r="H91" i="10"/>
  <c r="H88" i="10"/>
  <c r="F123" i="10"/>
  <c r="D123" i="10"/>
  <c r="H18" i="10"/>
  <c r="D122" i="10" l="1"/>
  <c r="E123" i="10" s="1"/>
  <c r="E122" i="10" s="1"/>
  <c r="E1293" i="10"/>
  <c r="E1294" i="10"/>
  <c r="E1295" i="10"/>
  <c r="H132" i="10"/>
  <c r="H92" i="10"/>
  <c r="H17" i="10"/>
  <c r="H87" i="10"/>
  <c r="H97" i="10"/>
  <c r="H1292" i="10"/>
  <c r="F122" i="10"/>
  <c r="G123" i="10" s="1"/>
  <c r="G122" i="10" s="1"/>
  <c r="D102" i="10"/>
  <c r="H123" i="10"/>
  <c r="E1292" i="10" l="1"/>
  <c r="H122" i="10"/>
  <c r="H1000" i="10"/>
  <c r="F997" i="10"/>
  <c r="D997" i="10"/>
  <c r="E1001" i="10" s="1"/>
  <c r="H995" i="10"/>
  <c r="F992" i="10"/>
  <c r="G995" i="10" s="1"/>
  <c r="D992" i="10"/>
  <c r="E994" i="10" s="1"/>
  <c r="H990" i="10"/>
  <c r="F987" i="10"/>
  <c r="G991" i="10" s="1"/>
  <c r="D987" i="10"/>
  <c r="E991" i="10" s="1"/>
  <c r="H985" i="10"/>
  <c r="F982" i="10"/>
  <c r="G985" i="10" s="1"/>
  <c r="D982" i="10"/>
  <c r="E986" i="10" s="1"/>
  <c r="H978" i="10"/>
  <c r="F977" i="10"/>
  <c r="G981" i="10" s="1"/>
  <c r="D977" i="10"/>
  <c r="E981" i="10" s="1"/>
  <c r="H975" i="10"/>
  <c r="F972" i="10"/>
  <c r="G975" i="10" s="1"/>
  <c r="D972" i="10"/>
  <c r="F971" i="10"/>
  <c r="D971" i="10"/>
  <c r="F970" i="10"/>
  <c r="D970" i="10"/>
  <c r="F969" i="10"/>
  <c r="D969" i="10"/>
  <c r="F968" i="10"/>
  <c r="D968" i="10"/>
  <c r="E962" i="10"/>
  <c r="D962" i="10"/>
  <c r="F957" i="10"/>
  <c r="E957" i="10"/>
  <c r="D957" i="10"/>
  <c r="F952" i="10"/>
  <c r="D952" i="10"/>
  <c r="E956" i="10" s="1"/>
  <c r="F951" i="10"/>
  <c r="D951" i="10"/>
  <c r="F950" i="10"/>
  <c r="D950" i="10"/>
  <c r="F949" i="10"/>
  <c r="D949" i="10"/>
  <c r="F948" i="10"/>
  <c r="D948" i="10"/>
  <c r="H943" i="10"/>
  <c r="F942" i="10"/>
  <c r="G946" i="10" s="1"/>
  <c r="D942" i="10"/>
  <c r="E946" i="10" s="1"/>
  <c r="H938" i="10"/>
  <c r="D937" i="10"/>
  <c r="F937" i="10"/>
  <c r="G938" i="10" s="1"/>
  <c r="F930" i="10"/>
  <c r="D929" i="10"/>
  <c r="F932" i="10"/>
  <c r="F931" i="10"/>
  <c r="D931" i="10"/>
  <c r="F929" i="10"/>
  <c r="H923" i="10"/>
  <c r="F922" i="10"/>
  <c r="D922" i="10"/>
  <c r="E925" i="10" s="1"/>
  <c r="H920" i="10"/>
  <c r="F917" i="10"/>
  <c r="G920" i="10" s="1"/>
  <c r="D917" i="10"/>
  <c r="E920" i="10" s="1"/>
  <c r="D912" i="10"/>
  <c r="H914" i="10"/>
  <c r="F911" i="10"/>
  <c r="D911" i="10"/>
  <c r="D910" i="10"/>
  <c r="F909" i="10"/>
  <c r="D909" i="10"/>
  <c r="F908" i="10"/>
  <c r="D908" i="10"/>
  <c r="H906" i="10"/>
  <c r="F900" i="10"/>
  <c r="F901" i="10"/>
  <c r="D901" i="10"/>
  <c r="F899" i="10"/>
  <c r="D899" i="10"/>
  <c r="F898" i="10"/>
  <c r="D898" i="10"/>
  <c r="G892" i="10"/>
  <c r="F892" i="10"/>
  <c r="E892" i="10"/>
  <c r="D892" i="10"/>
  <c r="G887" i="10"/>
  <c r="F887" i="10"/>
  <c r="E887" i="10"/>
  <c r="D887" i="10"/>
  <c r="H884" i="10"/>
  <c r="D882" i="10"/>
  <c r="E884" i="10" s="1"/>
  <c r="H880" i="10"/>
  <c r="F877" i="10"/>
  <c r="G881" i="10" s="1"/>
  <c r="D877" i="10"/>
  <c r="E881" i="10" s="1"/>
  <c r="G872" i="10"/>
  <c r="F872" i="10"/>
  <c r="E872" i="10"/>
  <c r="D872" i="10"/>
  <c r="G867" i="10"/>
  <c r="F867" i="10"/>
  <c r="E867" i="10"/>
  <c r="D867" i="10"/>
  <c r="H865" i="10"/>
  <c r="F862" i="10"/>
  <c r="G865" i="10" s="1"/>
  <c r="D862" i="10"/>
  <c r="E864" i="10" s="1"/>
  <c r="H859" i="10"/>
  <c r="F857" i="10"/>
  <c r="D857" i="10"/>
  <c r="E861" i="10" s="1"/>
  <c r="H853" i="10"/>
  <c r="F852" i="10"/>
  <c r="G853" i="10" s="1"/>
  <c r="D852" i="10"/>
  <c r="H848" i="10"/>
  <c r="F847" i="10"/>
  <c r="G850" i="10" s="1"/>
  <c r="D847" i="10"/>
  <c r="E851" i="10" s="1"/>
  <c r="H843" i="10"/>
  <c r="F842" i="10"/>
  <c r="G843" i="10" s="1"/>
  <c r="D842" i="10"/>
  <c r="H838" i="10"/>
  <c r="F837" i="10"/>
  <c r="G840" i="10" s="1"/>
  <c r="D837" i="10"/>
  <c r="H835" i="10"/>
  <c r="F832" i="10"/>
  <c r="G833" i="10" s="1"/>
  <c r="D832" i="10"/>
  <c r="E835" i="10" s="1"/>
  <c r="H830" i="10"/>
  <c r="F827" i="10"/>
  <c r="G830" i="10" s="1"/>
  <c r="D827" i="10"/>
  <c r="E829" i="10" s="1"/>
  <c r="H824" i="10"/>
  <c r="F822" i="10"/>
  <c r="G826" i="10" s="1"/>
  <c r="D822" i="10"/>
  <c r="H819" i="10"/>
  <c r="F817" i="10"/>
  <c r="G820" i="10" s="1"/>
  <c r="D817" i="10"/>
  <c r="E818" i="10" s="1"/>
  <c r="H814" i="10"/>
  <c r="F812" i="10"/>
  <c r="G815" i="10" s="1"/>
  <c r="D812" i="10"/>
  <c r="E816" i="10" s="1"/>
  <c r="H810" i="10"/>
  <c r="F807" i="10"/>
  <c r="G808" i="10" s="1"/>
  <c r="D807" i="10"/>
  <c r="E810" i="10" s="1"/>
  <c r="H805" i="10"/>
  <c r="F802" i="10"/>
  <c r="G805" i="10" s="1"/>
  <c r="D802" i="10"/>
  <c r="E804" i="10" s="1"/>
  <c r="H800" i="10"/>
  <c r="F797" i="10"/>
  <c r="G798" i="10" s="1"/>
  <c r="D797" i="10"/>
  <c r="E800" i="10" s="1"/>
  <c r="H795" i="10"/>
  <c r="F792" i="10"/>
  <c r="G795" i="10" s="1"/>
  <c r="D792" i="10"/>
  <c r="E794" i="10" s="1"/>
  <c r="H790" i="10"/>
  <c r="F787" i="10"/>
  <c r="D787" i="10"/>
  <c r="E790" i="10" s="1"/>
  <c r="H785" i="10"/>
  <c r="F782" i="10"/>
  <c r="G785" i="10" s="1"/>
  <c r="D782" i="10"/>
  <c r="E784" i="10" s="1"/>
  <c r="H780" i="10"/>
  <c r="F777" i="10"/>
  <c r="G778" i="10" s="1"/>
  <c r="D777" i="10"/>
  <c r="H775" i="10"/>
  <c r="F772" i="10"/>
  <c r="G775" i="10" s="1"/>
  <c r="D772" i="10"/>
  <c r="E774" i="10" s="1"/>
  <c r="H770" i="10"/>
  <c r="F767" i="10"/>
  <c r="G771" i="10" s="1"/>
  <c r="D767" i="10"/>
  <c r="E770" i="10" s="1"/>
  <c r="H765" i="10"/>
  <c r="F762" i="10"/>
  <c r="G765" i="10" s="1"/>
  <c r="D762" i="10"/>
  <c r="E764" i="10" s="1"/>
  <c r="H760" i="10"/>
  <c r="F757" i="10"/>
  <c r="G759" i="10" s="1"/>
  <c r="D757" i="10"/>
  <c r="E761" i="10" s="1"/>
  <c r="G752" i="10"/>
  <c r="F752" i="10"/>
  <c r="E752" i="10"/>
  <c r="D752" i="10"/>
  <c r="G747" i="10"/>
  <c r="F747" i="10"/>
  <c r="E747" i="10"/>
  <c r="D747" i="10"/>
  <c r="G742" i="10"/>
  <c r="F742" i="10"/>
  <c r="E742" i="10"/>
  <c r="D742" i="10"/>
  <c r="H739" i="10"/>
  <c r="F737" i="10"/>
  <c r="G738" i="10" s="1"/>
  <c r="D737" i="10"/>
  <c r="E740" i="10" s="1"/>
  <c r="H734" i="10"/>
  <c r="F732" i="10"/>
  <c r="G734" i="10" s="1"/>
  <c r="D732" i="10"/>
  <c r="E736" i="10" s="1"/>
  <c r="H730" i="10"/>
  <c r="F727" i="10"/>
  <c r="G730" i="10" s="1"/>
  <c r="D727" i="10"/>
  <c r="E729" i="10" s="1"/>
  <c r="H725" i="10"/>
  <c r="F722" i="10"/>
  <c r="G724" i="10" s="1"/>
  <c r="D722" i="10"/>
  <c r="E726" i="10" s="1"/>
  <c r="H720" i="10"/>
  <c r="F717" i="10"/>
  <c r="G720" i="10" s="1"/>
  <c r="D717" i="10"/>
  <c r="E719" i="10" s="1"/>
  <c r="H715" i="10"/>
  <c r="F712" i="10"/>
  <c r="G714" i="10" s="1"/>
  <c r="D712" i="10"/>
  <c r="E716" i="10" s="1"/>
  <c r="H710" i="10"/>
  <c r="F707" i="10"/>
  <c r="G710" i="10" s="1"/>
  <c r="D707" i="10"/>
  <c r="F699" i="10"/>
  <c r="D699" i="10"/>
  <c r="F701" i="10"/>
  <c r="D701" i="10"/>
  <c r="D700" i="10"/>
  <c r="F698" i="10"/>
  <c r="D698" i="10"/>
  <c r="H442" i="8"/>
  <c r="H434" i="8"/>
  <c r="H426" i="8"/>
  <c r="H416" i="8"/>
  <c r="H415" i="8"/>
  <c r="H407" i="8"/>
  <c r="H383" i="8"/>
  <c r="H949" i="10" l="1"/>
  <c r="H957" i="10"/>
  <c r="H948" i="10"/>
  <c r="F947" i="10"/>
  <c r="E758" i="10"/>
  <c r="E819" i="10"/>
  <c r="G976" i="10"/>
  <c r="E858" i="10"/>
  <c r="G978" i="10"/>
  <c r="G866" i="10"/>
  <c r="G864" i="10"/>
  <c r="G814" i="10"/>
  <c r="E809" i="10"/>
  <c r="F694" i="10"/>
  <c r="G855" i="10"/>
  <c r="E943" i="10"/>
  <c r="G719" i="10"/>
  <c r="G806" i="10"/>
  <c r="H812" i="10"/>
  <c r="G878" i="10"/>
  <c r="F928" i="10"/>
  <c r="E953" i="10"/>
  <c r="G709" i="10"/>
  <c r="E713" i="10"/>
  <c r="E734" i="10"/>
  <c r="G764" i="10"/>
  <c r="G770" i="10"/>
  <c r="G786" i="10"/>
  <c r="G816" i="10"/>
  <c r="G825" i="10"/>
  <c r="G831" i="10"/>
  <c r="E834" i="10"/>
  <c r="H837" i="10"/>
  <c r="E860" i="10"/>
  <c r="E878" i="10"/>
  <c r="D907" i="10"/>
  <c r="E909" i="10" s="1"/>
  <c r="E919" i="10"/>
  <c r="G940" i="10"/>
  <c r="G943" i="10"/>
  <c r="H950" i="10"/>
  <c r="H970" i="10"/>
  <c r="E990" i="10"/>
  <c r="E999" i="10"/>
  <c r="D696" i="10"/>
  <c r="H707" i="10"/>
  <c r="G784" i="10"/>
  <c r="G880" i="10"/>
  <c r="H929" i="10"/>
  <c r="F927" i="10"/>
  <c r="G931" i="10" s="1"/>
  <c r="G740" i="10"/>
  <c r="G761" i="10"/>
  <c r="E776" i="10"/>
  <c r="E785" i="10"/>
  <c r="G844" i="10"/>
  <c r="F902" i="10"/>
  <c r="G903" i="10" s="1"/>
  <c r="E709" i="10"/>
  <c r="E715" i="10"/>
  <c r="G721" i="10"/>
  <c r="E724" i="10"/>
  <c r="H727" i="10"/>
  <c r="E733" i="10"/>
  <c r="G736" i="10"/>
  <c r="G739" i="10"/>
  <c r="E760" i="10"/>
  <c r="G766" i="10"/>
  <c r="E768" i="10"/>
  <c r="E771" i="10"/>
  <c r="E775" i="10"/>
  <c r="H782" i="10"/>
  <c r="G794" i="10"/>
  <c r="G818" i="10"/>
  <c r="G824" i="10"/>
  <c r="G841" i="10"/>
  <c r="H842" i="10"/>
  <c r="G846" i="10"/>
  <c r="G848" i="10"/>
  <c r="G854" i="10"/>
  <c r="E880" i="10"/>
  <c r="E945" i="10"/>
  <c r="E955" i="10"/>
  <c r="E978" i="10"/>
  <c r="G984" i="10"/>
  <c r="E989" i="10"/>
  <c r="E998" i="10"/>
  <c r="E725" i="10"/>
  <c r="G731" i="10"/>
  <c r="E769" i="10"/>
  <c r="E795" i="10"/>
  <c r="E924" i="10"/>
  <c r="G996" i="10"/>
  <c r="F697" i="10"/>
  <c r="G698" i="10" s="1"/>
  <c r="G716" i="10"/>
  <c r="H847" i="10"/>
  <c r="G849" i="10"/>
  <c r="G856" i="10"/>
  <c r="D947" i="10"/>
  <c r="E951" i="10" s="1"/>
  <c r="E1000" i="10"/>
  <c r="G711" i="10"/>
  <c r="E714" i="10"/>
  <c r="H717" i="10"/>
  <c r="E723" i="10"/>
  <c r="G726" i="10"/>
  <c r="G729" i="10"/>
  <c r="E735" i="10"/>
  <c r="E739" i="10"/>
  <c r="G741" i="10"/>
  <c r="E759" i="10"/>
  <c r="H762" i="10"/>
  <c r="G773" i="10"/>
  <c r="E789" i="10"/>
  <c r="H792" i="10"/>
  <c r="G796" i="10"/>
  <c r="E799" i="10"/>
  <c r="G804" i="10"/>
  <c r="E820" i="10"/>
  <c r="H822" i="10"/>
  <c r="G829" i="10"/>
  <c r="G839" i="10"/>
  <c r="G845" i="10"/>
  <c r="E848" i="10"/>
  <c r="E850" i="10"/>
  <c r="E859" i="10"/>
  <c r="E879" i="10"/>
  <c r="H922" i="10"/>
  <c r="E954" i="10"/>
  <c r="G974" i="10"/>
  <c r="E980" i="10"/>
  <c r="H982" i="10"/>
  <c r="G986" i="10"/>
  <c r="E988" i="10"/>
  <c r="G994" i="10"/>
  <c r="D694" i="10"/>
  <c r="D697" i="10"/>
  <c r="E698" i="10" s="1"/>
  <c r="H699" i="10"/>
  <c r="H700" i="10"/>
  <c r="G780" i="10"/>
  <c r="E803" i="10"/>
  <c r="E828" i="10"/>
  <c r="E855" i="10"/>
  <c r="E853" i="10"/>
  <c r="E854" i="10"/>
  <c r="H909" i="10"/>
  <c r="E940" i="10"/>
  <c r="H937" i="10"/>
  <c r="E939" i="10"/>
  <c r="E975" i="10"/>
  <c r="E973" i="10"/>
  <c r="E976" i="10"/>
  <c r="H972" i="10"/>
  <c r="E711" i="10"/>
  <c r="E721" i="10"/>
  <c r="G723" i="10"/>
  <c r="E731" i="10"/>
  <c r="G733" i="10"/>
  <c r="E766" i="10"/>
  <c r="G774" i="10"/>
  <c r="E841" i="10"/>
  <c r="E840" i="10"/>
  <c r="E913" i="10"/>
  <c r="E915" i="10"/>
  <c r="E914" i="10"/>
  <c r="E995" i="10"/>
  <c r="E993" i="10"/>
  <c r="E708" i="10"/>
  <c r="E710" i="10"/>
  <c r="E718" i="10"/>
  <c r="E720" i="10"/>
  <c r="E728" i="10"/>
  <c r="E730" i="10"/>
  <c r="G735" i="10"/>
  <c r="E738" i="10"/>
  <c r="E763" i="10"/>
  <c r="E765" i="10"/>
  <c r="H772" i="10"/>
  <c r="G776" i="10"/>
  <c r="E783" i="10"/>
  <c r="E786" i="10"/>
  <c r="G801" i="10"/>
  <c r="G799" i="10"/>
  <c r="H797" i="10"/>
  <c r="G800" i="10"/>
  <c r="E805" i="10"/>
  <c r="E824" i="10"/>
  <c r="E826" i="10"/>
  <c r="E825" i="10"/>
  <c r="E823" i="10"/>
  <c r="E830" i="10"/>
  <c r="E845" i="10"/>
  <c r="E846" i="10"/>
  <c r="E843" i="10"/>
  <c r="H915" i="10"/>
  <c r="F912" i="10"/>
  <c r="G915" i="10" s="1"/>
  <c r="F910" i="10"/>
  <c r="F907" i="10" s="1"/>
  <c r="H935" i="10"/>
  <c r="E941" i="10"/>
  <c r="E974" i="10"/>
  <c r="G999" i="10"/>
  <c r="H997" i="10"/>
  <c r="G1001" i="10"/>
  <c r="G998" i="10"/>
  <c r="G1000" i="10"/>
  <c r="H704" i="10"/>
  <c r="G781" i="10"/>
  <c r="G779" i="10"/>
  <c r="H777" i="10"/>
  <c r="E806" i="10"/>
  <c r="E831" i="10"/>
  <c r="E865" i="10"/>
  <c r="E863" i="10"/>
  <c r="E866" i="10"/>
  <c r="H862" i="10"/>
  <c r="H968" i="10"/>
  <c r="D702" i="10"/>
  <c r="E704" i="10" s="1"/>
  <c r="G713" i="10"/>
  <c r="G715" i="10"/>
  <c r="G725" i="10"/>
  <c r="H737" i="10"/>
  <c r="E741" i="10"/>
  <c r="G758" i="10"/>
  <c r="G760" i="10"/>
  <c r="G768" i="10"/>
  <c r="G791" i="10"/>
  <c r="G789" i="10"/>
  <c r="H787" i="10"/>
  <c r="G790" i="10"/>
  <c r="E814" i="10"/>
  <c r="E815" i="10"/>
  <c r="E813" i="10"/>
  <c r="E838" i="10"/>
  <c r="H908" i="10"/>
  <c r="G921" i="10"/>
  <c r="G919" i="10"/>
  <c r="H917" i="10"/>
  <c r="G918" i="10"/>
  <c r="F967" i="10"/>
  <c r="G970" i="10" s="1"/>
  <c r="F696" i="10"/>
  <c r="H698" i="10"/>
  <c r="F702" i="10"/>
  <c r="G708" i="10"/>
  <c r="H712" i="10"/>
  <c r="G718" i="10"/>
  <c r="H722" i="10"/>
  <c r="G728" i="10"/>
  <c r="H732" i="10"/>
  <c r="H757" i="10"/>
  <c r="G763" i="10"/>
  <c r="H767" i="10"/>
  <c r="G769" i="10"/>
  <c r="E773" i="10"/>
  <c r="E780" i="10"/>
  <c r="E778" i="10"/>
  <c r="E781" i="10"/>
  <c r="E779" i="10"/>
  <c r="G788" i="10"/>
  <c r="E793" i="10"/>
  <c r="E796" i="10"/>
  <c r="H802" i="10"/>
  <c r="G811" i="10"/>
  <c r="G809" i="10"/>
  <c r="H807" i="10"/>
  <c r="G810" i="10"/>
  <c r="G821" i="10"/>
  <c r="G819" i="10"/>
  <c r="H817" i="10"/>
  <c r="H827" i="10"/>
  <c r="G836" i="10"/>
  <c r="G834" i="10"/>
  <c r="H832" i="10"/>
  <c r="G835" i="10"/>
  <c r="E839" i="10"/>
  <c r="E844" i="10"/>
  <c r="H852" i="10"/>
  <c r="E856" i="10"/>
  <c r="G859" i="10"/>
  <c r="H857" i="10"/>
  <c r="G860" i="10"/>
  <c r="G861" i="10"/>
  <c r="G858" i="10"/>
  <c r="F882" i="10"/>
  <c r="H885" i="10"/>
  <c r="F897" i="10"/>
  <c r="H901" i="10"/>
  <c r="D900" i="10"/>
  <c r="H905" i="10"/>
  <c r="D902" i="10"/>
  <c r="E905" i="10" s="1"/>
  <c r="E916" i="10"/>
  <c r="D930" i="10"/>
  <c r="D932" i="10"/>
  <c r="H932" i="10" s="1"/>
  <c r="H934" i="10"/>
  <c r="D928" i="10"/>
  <c r="E938" i="10"/>
  <c r="G989" i="10"/>
  <c r="H987" i="10"/>
  <c r="G988" i="10"/>
  <c r="G990" i="10"/>
  <c r="H992" i="10"/>
  <c r="E996" i="10"/>
  <c r="G783" i="10"/>
  <c r="E791" i="10"/>
  <c r="G793" i="10"/>
  <c r="E801" i="10"/>
  <c r="G803" i="10"/>
  <c r="E811" i="10"/>
  <c r="G813" i="10"/>
  <c r="E821" i="10"/>
  <c r="G823" i="10"/>
  <c r="G828" i="10"/>
  <c r="E836" i="10"/>
  <c r="G838" i="10"/>
  <c r="E923" i="10"/>
  <c r="E926" i="10"/>
  <c r="D967" i="10"/>
  <c r="E968" i="10" s="1"/>
  <c r="E985" i="10"/>
  <c r="E983" i="10"/>
  <c r="E984" i="10"/>
  <c r="E788" i="10"/>
  <c r="E798" i="10"/>
  <c r="E808" i="10"/>
  <c r="E833" i="10"/>
  <c r="G851" i="10"/>
  <c r="G879" i="10"/>
  <c r="H877" i="10"/>
  <c r="E886" i="10"/>
  <c r="E885" i="10"/>
  <c r="E883" i="10"/>
  <c r="H933" i="10"/>
  <c r="H942" i="10"/>
  <c r="G945" i="10"/>
  <c r="G944" i="10"/>
  <c r="H952" i="10"/>
  <c r="H977" i="10"/>
  <c r="G980" i="10"/>
  <c r="G979" i="10"/>
  <c r="E921" i="10"/>
  <c r="G939" i="10"/>
  <c r="G941" i="10"/>
  <c r="E849" i="10"/>
  <c r="G863" i="10"/>
  <c r="E918" i="10"/>
  <c r="E944" i="10"/>
  <c r="F962" i="10"/>
  <c r="H962" i="10" s="1"/>
  <c r="G973" i="10"/>
  <c r="E979" i="10"/>
  <c r="G983" i="10"/>
  <c r="G993" i="10"/>
  <c r="F695" i="10" l="1"/>
  <c r="E911" i="10"/>
  <c r="G802" i="10"/>
  <c r="G782" i="10"/>
  <c r="E757" i="10"/>
  <c r="G905" i="10"/>
  <c r="E877" i="10"/>
  <c r="G701" i="10"/>
  <c r="E950" i="10"/>
  <c r="E948" i="10"/>
  <c r="G930" i="10"/>
  <c r="G862" i="10"/>
  <c r="G822" i="10"/>
  <c r="G737" i="10"/>
  <c r="E712" i="10"/>
  <c r="H694" i="10"/>
  <c r="E910" i="10"/>
  <c r="G699" i="10"/>
  <c r="G700" i="10"/>
  <c r="E832" i="10"/>
  <c r="D695" i="10"/>
  <c r="E700" i="10"/>
  <c r="H697" i="10"/>
  <c r="E908" i="10"/>
  <c r="E952" i="10"/>
  <c r="G982" i="10"/>
  <c r="E942" i="10"/>
  <c r="G937" i="10"/>
  <c r="G877" i="10"/>
  <c r="E970" i="10"/>
  <c r="E847" i="10"/>
  <c r="E997" i="10"/>
  <c r="G928" i="10"/>
  <c r="G992" i="10"/>
  <c r="F693" i="10"/>
  <c r="E732" i="10"/>
  <c r="G942" i="10"/>
  <c r="G812" i="10"/>
  <c r="G762" i="10"/>
  <c r="G772" i="10"/>
  <c r="E722" i="10"/>
  <c r="G842" i="10"/>
  <c r="E772" i="10"/>
  <c r="G717" i="10"/>
  <c r="G929" i="10"/>
  <c r="E917" i="10"/>
  <c r="G977" i="10"/>
  <c r="E969" i="10"/>
  <c r="E807" i="10"/>
  <c r="H947" i="10"/>
  <c r="E817" i="10"/>
  <c r="G832" i="10"/>
  <c r="G807" i="10"/>
  <c r="G727" i="10"/>
  <c r="E699" i="10"/>
  <c r="E987" i="10"/>
  <c r="E857" i="10"/>
  <c r="G852" i="10"/>
  <c r="G837" i="10"/>
  <c r="G817" i="10"/>
  <c r="E792" i="10"/>
  <c r="G707" i="10"/>
  <c r="G997" i="10"/>
  <c r="G847" i="10"/>
  <c r="E787" i="10"/>
  <c r="G827" i="10"/>
  <c r="E937" i="10"/>
  <c r="G797" i="10"/>
  <c r="E701" i="10"/>
  <c r="E949" i="10"/>
  <c r="G906" i="10"/>
  <c r="G904" i="10"/>
  <c r="E977" i="10"/>
  <c r="E777" i="10"/>
  <c r="G712" i="10"/>
  <c r="G777" i="10"/>
  <c r="G722" i="10"/>
  <c r="E767" i="10"/>
  <c r="G972" i="10"/>
  <c r="E882" i="10"/>
  <c r="E797" i="10"/>
  <c r="G792" i="10"/>
  <c r="G857" i="10"/>
  <c r="G767" i="10"/>
  <c r="E717" i="10"/>
  <c r="H930" i="10"/>
  <c r="G883" i="10"/>
  <c r="G886" i="10"/>
  <c r="G884" i="10"/>
  <c r="H882" i="10"/>
  <c r="G911" i="10"/>
  <c r="H907" i="10"/>
  <c r="E827" i="10"/>
  <c r="G899" i="10"/>
  <c r="G898" i="10"/>
  <c r="G703" i="10"/>
  <c r="G705" i="10"/>
  <c r="H702" i="10"/>
  <c r="G706" i="10"/>
  <c r="E837" i="10"/>
  <c r="E782" i="10"/>
  <c r="E707" i="10"/>
  <c r="G885" i="10"/>
  <c r="H967" i="10"/>
  <c r="G971" i="10"/>
  <c r="G917" i="10"/>
  <c r="G908" i="10"/>
  <c r="E812" i="10"/>
  <c r="E706" i="10"/>
  <c r="E703" i="10"/>
  <c r="E705" i="10"/>
  <c r="G968" i="10"/>
  <c r="G900" i="10"/>
  <c r="E862" i="10"/>
  <c r="G969" i="10"/>
  <c r="E842" i="10"/>
  <c r="E822" i="10"/>
  <c r="E737" i="10"/>
  <c r="E852" i="10"/>
  <c r="G704" i="10"/>
  <c r="H696" i="10"/>
  <c r="E972" i="10"/>
  <c r="G987" i="10"/>
  <c r="D693" i="10"/>
  <c r="D897" i="10"/>
  <c r="G787" i="10"/>
  <c r="E971" i="10"/>
  <c r="G910" i="10"/>
  <c r="H910" i="10"/>
  <c r="E762" i="10"/>
  <c r="E727" i="10"/>
  <c r="E912" i="10"/>
  <c r="E802" i="10"/>
  <c r="H928" i="10"/>
  <c r="E982" i="10"/>
  <c r="E922" i="10"/>
  <c r="E936" i="10"/>
  <c r="D927" i="10"/>
  <c r="E930" i="10" s="1"/>
  <c r="E933" i="10"/>
  <c r="E934" i="10"/>
  <c r="E904" i="10"/>
  <c r="E906" i="10"/>
  <c r="E903" i="10"/>
  <c r="H902" i="10"/>
  <c r="G901" i="10"/>
  <c r="G757" i="10"/>
  <c r="H900" i="10"/>
  <c r="E935" i="10"/>
  <c r="G913" i="10"/>
  <c r="G916" i="10"/>
  <c r="H912" i="10"/>
  <c r="G914" i="10"/>
  <c r="E992" i="10"/>
  <c r="G732" i="10"/>
  <c r="G909" i="10"/>
  <c r="F692" i="10" l="1"/>
  <c r="G695" i="10" s="1"/>
  <c r="H695" i="10"/>
  <c r="E907" i="10"/>
  <c r="E947" i="10"/>
  <c r="G927" i="10"/>
  <c r="G907" i="10"/>
  <c r="E697" i="10"/>
  <c r="H693" i="10"/>
  <c r="G697" i="10"/>
  <c r="E967" i="10"/>
  <c r="G902" i="10"/>
  <c r="G912" i="10"/>
  <c r="G882" i="10"/>
  <c r="E901" i="10"/>
  <c r="E898" i="10"/>
  <c r="E899" i="10"/>
  <c r="E702" i="10"/>
  <c r="E900" i="10"/>
  <c r="G702" i="10"/>
  <c r="E931" i="10"/>
  <c r="E929" i="10"/>
  <c r="H927" i="10"/>
  <c r="E928" i="10"/>
  <c r="H897" i="10"/>
  <c r="E902" i="10"/>
  <c r="E932" i="10"/>
  <c r="D692" i="10"/>
  <c r="G967" i="10"/>
  <c r="G897" i="10"/>
  <c r="G693" i="10" l="1"/>
  <c r="H692" i="10"/>
  <c r="G694" i="10"/>
  <c r="G696" i="10"/>
  <c r="E696" i="10"/>
  <c r="E695" i="10"/>
  <c r="E694" i="10"/>
  <c r="E897" i="10"/>
  <c r="E693" i="10"/>
  <c r="E927" i="10"/>
  <c r="G692" i="10" l="1"/>
  <c r="E692" i="10"/>
  <c r="H327" i="8" l="1"/>
  <c r="H325" i="8"/>
  <c r="H335" i="8"/>
  <c r="H337" i="8"/>
  <c r="H339" i="8"/>
  <c r="H341" i="8"/>
  <c r="H349" i="8"/>
  <c r="H351" i="8"/>
  <c r="H353" i="8"/>
  <c r="H355" i="8"/>
  <c r="H357" i="8"/>
  <c r="H359" i="8"/>
  <c r="H361" i="8"/>
  <c r="H363" i="8"/>
  <c r="H364" i="8"/>
  <c r="H365" i="8"/>
  <c r="H367" i="8"/>
  <c r="H369" i="8"/>
  <c r="H371" i="8"/>
  <c r="H373" i="8"/>
  <c r="H375" i="8"/>
  <c r="H377" i="8"/>
  <c r="H381" i="8"/>
  <c r="H385" i="8"/>
  <c r="H387" i="8"/>
  <c r="H389" i="8"/>
  <c r="H391" i="8"/>
  <c r="H393" i="8"/>
  <c r="H401" i="8"/>
  <c r="H410" i="8"/>
  <c r="H411" i="8"/>
  <c r="H412" i="8"/>
  <c r="H418" i="8"/>
  <c r="H419" i="8"/>
  <c r="H421" i="8"/>
  <c r="H423" i="8"/>
  <c r="H425" i="8"/>
  <c r="H428" i="8"/>
  <c r="H430" i="8"/>
  <c r="H432" i="8"/>
  <c r="H436" i="8"/>
  <c r="H444" i="8"/>
  <c r="H448" i="8"/>
  <c r="H450" i="8"/>
  <c r="H452" i="8"/>
  <c r="H454" i="8"/>
  <c r="H582" i="8" l="1"/>
  <c r="H580" i="8"/>
  <c r="H576" i="8"/>
  <c r="H575" i="8"/>
  <c r="H574" i="8"/>
  <c r="H572" i="8"/>
  <c r="H570" i="8"/>
  <c r="H569" i="8"/>
  <c r="H568" i="8"/>
  <c r="H613" i="8" l="1"/>
  <c r="F457" i="10" l="1"/>
  <c r="H233" i="8" l="1"/>
  <c r="F1482" i="10" l="1"/>
  <c r="H789" i="8" l="1"/>
  <c r="H795" i="8" l="1"/>
  <c r="H792" i="8"/>
  <c r="H791" i="8"/>
  <c r="H1491" i="10"/>
  <c r="F1487" i="10"/>
  <c r="D1487" i="10"/>
  <c r="H1485" i="10"/>
  <c r="H1484" i="10"/>
  <c r="H1483" i="10"/>
  <c r="D1482" i="10"/>
  <c r="F1481" i="10"/>
  <c r="D1481" i="10"/>
  <c r="F1480" i="10"/>
  <c r="D1480" i="10"/>
  <c r="F1479" i="10"/>
  <c r="D1479" i="10"/>
  <c r="F1478" i="10"/>
  <c r="D1478" i="10"/>
  <c r="E1483" i="10" l="1"/>
  <c r="E1486" i="10"/>
  <c r="F1477" i="10"/>
  <c r="H1480" i="10"/>
  <c r="H1487" i="10"/>
  <c r="E1485" i="10"/>
  <c r="G1488" i="10"/>
  <c r="H1478" i="10"/>
  <c r="H1479" i="10"/>
  <c r="D1477" i="10"/>
  <c r="H1481" i="10"/>
  <c r="H1482" i="10"/>
  <c r="E1484" i="10"/>
  <c r="G1490" i="10"/>
  <c r="G1489" i="10"/>
  <c r="E1482" i="10" l="1"/>
  <c r="H1477" i="10"/>
  <c r="E1480" i="10"/>
  <c r="G1487" i="10"/>
  <c r="E1481" i="10"/>
  <c r="E1478" i="10"/>
  <c r="E1479" i="10"/>
  <c r="G1477" i="10" l="1"/>
  <c r="E1477" i="10"/>
  <c r="H204" i="8" l="1"/>
  <c r="H202" i="8"/>
  <c r="H200" i="8"/>
  <c r="H198" i="8"/>
  <c r="H196" i="8"/>
  <c r="H194" i="8"/>
  <c r="H192" i="8"/>
  <c r="H190" i="8"/>
  <c r="H188" i="8"/>
  <c r="H187" i="8"/>
  <c r="H186" i="8"/>
  <c r="H185" i="8"/>
  <c r="H184" i="8"/>
  <c r="H182" i="8"/>
  <c r="H181" i="8"/>
  <c r="H179" i="8"/>
  <c r="H177" i="8"/>
  <c r="H175" i="8"/>
  <c r="H173" i="8"/>
  <c r="H172" i="8"/>
  <c r="H170" i="8"/>
  <c r="H168" i="8"/>
  <c r="H166" i="8"/>
  <c r="H165" i="8"/>
  <c r="H163" i="8"/>
  <c r="H162" i="8"/>
  <c r="H161" i="8"/>
  <c r="H159" i="8"/>
  <c r="H157" i="8"/>
  <c r="H156" i="8"/>
  <c r="H154" i="8"/>
  <c r="H153" i="8"/>
  <c r="H151" i="8"/>
  <c r="H149" i="8"/>
  <c r="H148" i="8"/>
  <c r="H146" i="8"/>
  <c r="H144" i="8"/>
  <c r="H143" i="8"/>
  <c r="H141" i="8"/>
  <c r="H140" i="8"/>
  <c r="H139" i="8"/>
  <c r="H138" i="8"/>
  <c r="H136" i="8"/>
  <c r="H134" i="8"/>
  <c r="H128" i="8"/>
  <c r="H124" i="8"/>
  <c r="H120" i="8"/>
  <c r="H122" i="8"/>
  <c r="H118" i="8"/>
  <c r="H117" i="8"/>
  <c r="H115" i="8"/>
  <c r="H114" i="8"/>
  <c r="H113" i="8"/>
  <c r="H111" i="8"/>
  <c r="H110" i="8"/>
  <c r="H109" i="8"/>
  <c r="H106" i="8"/>
  <c r="H103" i="8"/>
  <c r="H100" i="8"/>
  <c r="H98" i="8"/>
  <c r="H96" i="8"/>
  <c r="H95" i="8"/>
  <c r="H93" i="8"/>
  <c r="H92" i="8"/>
  <c r="H90" i="8"/>
  <c r="H87" i="8"/>
  <c r="H86" i="8"/>
  <c r="H85" i="8"/>
  <c r="H84" i="8"/>
  <c r="H83" i="8"/>
  <c r="H82" i="8"/>
  <c r="H81" i="8"/>
  <c r="H55" i="8"/>
  <c r="H47" i="8"/>
  <c r="F1318" i="10" l="1"/>
  <c r="F1319" i="10"/>
  <c r="F1320" i="10"/>
  <c r="F1321" i="10"/>
  <c r="F1291" i="10" s="1"/>
  <c r="D1319" i="10"/>
  <c r="D1320" i="10"/>
  <c r="D1321" i="10"/>
  <c r="D1291" i="10" s="1"/>
  <c r="D1288" i="10"/>
  <c r="F1290" i="10" l="1"/>
  <c r="D1290" i="10"/>
  <c r="D1289" i="10"/>
  <c r="F1288" i="10"/>
  <c r="H1288" i="10" s="1"/>
  <c r="H1318" i="10"/>
  <c r="F1317" i="10"/>
  <c r="G1319" i="10" s="1"/>
  <c r="F1289" i="10"/>
  <c r="H1289" i="10" s="1"/>
  <c r="D1317" i="10"/>
  <c r="E1318" i="10" s="1"/>
  <c r="H645" i="10"/>
  <c r="H1290" i="10" l="1"/>
  <c r="G1320" i="10"/>
  <c r="E1319" i="10"/>
  <c r="E1320" i="10"/>
  <c r="D1287" i="10"/>
  <c r="E1290" i="10" s="1"/>
  <c r="G1318" i="10"/>
  <c r="F1287" i="10"/>
  <c r="G1289" i="10" s="1"/>
  <c r="H1317" i="10"/>
  <c r="H638" i="10"/>
  <c r="H635" i="10"/>
  <c r="H628" i="10"/>
  <c r="H623" i="10"/>
  <c r="H620" i="10"/>
  <c r="H619" i="10"/>
  <c r="H613" i="10"/>
  <c r="H610" i="10"/>
  <c r="H609" i="10"/>
  <c r="H593" i="10"/>
  <c r="H583" i="10"/>
  <c r="H585" i="10"/>
  <c r="F387" i="10"/>
  <c r="F382" i="10"/>
  <c r="F377" i="10"/>
  <c r="F372" i="10"/>
  <c r="F367" i="10"/>
  <c r="D387" i="10"/>
  <c r="D382" i="10"/>
  <c r="D377" i="10"/>
  <c r="D372" i="10"/>
  <c r="D367" i="10"/>
  <c r="H358" i="10"/>
  <c r="F357" i="10"/>
  <c r="G357" i="10" s="1"/>
  <c r="F352" i="10"/>
  <c r="G353" i="10" s="1"/>
  <c r="G352" i="10" s="1"/>
  <c r="F351" i="10"/>
  <c r="F350" i="10"/>
  <c r="F349" i="10"/>
  <c r="D349" i="10"/>
  <c r="D350" i="10"/>
  <c r="D351" i="10"/>
  <c r="D357" i="10"/>
  <c r="E358" i="10" s="1"/>
  <c r="E357" i="10" s="1"/>
  <c r="D352" i="10"/>
  <c r="F314" i="10"/>
  <c r="D314" i="10"/>
  <c r="H343" i="10"/>
  <c r="F342" i="10"/>
  <c r="F337" i="10"/>
  <c r="F332" i="10"/>
  <c r="F327" i="10"/>
  <c r="F317" i="10"/>
  <c r="D342" i="10"/>
  <c r="E343" i="10" s="1"/>
  <c r="E342" i="10" s="1"/>
  <c r="D337" i="10"/>
  <c r="D332" i="10"/>
  <c r="D327" i="10"/>
  <c r="D317" i="10"/>
  <c r="F297" i="10"/>
  <c r="D297" i="10"/>
  <c r="E301" i="10" s="1"/>
  <c r="D302" i="10"/>
  <c r="E303" i="10" s="1"/>
  <c r="E302" i="10" s="1"/>
  <c r="D307" i="10"/>
  <c r="F302" i="10"/>
  <c r="G303" i="10" s="1"/>
  <c r="G302" i="10" s="1"/>
  <c r="F307" i="10"/>
  <c r="F296" i="10"/>
  <c r="F294" i="10"/>
  <c r="D294" i="10"/>
  <c r="D296" i="10"/>
  <c r="H303" i="10"/>
  <c r="F287" i="10"/>
  <c r="F282" i="10"/>
  <c r="D287" i="10"/>
  <c r="D282" i="10"/>
  <c r="F267" i="10"/>
  <c r="F262" i="10"/>
  <c r="F257" i="10"/>
  <c r="F252" i="10"/>
  <c r="D267" i="10"/>
  <c r="D262" i="10"/>
  <c r="D257" i="10"/>
  <c r="D252" i="10"/>
  <c r="H220" i="10"/>
  <c r="H213" i="10"/>
  <c r="H223" i="10"/>
  <c r="F242" i="10"/>
  <c r="F237" i="10"/>
  <c r="F232" i="10"/>
  <c r="F227" i="10"/>
  <c r="F222" i="10"/>
  <c r="F217" i="10"/>
  <c r="F212" i="10"/>
  <c r="F207" i="10"/>
  <c r="F189" i="10"/>
  <c r="F192" i="10"/>
  <c r="D242" i="10"/>
  <c r="D237" i="10"/>
  <c r="D232" i="10"/>
  <c r="D227" i="10"/>
  <c r="D222" i="10"/>
  <c r="E223" i="10" s="1"/>
  <c r="E222" i="10" s="1"/>
  <c r="D217" i="10"/>
  <c r="E220" i="10" s="1"/>
  <c r="D212" i="10"/>
  <c r="E213" i="10" s="1"/>
  <c r="D197" i="10"/>
  <c r="D192" i="10"/>
  <c r="H163" i="10"/>
  <c r="H168" i="10"/>
  <c r="F162" i="10"/>
  <c r="F177" i="10"/>
  <c r="F167" i="10"/>
  <c r="G168" i="10" s="1"/>
  <c r="G167" i="10" s="1"/>
  <c r="F152" i="10"/>
  <c r="F147" i="10"/>
  <c r="D177" i="10"/>
  <c r="D167" i="10"/>
  <c r="E168" i="10" s="1"/>
  <c r="E167" i="10" s="1"/>
  <c r="D162" i="10"/>
  <c r="E163" i="10" s="1"/>
  <c r="E162" i="10" s="1"/>
  <c r="D152" i="10"/>
  <c r="D147" i="10"/>
  <c r="D9" i="10"/>
  <c r="E1317" i="10" l="1"/>
  <c r="G1290" i="10"/>
  <c r="E1289" i="10"/>
  <c r="E1288" i="10"/>
  <c r="G1288" i="10"/>
  <c r="G1317" i="10"/>
  <c r="H1287" i="10"/>
  <c r="H342" i="10"/>
  <c r="G342" i="10"/>
  <c r="H212" i="10"/>
  <c r="H357" i="10"/>
  <c r="D312" i="10"/>
  <c r="F312" i="10"/>
  <c r="H302" i="10"/>
  <c r="H222" i="10"/>
  <c r="G223" i="10"/>
  <c r="H162" i="10"/>
  <c r="H217" i="10"/>
  <c r="F197" i="10"/>
  <c r="D157" i="10"/>
  <c r="F157" i="10"/>
  <c r="D202" i="10"/>
  <c r="F202" i="10"/>
  <c r="D247" i="10"/>
  <c r="H167" i="10"/>
  <c r="G163" i="10"/>
  <c r="G162" i="10" s="1"/>
  <c r="E1287" i="10" l="1"/>
  <c r="E250" i="10"/>
  <c r="E249" i="10"/>
  <c r="G1287" i="10"/>
  <c r="F1441" i="10"/>
  <c r="F1440" i="10"/>
  <c r="F1439" i="10"/>
  <c r="F1438" i="10"/>
  <c r="D1439" i="10"/>
  <c r="D1440" i="10"/>
  <c r="D1441" i="10"/>
  <c r="D1438" i="10"/>
  <c r="H1418" i="10"/>
  <c r="H1417" i="10"/>
  <c r="F1416" i="10"/>
  <c r="F1415" i="10"/>
  <c r="F1414" i="10"/>
  <c r="F1413" i="10"/>
  <c r="D1414" i="10"/>
  <c r="D1416" i="10"/>
  <c r="F1407" i="10"/>
  <c r="G1408" i="10" s="1"/>
  <c r="D1407" i="10"/>
  <c r="E1408" i="10" s="1"/>
  <c r="F1402" i="10"/>
  <c r="D1402" i="10"/>
  <c r="E1403" i="10" s="1"/>
  <c r="F1397" i="10"/>
  <c r="E1400" i="10"/>
  <c r="H1393" i="10"/>
  <c r="F1392" i="10"/>
  <c r="G1396" i="10" s="1"/>
  <c r="D1392" i="10"/>
  <c r="E1396" i="10" s="1"/>
  <c r="H1388" i="10"/>
  <c r="F1387" i="10"/>
  <c r="G1388" i="10" s="1"/>
  <c r="G1387" i="10" s="1"/>
  <c r="D1387" i="10"/>
  <c r="E1388" i="10" s="1"/>
  <c r="E1387" i="10" s="1"/>
  <c r="F1386" i="10"/>
  <c r="F1385" i="10"/>
  <c r="F1384" i="10"/>
  <c r="F1383" i="10"/>
  <c r="D1384" i="10"/>
  <c r="D1385" i="10"/>
  <c r="D1386" i="10"/>
  <c r="D1383" i="10"/>
  <c r="H1441" i="10" l="1"/>
  <c r="H1438" i="10"/>
  <c r="H1384" i="10"/>
  <c r="F1379" i="10"/>
  <c r="F1380" i="10"/>
  <c r="F1381" i="10"/>
  <c r="D1381" i="10"/>
  <c r="F1378" i="10"/>
  <c r="D1379" i="10"/>
  <c r="H1385" i="10"/>
  <c r="D1380" i="10"/>
  <c r="H1383" i="10"/>
  <c r="D1378" i="10"/>
  <c r="D1412" i="10"/>
  <c r="E1413" i="10" s="1"/>
  <c r="F1412" i="10"/>
  <c r="E1398" i="10"/>
  <c r="E1397" i="10" s="1"/>
  <c r="E1393" i="10"/>
  <c r="E1392" i="10" s="1"/>
  <c r="E1404" i="10"/>
  <c r="E1402" i="10" s="1"/>
  <c r="H1415" i="10"/>
  <c r="F1437" i="10"/>
  <c r="H1387" i="10"/>
  <c r="G1402" i="10"/>
  <c r="G1410" i="10"/>
  <c r="G1407" i="10" s="1"/>
  <c r="D1437" i="10"/>
  <c r="E1438" i="10" s="1"/>
  <c r="E1410" i="10"/>
  <c r="E1407" i="10" s="1"/>
  <c r="H1413" i="10"/>
  <c r="H1397" i="10"/>
  <c r="H1392" i="10"/>
  <c r="H1407" i="10"/>
  <c r="H1402" i="10"/>
  <c r="G1393" i="10"/>
  <c r="G1392" i="10" s="1"/>
  <c r="D1382" i="10"/>
  <c r="F1382" i="10"/>
  <c r="H645" i="8"/>
  <c r="H643" i="8"/>
  <c r="H641" i="8"/>
  <c r="H640" i="8"/>
  <c r="H631" i="8"/>
  <c r="H630" i="8"/>
  <c r="G1441" i="10" l="1"/>
  <c r="H1437" i="10"/>
  <c r="G1397" i="10"/>
  <c r="E1414" i="10"/>
  <c r="H1412" i="10"/>
  <c r="H1378" i="10"/>
  <c r="G1415" i="10"/>
  <c r="E1415" i="10"/>
  <c r="E1412" i="10" s="1"/>
  <c r="G1413" i="10"/>
  <c r="G1414" i="10"/>
  <c r="G1438" i="10"/>
  <c r="H1379" i="10"/>
  <c r="E1441" i="10"/>
  <c r="E1437" i="10" s="1"/>
  <c r="H1380" i="10"/>
  <c r="G1386" i="10"/>
  <c r="G1385" i="10"/>
  <c r="G1384" i="10"/>
  <c r="G1383" i="10"/>
  <c r="E1386" i="10"/>
  <c r="E1385" i="10"/>
  <c r="E1384" i="10"/>
  <c r="E1383" i="10"/>
  <c r="H1382" i="10"/>
  <c r="D1377" i="10"/>
  <c r="E1378" i="10" s="1"/>
  <c r="H1381" i="10"/>
  <c r="F1377" i="10"/>
  <c r="G1378" i="10" s="1"/>
  <c r="G1380" i="10" l="1"/>
  <c r="E1381" i="10"/>
  <c r="E1379" i="10"/>
  <c r="E1380" i="10"/>
  <c r="G1379" i="10"/>
  <c r="G1381" i="10"/>
  <c r="G1437" i="10"/>
  <c r="G1412" i="10"/>
  <c r="H1377" i="10"/>
  <c r="E1382" i="10"/>
  <c r="G1382" i="10"/>
  <c r="E1377" i="10" l="1"/>
  <c r="G1377" i="10"/>
  <c r="F642" i="10" l="1"/>
  <c r="D642" i="10"/>
  <c r="E643" i="10" s="1"/>
  <c r="F637" i="10"/>
  <c r="D637" i="10"/>
  <c r="E640" i="10" s="1"/>
  <c r="F632" i="10"/>
  <c r="D632" i="10"/>
  <c r="E633" i="10" s="1"/>
  <c r="F627" i="10"/>
  <c r="D627" i="10"/>
  <c r="E630" i="10" s="1"/>
  <c r="F622" i="10"/>
  <c r="D622" i="10"/>
  <c r="F617" i="10"/>
  <c r="D617" i="10"/>
  <c r="E620" i="10" s="1"/>
  <c r="F612" i="10"/>
  <c r="D612" i="10"/>
  <c r="E616" i="10" s="1"/>
  <c r="F607" i="10"/>
  <c r="D607" i="10"/>
  <c r="E611" i="10" s="1"/>
  <c r="F582" i="10"/>
  <c r="D582" i="10"/>
  <c r="E585" i="10" s="1"/>
  <c r="G502" i="10"/>
  <c r="E502" i="10"/>
  <c r="E497" i="10"/>
  <c r="F562" i="10"/>
  <c r="D562" i="10"/>
  <c r="F557" i="10"/>
  <c r="D557" i="10"/>
  <c r="H546" i="10"/>
  <c r="H543" i="10"/>
  <c r="F542" i="10"/>
  <c r="D542" i="10"/>
  <c r="H541" i="10"/>
  <c r="H538" i="10"/>
  <c r="F537" i="10"/>
  <c r="D537" i="10"/>
  <c r="H524" i="10"/>
  <c r="F522" i="10"/>
  <c r="G523" i="10" s="1"/>
  <c r="D522" i="10"/>
  <c r="E526" i="10" s="1"/>
  <c r="H562" i="10" l="1"/>
  <c r="E563" i="10"/>
  <c r="E568" i="10"/>
  <c r="E571" i="10"/>
  <c r="E569" i="10"/>
  <c r="E570" i="10"/>
  <c r="H617" i="10"/>
  <c r="H637" i="10"/>
  <c r="G633" i="10"/>
  <c r="H632" i="10"/>
  <c r="G629" i="10"/>
  <c r="H627" i="10"/>
  <c r="G623" i="10"/>
  <c r="H622" i="10"/>
  <c r="H612" i="10"/>
  <c r="H607" i="10"/>
  <c r="G646" i="10"/>
  <c r="H642" i="10"/>
  <c r="G583" i="10"/>
  <c r="H582" i="10"/>
  <c r="G636" i="10"/>
  <c r="E638" i="10"/>
  <c r="E621" i="10"/>
  <c r="E586" i="10"/>
  <c r="G634" i="10"/>
  <c r="E641" i="10"/>
  <c r="E615" i="10"/>
  <c r="E618" i="10"/>
  <c r="G645" i="10"/>
  <c r="G586" i="10"/>
  <c r="E610" i="10"/>
  <c r="E629" i="10"/>
  <c r="G526" i="10"/>
  <c r="G644" i="10"/>
  <c r="G525" i="10"/>
  <c r="E609" i="10"/>
  <c r="G626" i="10"/>
  <c r="E628" i="10"/>
  <c r="E644" i="10"/>
  <c r="G585" i="10"/>
  <c r="E608" i="10"/>
  <c r="E619" i="10"/>
  <c r="G625" i="10"/>
  <c r="E631" i="10"/>
  <c r="E639" i="10"/>
  <c r="E541" i="10"/>
  <c r="E538" i="10"/>
  <c r="E546" i="10"/>
  <c r="E543" i="10"/>
  <c r="E565" i="10"/>
  <c r="E559" i="10"/>
  <c r="E564" i="10"/>
  <c r="E545" i="10"/>
  <c r="E540" i="10"/>
  <c r="E623" i="10"/>
  <c r="E624" i="10"/>
  <c r="G640" i="10"/>
  <c r="G641" i="10"/>
  <c r="G638" i="10"/>
  <c r="E523" i="10"/>
  <c r="E524" i="10"/>
  <c r="G541" i="10"/>
  <c r="G538" i="10"/>
  <c r="G546" i="10"/>
  <c r="G543" i="10"/>
  <c r="E544" i="10"/>
  <c r="E539" i="10"/>
  <c r="E525" i="10"/>
  <c r="E635" i="10"/>
  <c r="E636" i="10"/>
  <c r="G639" i="10"/>
  <c r="E561" i="10"/>
  <c r="E566" i="10"/>
  <c r="G545" i="10"/>
  <c r="G540" i="10"/>
  <c r="E583" i="10"/>
  <c r="E584" i="10"/>
  <c r="G620" i="10"/>
  <c r="G621" i="10"/>
  <c r="G618" i="10"/>
  <c r="E626" i="10"/>
  <c r="E645" i="10"/>
  <c r="E646" i="10"/>
  <c r="E560" i="10"/>
  <c r="G544" i="10"/>
  <c r="G539" i="10"/>
  <c r="E613" i="10"/>
  <c r="E614" i="10"/>
  <c r="G619" i="10"/>
  <c r="E625" i="10"/>
  <c r="G630" i="10"/>
  <c r="G631" i="10"/>
  <c r="G628" i="10"/>
  <c r="E634" i="10"/>
  <c r="G524" i="10"/>
  <c r="G584" i="10"/>
  <c r="G624" i="10"/>
  <c r="G635" i="10"/>
  <c r="G643" i="10"/>
  <c r="H557" i="10"/>
  <c r="H542" i="10"/>
  <c r="H537" i="10"/>
  <c r="H522" i="10"/>
  <c r="E567" i="10" l="1"/>
  <c r="G542" i="10"/>
  <c r="E617" i="10"/>
  <c r="G632" i="10"/>
  <c r="G582" i="10"/>
  <c r="E612" i="10"/>
  <c r="G612" i="10"/>
  <c r="E632" i="10"/>
  <c r="E637" i="10"/>
  <c r="E627" i="10"/>
  <c r="E642" i="10"/>
  <c r="G607" i="10"/>
  <c r="E607" i="10"/>
  <c r="G642" i="10"/>
  <c r="G627" i="10"/>
  <c r="E562" i="10"/>
  <c r="G622" i="10"/>
  <c r="G562" i="10"/>
  <c r="E542" i="10"/>
  <c r="G522" i="10"/>
  <c r="E622" i="10"/>
  <c r="E582" i="10"/>
  <c r="E537" i="10"/>
  <c r="G557" i="10"/>
  <c r="G537" i="10"/>
  <c r="G637" i="10"/>
  <c r="D482" i="10"/>
  <c r="E483" i="10" l="1"/>
  <c r="E484" i="10"/>
  <c r="H292" i="8"/>
  <c r="H282" i="8"/>
  <c r="H280" i="8"/>
  <c r="H288" i="8"/>
  <c r="H272" i="8"/>
  <c r="H270" i="8"/>
  <c r="H263" i="8"/>
  <c r="F1056" i="10" l="1"/>
  <c r="F1055" i="10"/>
  <c r="F1054" i="10"/>
  <c r="F1053" i="10"/>
  <c r="D1056" i="10"/>
  <c r="D1055" i="10"/>
  <c r="D1054" i="10"/>
  <c r="F1062" i="10"/>
  <c r="G1066" i="10" s="1"/>
  <c r="D1062" i="10"/>
  <c r="E1063" i="10" s="1"/>
  <c r="F1057" i="10"/>
  <c r="G1061" i="10" s="1"/>
  <c r="D1057" i="10"/>
  <c r="E1060" i="10" s="1"/>
  <c r="F1047" i="10"/>
  <c r="G1049" i="10" s="1"/>
  <c r="D1047" i="10"/>
  <c r="E1049" i="10" s="1"/>
  <c r="F1046" i="10"/>
  <c r="F1045" i="10"/>
  <c r="F1044" i="10"/>
  <c r="F1043" i="10"/>
  <c r="D1045" i="10"/>
  <c r="D1046" i="10"/>
  <c r="D1044" i="10"/>
  <c r="F1037" i="10"/>
  <c r="G1041" i="10" s="1"/>
  <c r="D1037" i="10"/>
  <c r="E1059" i="10"/>
  <c r="F1036" i="10"/>
  <c r="F1035" i="10"/>
  <c r="F1034" i="10"/>
  <c r="F1033" i="10"/>
  <c r="D1036" i="10"/>
  <c r="D1035" i="10"/>
  <c r="D1034" i="10"/>
  <c r="F1017" i="10"/>
  <c r="G1021" i="10" s="1"/>
  <c r="D1017" i="10"/>
  <c r="E1021" i="10" s="1"/>
  <c r="F1011" i="10"/>
  <c r="E1040" i="10" l="1"/>
  <c r="E1038" i="10"/>
  <c r="E1051" i="10"/>
  <c r="G1058" i="10"/>
  <c r="D1005" i="10"/>
  <c r="H1005" i="10" s="1"/>
  <c r="G1060" i="10"/>
  <c r="E1041" i="10"/>
  <c r="F1007" i="10"/>
  <c r="G1008" i="10" s="1"/>
  <c r="E1048" i="10"/>
  <c r="E1064" i="10"/>
  <c r="G1038" i="10"/>
  <c r="E1050" i="10"/>
  <c r="F1052" i="10"/>
  <c r="G1053" i="10" s="1"/>
  <c r="G1063" i="10"/>
  <c r="G1050" i="10"/>
  <c r="G1065" i="10"/>
  <c r="E1039" i="10"/>
  <c r="F1042" i="10"/>
  <c r="G1045" i="10" s="1"/>
  <c r="G1020" i="10"/>
  <c r="G1018" i="10"/>
  <c r="E1018" i="10"/>
  <c r="E1020" i="10"/>
  <c r="D1004" i="10"/>
  <c r="H1004" i="10" s="1"/>
  <c r="E1019" i="10"/>
  <c r="G1019" i="10"/>
  <c r="F1032" i="10"/>
  <c r="G1034" i="10" s="1"/>
  <c r="E1061" i="10"/>
  <c r="E1066" i="10"/>
  <c r="G1064" i="10"/>
  <c r="E1065" i="10"/>
  <c r="G1059" i="10"/>
  <c r="E1058" i="10"/>
  <c r="G1051" i="10"/>
  <c r="G1048" i="10"/>
  <c r="G1039" i="10"/>
  <c r="G1040" i="10"/>
  <c r="G1056" i="10" l="1"/>
  <c r="G1011" i="10"/>
  <c r="E1057" i="10"/>
  <c r="G1057" i="10"/>
  <c r="E1047" i="10"/>
  <c r="G1036" i="10"/>
  <c r="G1009" i="10"/>
  <c r="G1035" i="10"/>
  <c r="E1062" i="10"/>
  <c r="G1010" i="10"/>
  <c r="E1037" i="10"/>
  <c r="G1054" i="10"/>
  <c r="G1017" i="10"/>
  <c r="G1033" i="10"/>
  <c r="G1037" i="10"/>
  <c r="G1055" i="10"/>
  <c r="G1062" i="10"/>
  <c r="G1044" i="10"/>
  <c r="G1043" i="10"/>
  <c r="G1046" i="10"/>
  <c r="E1017" i="10"/>
  <c r="G1047" i="10"/>
  <c r="G1052" i="10" l="1"/>
  <c r="G1042" i="10"/>
  <c r="G1007" i="10"/>
  <c r="G1032" i="10"/>
  <c r="F1003" i="10"/>
  <c r="F1006" i="10"/>
  <c r="H1008" i="10"/>
  <c r="D1011" i="10"/>
  <c r="H1018" i="10"/>
  <c r="H1021" i="10"/>
  <c r="H1017" i="10"/>
  <c r="H1023" i="10"/>
  <c r="F1022" i="10"/>
  <c r="D1022" i="10"/>
  <c r="H1028" i="10"/>
  <c r="F1027" i="10"/>
  <c r="D1027" i="10"/>
  <c r="D1033" i="10"/>
  <c r="H1033" i="10" s="1"/>
  <c r="H1038" i="10"/>
  <c r="H1037" i="10"/>
  <c r="D1043" i="10"/>
  <c r="H1048" i="10"/>
  <c r="H1047" i="10"/>
  <c r="D1053" i="10"/>
  <c r="H1058" i="10"/>
  <c r="H1057" i="10"/>
  <c r="H1063" i="10"/>
  <c r="H1062" i="10"/>
  <c r="F1002" i="10" l="1"/>
  <c r="D1052" i="10"/>
  <c r="G1030" i="10"/>
  <c r="G1028" i="10"/>
  <c r="G1031" i="10"/>
  <c r="G1029" i="10"/>
  <c r="G1026" i="10"/>
  <c r="G1024" i="10"/>
  <c r="G1025" i="10"/>
  <c r="G1023" i="10"/>
  <c r="D1007" i="10"/>
  <c r="E1011" i="10" s="1"/>
  <c r="D1006" i="10"/>
  <c r="H1011" i="10"/>
  <c r="D1042" i="10"/>
  <c r="H1042" i="10" s="1"/>
  <c r="H1043" i="10" s="1"/>
  <c r="D1032" i="10"/>
  <c r="E1033" i="10" s="1"/>
  <c r="D1003" i="10"/>
  <c r="E1031" i="10"/>
  <c r="E1029" i="10"/>
  <c r="E1030" i="10"/>
  <c r="E1028" i="10"/>
  <c r="H1027" i="10"/>
  <c r="E1026" i="10"/>
  <c r="E1024" i="10"/>
  <c r="E1025" i="10"/>
  <c r="E1023" i="10"/>
  <c r="H1022" i="10"/>
  <c r="H1053" i="10"/>
  <c r="E477" i="10"/>
  <c r="D1002" i="10" l="1"/>
  <c r="H1002" i="10" s="1"/>
  <c r="H1003" i="10"/>
  <c r="E1027" i="10"/>
  <c r="E1045" i="10"/>
  <c r="E1046" i="10"/>
  <c r="E1044" i="10"/>
  <c r="E1055" i="10"/>
  <c r="E1054" i="10"/>
  <c r="E1056" i="10"/>
  <c r="H1006" i="10"/>
  <c r="E1022" i="10"/>
  <c r="E1036" i="10"/>
  <c r="E1034" i="10"/>
  <c r="E1035" i="10"/>
  <c r="H1032" i="10"/>
  <c r="E1043" i="10"/>
  <c r="E1010" i="10"/>
  <c r="E1008" i="10"/>
  <c r="E1009" i="10"/>
  <c r="H1007" i="10"/>
  <c r="G1022" i="10"/>
  <c r="G1027" i="10"/>
  <c r="E1053" i="10"/>
  <c r="G1005" i="10"/>
  <c r="G1004" i="10"/>
  <c r="G1006" i="10"/>
  <c r="G1003" i="10"/>
  <c r="H1052" i="10"/>
  <c r="E1006" i="10" l="1"/>
  <c r="E1032" i="10"/>
  <c r="E1042" i="10"/>
  <c r="E1052" i="10"/>
  <c r="E1007" i="10"/>
  <c r="E1004" i="10"/>
  <c r="E1003" i="10"/>
  <c r="E1005" i="10"/>
  <c r="G1002" i="10"/>
  <c r="E1002" i="10" l="1"/>
  <c r="F279" i="10" l="1"/>
  <c r="F249" i="10"/>
  <c r="E212" i="10"/>
  <c r="E204" i="10"/>
  <c r="G204" i="10"/>
  <c r="E205" i="10"/>
  <c r="G205" i="10"/>
  <c r="E206" i="10"/>
  <c r="G206" i="10"/>
  <c r="H249" i="10" l="1"/>
  <c r="E217" i="10"/>
  <c r="F103" i="10" l="1"/>
  <c r="F102" i="10" s="1"/>
  <c r="G103" i="10" s="1"/>
  <c r="G102" i="10" s="1"/>
  <c r="F86" i="10"/>
  <c r="D86" i="10"/>
  <c r="F85" i="10"/>
  <c r="F10" i="10" s="1"/>
  <c r="F83" i="10"/>
  <c r="D83" i="10"/>
  <c r="F68" i="10"/>
  <c r="F67" i="10" s="1"/>
  <c r="D68" i="10"/>
  <c r="F16" i="10"/>
  <c r="D13" i="10"/>
  <c r="E9" i="10"/>
  <c r="F11" i="10" l="1"/>
  <c r="D8" i="10"/>
  <c r="D10" i="10"/>
  <c r="D11" i="10"/>
  <c r="D82" i="10"/>
  <c r="E86" i="10" s="1"/>
  <c r="G68" i="10"/>
  <c r="G67" i="10" s="1"/>
  <c r="F82" i="10"/>
  <c r="G83" i="10" s="1"/>
  <c r="H86" i="10"/>
  <c r="H103" i="10"/>
  <c r="H102" i="10"/>
  <c r="H15" i="10"/>
  <c r="H85" i="10"/>
  <c r="H83" i="10"/>
  <c r="H68" i="10"/>
  <c r="D67" i="10"/>
  <c r="H67" i="10" s="1"/>
  <c r="D12" i="10"/>
  <c r="E16" i="10" s="1"/>
  <c r="D7" i="10" l="1"/>
  <c r="E85" i="10"/>
  <c r="F13" i="10"/>
  <c r="F8" i="10" s="1"/>
  <c r="H82" i="10"/>
  <c r="G85" i="10"/>
  <c r="G86" i="10"/>
  <c r="E83" i="10"/>
  <c r="E103" i="10"/>
  <c r="E102" i="10" s="1"/>
  <c r="E68" i="10"/>
  <c r="E67" i="10" s="1"/>
  <c r="E13" i="10"/>
  <c r="E15" i="10"/>
  <c r="H10" i="10"/>
  <c r="H11" i="10"/>
  <c r="F477" i="10"/>
  <c r="F472" i="10"/>
  <c r="F467" i="10"/>
  <c r="G467" i="10"/>
  <c r="G462" i="10"/>
  <c r="G461" i="10"/>
  <c r="F452" i="10"/>
  <c r="G454" i="10" s="1"/>
  <c r="E442" i="10"/>
  <c r="F442" i="10"/>
  <c r="G443" i="10" s="1"/>
  <c r="G442" i="10" s="1"/>
  <c r="F437" i="10"/>
  <c r="G438" i="10" s="1"/>
  <c r="G437" i="10" s="1"/>
  <c r="F432" i="10"/>
  <c r="G433" i="10" s="1"/>
  <c r="G432" i="10" s="1"/>
  <c r="F427" i="10"/>
  <c r="G428" i="10" s="1"/>
  <c r="G427" i="10" s="1"/>
  <c r="F422" i="10"/>
  <c r="G423" i="10" s="1"/>
  <c r="G422" i="10" s="1"/>
  <c r="F417" i="10"/>
  <c r="F402" i="10"/>
  <c r="H443" i="10"/>
  <c r="D442" i="10"/>
  <c r="F412" i="10"/>
  <c r="G412" i="10"/>
  <c r="F407" i="10"/>
  <c r="G410" i="10" s="1"/>
  <c r="D407" i="10"/>
  <c r="D402" i="10"/>
  <c r="E406" i="10" s="1"/>
  <c r="H403" i="10"/>
  <c r="F464" i="10"/>
  <c r="F394" i="10" s="1"/>
  <c r="D457" i="10"/>
  <c r="E461" i="10" s="1"/>
  <c r="D602" i="10"/>
  <c r="D592" i="10"/>
  <c r="D587" i="10"/>
  <c r="E587" i="10" s="1"/>
  <c r="D401" i="10"/>
  <c r="D400" i="10"/>
  <c r="D399" i="10"/>
  <c r="D398" i="10"/>
  <c r="H207" i="8"/>
  <c r="H206" i="8"/>
  <c r="H390" i="10"/>
  <c r="G390" i="10"/>
  <c r="G387" i="10" s="1"/>
  <c r="E390" i="10"/>
  <c r="E387" i="10" s="1"/>
  <c r="H383" i="10"/>
  <c r="E383" i="10"/>
  <c r="E382" i="10" s="1"/>
  <c r="H378" i="10"/>
  <c r="G378" i="10"/>
  <c r="G377" i="10" s="1"/>
  <c r="E378" i="10"/>
  <c r="E377" i="10" s="1"/>
  <c r="H373" i="10"/>
  <c r="E373" i="10"/>
  <c r="E372" i="10" s="1"/>
  <c r="H368" i="10"/>
  <c r="G368" i="10"/>
  <c r="G367" i="10" s="1"/>
  <c r="E368" i="10"/>
  <c r="E367" i="10" s="1"/>
  <c r="F366" i="10"/>
  <c r="D366" i="10"/>
  <c r="F364" i="10"/>
  <c r="D364" i="10"/>
  <c r="H353" i="10"/>
  <c r="E353" i="10"/>
  <c r="E352" i="10" s="1"/>
  <c r="H341" i="10"/>
  <c r="H338" i="10"/>
  <c r="G338" i="10"/>
  <c r="E338" i="10"/>
  <c r="H336" i="10"/>
  <c r="H333" i="10"/>
  <c r="E333" i="10"/>
  <c r="H331" i="10"/>
  <c r="H328" i="10"/>
  <c r="E331" i="10"/>
  <c r="H320" i="10"/>
  <c r="G320" i="10"/>
  <c r="G317" i="10" s="1"/>
  <c r="E317" i="10"/>
  <c r="H308" i="10"/>
  <c r="G308" i="10"/>
  <c r="G307" i="10" s="1"/>
  <c r="E308" i="10"/>
  <c r="E307" i="10" s="1"/>
  <c r="H298" i="10"/>
  <c r="E298" i="10"/>
  <c r="E297" i="10" s="1"/>
  <c r="H288" i="10"/>
  <c r="G288" i="10"/>
  <c r="G287" i="10" s="1"/>
  <c r="E288" i="10"/>
  <c r="E287" i="10" s="1"/>
  <c r="H286" i="10"/>
  <c r="H283" i="10"/>
  <c r="G286" i="10"/>
  <c r="E283" i="10"/>
  <c r="D279" i="10"/>
  <c r="H268" i="10"/>
  <c r="E268" i="10"/>
  <c r="E267" i="10" s="1"/>
  <c r="H263" i="10"/>
  <c r="E263" i="10"/>
  <c r="E262" i="10" s="1"/>
  <c r="H258" i="10"/>
  <c r="G258" i="10"/>
  <c r="G257" i="10" s="1"/>
  <c r="G253" i="10"/>
  <c r="H253" i="10"/>
  <c r="E253" i="10"/>
  <c r="H245" i="10"/>
  <c r="G245" i="10"/>
  <c r="G242" i="10" s="1"/>
  <c r="E245" i="10"/>
  <c r="E242" i="10" s="1"/>
  <c r="H238" i="10"/>
  <c r="E238" i="10"/>
  <c r="E237" i="10" s="1"/>
  <c r="H236" i="10"/>
  <c r="H233" i="10"/>
  <c r="G236" i="10"/>
  <c r="E233" i="10"/>
  <c r="H230" i="10"/>
  <c r="G227" i="10"/>
  <c r="E230" i="10"/>
  <c r="E227" i="10" s="1"/>
  <c r="G224" i="10"/>
  <c r="G222" i="10" s="1"/>
  <c r="G213" i="10"/>
  <c r="H208" i="10"/>
  <c r="G208" i="10"/>
  <c r="G207" i="10" s="1"/>
  <c r="E208" i="10"/>
  <c r="E207" i="10" s="1"/>
  <c r="H201" i="10"/>
  <c r="H198" i="10"/>
  <c r="G201" i="10"/>
  <c r="E201" i="10"/>
  <c r="H195" i="10"/>
  <c r="E195" i="10"/>
  <c r="E192" i="10" s="1"/>
  <c r="G183" i="10"/>
  <c r="F182" i="10"/>
  <c r="D182" i="10"/>
  <c r="H180" i="10"/>
  <c r="H178" i="10"/>
  <c r="G178" i="10"/>
  <c r="E178" i="10"/>
  <c r="H158" i="10"/>
  <c r="G158" i="10"/>
  <c r="G157" i="10" s="1"/>
  <c r="E158" i="10"/>
  <c r="E157" i="10" s="1"/>
  <c r="H156" i="10"/>
  <c r="H153" i="10"/>
  <c r="G153" i="10"/>
  <c r="E153" i="10"/>
  <c r="H150" i="10"/>
  <c r="E150" i="10"/>
  <c r="E147" i="10" s="1"/>
  <c r="F144" i="10"/>
  <c r="D144" i="10"/>
  <c r="D142" i="10" s="1"/>
  <c r="H609" i="8"/>
  <c r="H610" i="8"/>
  <c r="H611" i="8"/>
  <c r="H1476" i="10"/>
  <c r="H1475" i="10"/>
  <c r="H1474" i="10"/>
  <c r="F1472" i="10"/>
  <c r="D1472" i="10"/>
  <c r="H688" i="10"/>
  <c r="F687" i="10"/>
  <c r="D687" i="10"/>
  <c r="H683" i="10"/>
  <c r="F682" i="10"/>
  <c r="D682" i="10"/>
  <c r="H678" i="10"/>
  <c r="F677" i="10"/>
  <c r="D677" i="10"/>
  <c r="H673" i="10"/>
  <c r="F672" i="10"/>
  <c r="G675" i="10" s="1"/>
  <c r="D672" i="10"/>
  <c r="H668" i="10"/>
  <c r="F667" i="10"/>
  <c r="G668" i="10" s="1"/>
  <c r="D667" i="10"/>
  <c r="F662" i="10"/>
  <c r="D662" i="10"/>
  <c r="H658" i="10"/>
  <c r="F657" i="10"/>
  <c r="D657" i="10"/>
  <c r="G647" i="10"/>
  <c r="F647" i="10"/>
  <c r="E647" i="10"/>
  <c r="D647" i="10"/>
  <c r="F602" i="10"/>
  <c r="F592" i="10"/>
  <c r="F587" i="10"/>
  <c r="H581" i="10"/>
  <c r="H578" i="10"/>
  <c r="F577" i="10"/>
  <c r="D577" i="10"/>
  <c r="H576" i="10"/>
  <c r="H483" i="10"/>
  <c r="D572" i="10"/>
  <c r="H556" i="10"/>
  <c r="H553" i="10"/>
  <c r="G554" i="10"/>
  <c r="D552" i="10"/>
  <c r="H551" i="10"/>
  <c r="H548" i="10"/>
  <c r="D547" i="10"/>
  <c r="H536" i="10"/>
  <c r="H533" i="10"/>
  <c r="F532" i="10"/>
  <c r="G534" i="10" s="1"/>
  <c r="D532" i="10"/>
  <c r="H531" i="10"/>
  <c r="H528" i="10"/>
  <c r="F527" i="10"/>
  <c r="G530" i="10" s="1"/>
  <c r="D527" i="10"/>
  <c r="E531" i="10" s="1"/>
  <c r="H519" i="10"/>
  <c r="F517" i="10"/>
  <c r="D517" i="10"/>
  <c r="H513" i="10"/>
  <c r="F512" i="10"/>
  <c r="G513" i="10" s="1"/>
  <c r="D512" i="10"/>
  <c r="E515" i="10" s="1"/>
  <c r="F507" i="10"/>
  <c r="D507" i="10"/>
  <c r="H504" i="10"/>
  <c r="F502" i="10"/>
  <c r="D502" i="10"/>
  <c r="G497" i="10"/>
  <c r="F497" i="10"/>
  <c r="D497" i="10"/>
  <c r="H496" i="10"/>
  <c r="H493" i="10"/>
  <c r="F492" i="10"/>
  <c r="G496" i="10" s="1"/>
  <c r="D492" i="10"/>
  <c r="E493" i="10" s="1"/>
  <c r="H491" i="10"/>
  <c r="H488" i="10"/>
  <c r="F487" i="10"/>
  <c r="G488" i="10" s="1"/>
  <c r="D487" i="10"/>
  <c r="E490" i="10" s="1"/>
  <c r="D477" i="10"/>
  <c r="H477" i="10" s="1"/>
  <c r="H475" i="10"/>
  <c r="D472" i="10"/>
  <c r="E475" i="10" s="1"/>
  <c r="H468" i="10"/>
  <c r="D467" i="10"/>
  <c r="E468" i="10" s="1"/>
  <c r="D466" i="10"/>
  <c r="F465" i="10"/>
  <c r="F395" i="10" s="1"/>
  <c r="D465" i="10"/>
  <c r="D464" i="10"/>
  <c r="F463" i="10"/>
  <c r="D463" i="10"/>
  <c r="H458" i="10"/>
  <c r="H453" i="10"/>
  <c r="D452" i="10"/>
  <c r="E453" i="10" s="1"/>
  <c r="D451" i="10"/>
  <c r="D450" i="10"/>
  <c r="D449" i="10"/>
  <c r="F448" i="10"/>
  <c r="F447" i="10" s="1"/>
  <c r="D448" i="10"/>
  <c r="H438" i="10"/>
  <c r="D437" i="10"/>
  <c r="H433" i="10"/>
  <c r="D432" i="10"/>
  <c r="H428" i="10"/>
  <c r="D427" i="10"/>
  <c r="H423" i="10"/>
  <c r="D422" i="10"/>
  <c r="E423" i="10" s="1"/>
  <c r="E422" i="10" s="1"/>
  <c r="H418" i="10"/>
  <c r="D417" i="10"/>
  <c r="E420" i="10" s="1"/>
  <c r="H413" i="10"/>
  <c r="D412" i="10"/>
  <c r="H408" i="10"/>
  <c r="H690" i="8"/>
  <c r="H688" i="8"/>
  <c r="H687" i="8"/>
  <c r="H685" i="8"/>
  <c r="H683" i="8"/>
  <c r="H681" i="8"/>
  <c r="H679" i="8"/>
  <c r="H677" i="8"/>
  <c r="H676" i="8"/>
  <c r="H551" i="8"/>
  <c r="H549" i="8"/>
  <c r="H547" i="8"/>
  <c r="H545" i="8"/>
  <c r="H543" i="8"/>
  <c r="H541" i="8"/>
  <c r="H539" i="8"/>
  <c r="H537" i="8"/>
  <c r="H536" i="8"/>
  <c r="H534" i="8"/>
  <c r="H533" i="8"/>
  <c r="H531" i="8"/>
  <c r="H530" i="8"/>
  <c r="H528" i="8"/>
  <c r="H527" i="8"/>
  <c r="H526" i="8"/>
  <c r="H525" i="8"/>
  <c r="H523" i="8"/>
  <c r="H522" i="8"/>
  <c r="H520" i="8"/>
  <c r="H519" i="8"/>
  <c r="H517" i="8"/>
  <c r="H516" i="8"/>
  <c r="H515" i="8"/>
  <c r="H514" i="8"/>
  <c r="H512" i="8"/>
  <c r="H511" i="8"/>
  <c r="H510" i="8"/>
  <c r="H508" i="8"/>
  <c r="H506" i="8"/>
  <c r="H504" i="8"/>
  <c r="H503" i="8"/>
  <c r="H502" i="8"/>
  <c r="H500" i="8"/>
  <c r="H499" i="8"/>
  <c r="H497" i="8"/>
  <c r="H496" i="8"/>
  <c r="H494" i="8"/>
  <c r="H492" i="8"/>
  <c r="H490" i="8"/>
  <c r="H489" i="8"/>
  <c r="H488" i="8"/>
  <c r="H487" i="8"/>
  <c r="H483" i="8"/>
  <c r="H481" i="8"/>
  <c r="H479" i="8"/>
  <c r="H477" i="8"/>
  <c r="H475" i="8"/>
  <c r="H473" i="8"/>
  <c r="H471" i="8"/>
  <c r="H467" i="8"/>
  <c r="H465" i="8"/>
  <c r="H463" i="8"/>
  <c r="H461" i="8"/>
  <c r="H459" i="8"/>
  <c r="H458" i="8"/>
  <c r="H457" i="8"/>
  <c r="H456" i="8"/>
  <c r="H312" i="8"/>
  <c r="H310" i="8"/>
  <c r="H308" i="8"/>
  <c r="H306" i="8"/>
  <c r="H304" i="8"/>
  <c r="H303" i="8"/>
  <c r="H301" i="8"/>
  <c r="H300" i="8"/>
  <c r="H298" i="8"/>
  <c r="H296" i="8"/>
  <c r="H294" i="8"/>
  <c r="H290" i="8"/>
  <c r="H278" i="8"/>
  <c r="H276" i="8"/>
  <c r="H274" i="8"/>
  <c r="H268" i="8"/>
  <c r="H267" i="8"/>
  <c r="H265" i="8"/>
  <c r="H261" i="8"/>
  <c r="H259" i="8"/>
  <c r="H257" i="8"/>
  <c r="H255" i="8"/>
  <c r="H253" i="8"/>
  <c r="H250" i="8"/>
  <c r="H248" i="8"/>
  <c r="H246" i="8"/>
  <c r="H244" i="8"/>
  <c r="H242" i="8"/>
  <c r="H240" i="8"/>
  <c r="H238" i="8"/>
  <c r="H236" i="8"/>
  <c r="H235" i="8"/>
  <c r="H231" i="8"/>
  <c r="H229" i="8"/>
  <c r="H227" i="8"/>
  <c r="H225" i="8"/>
  <c r="H223" i="8"/>
  <c r="H221" i="8"/>
  <c r="H219" i="8"/>
  <c r="H217" i="8"/>
  <c r="H215" i="8"/>
  <c r="H214" i="8"/>
  <c r="H213" i="8"/>
  <c r="H211" i="8"/>
  <c r="H210" i="8"/>
  <c r="H209" i="8"/>
  <c r="H208" i="8"/>
  <c r="H573" i="10"/>
  <c r="H486" i="10"/>
  <c r="E185" i="10" l="1"/>
  <c r="E183" i="10"/>
  <c r="H182" i="10"/>
  <c r="H464" i="10"/>
  <c r="H417" i="10"/>
  <c r="H465" i="10"/>
  <c r="H463" i="10"/>
  <c r="H592" i="10"/>
  <c r="H13" i="10"/>
  <c r="G511" i="10"/>
  <c r="G508" i="10"/>
  <c r="G509" i="10"/>
  <c r="G510" i="10"/>
  <c r="E659" i="10"/>
  <c r="E658" i="10"/>
  <c r="E673" i="10"/>
  <c r="E675" i="10"/>
  <c r="G680" i="10"/>
  <c r="G678" i="10"/>
  <c r="G679" i="10"/>
  <c r="G519" i="10"/>
  <c r="G518" i="10"/>
  <c r="G520" i="10"/>
  <c r="G521" i="10"/>
  <c r="E579" i="10"/>
  <c r="E578" i="10"/>
  <c r="E670" i="10"/>
  <c r="E668" i="10"/>
  <c r="E689" i="10"/>
  <c r="E688" i="10"/>
  <c r="E555" i="10"/>
  <c r="E554" i="10"/>
  <c r="E553" i="10"/>
  <c r="E558" i="10"/>
  <c r="E557" i="10" s="1"/>
  <c r="E576" i="10"/>
  <c r="E573" i="10"/>
  <c r="E574" i="10"/>
  <c r="G578" i="10"/>
  <c r="G581" i="10"/>
  <c r="G593" i="10"/>
  <c r="G596" i="10"/>
  <c r="G595" i="10"/>
  <c r="G594" i="10"/>
  <c r="E686" i="10"/>
  <c r="E684" i="10"/>
  <c r="E683" i="10"/>
  <c r="G690" i="10"/>
  <c r="G688" i="10"/>
  <c r="E593" i="10"/>
  <c r="E594" i="10"/>
  <c r="E595" i="10"/>
  <c r="E596" i="10"/>
  <c r="E511" i="10"/>
  <c r="E508" i="10"/>
  <c r="E510" i="10"/>
  <c r="E509" i="10"/>
  <c r="E534" i="10"/>
  <c r="E533" i="10"/>
  <c r="E549" i="10"/>
  <c r="E548" i="10"/>
  <c r="G603" i="10"/>
  <c r="G604" i="10"/>
  <c r="G605" i="10"/>
  <c r="G606" i="10"/>
  <c r="E665" i="10"/>
  <c r="E663" i="10"/>
  <c r="E679" i="10"/>
  <c r="E678" i="10"/>
  <c r="G685" i="10"/>
  <c r="G683" i="10"/>
  <c r="E522" i="10"/>
  <c r="E495" i="10"/>
  <c r="G144" i="10"/>
  <c r="E286" i="10"/>
  <c r="E282" i="10" s="1"/>
  <c r="G689" i="10"/>
  <c r="G332" i="10"/>
  <c r="E669" i="10"/>
  <c r="E471" i="10"/>
  <c r="G198" i="10"/>
  <c r="G197" i="10" s="1"/>
  <c r="F12" i="10"/>
  <c r="G489" i="10"/>
  <c r="E660" i="10"/>
  <c r="E496" i="10"/>
  <c r="E671" i="10"/>
  <c r="E82" i="10"/>
  <c r="G681" i="10"/>
  <c r="H315" i="10"/>
  <c r="H577" i="10"/>
  <c r="D347" i="10"/>
  <c r="E348" i="10" s="1"/>
  <c r="E347" i="10" s="1"/>
  <c r="H257" i="10"/>
  <c r="E256" i="10"/>
  <c r="E252" i="10" s="1"/>
  <c r="G82" i="10"/>
  <c r="G535" i="10"/>
  <c r="G180" i="10"/>
  <c r="G177" i="10" s="1"/>
  <c r="H552" i="10"/>
  <c r="G528" i="10"/>
  <c r="G455" i="10"/>
  <c r="G684" i="10"/>
  <c r="H437" i="10"/>
  <c r="F547" i="10"/>
  <c r="H177" i="10"/>
  <c r="G515" i="10"/>
  <c r="G516" i="10"/>
  <c r="G686" i="10"/>
  <c r="E485" i="10"/>
  <c r="G536" i="10"/>
  <c r="E513" i="10"/>
  <c r="E336" i="10"/>
  <c r="E332" i="10" s="1"/>
  <c r="H145" i="10"/>
  <c r="H147" i="10"/>
  <c r="G203" i="10"/>
  <c r="G202" i="10" s="1"/>
  <c r="D292" i="10"/>
  <c r="E236" i="10"/>
  <c r="E232" i="10" s="1"/>
  <c r="H687" i="10"/>
  <c r="G327" i="10"/>
  <c r="H197" i="10"/>
  <c r="G691" i="10"/>
  <c r="E258" i="10"/>
  <c r="E257" i="10" s="1"/>
  <c r="G150" i="10"/>
  <c r="G147" i="10" s="1"/>
  <c r="E581" i="10"/>
  <c r="G490" i="10"/>
  <c r="G493" i="10"/>
  <c r="G494" i="10"/>
  <c r="H146" i="10"/>
  <c r="H278" i="10"/>
  <c r="F347" i="10"/>
  <c r="H372" i="10"/>
  <c r="H387" i="10"/>
  <c r="G553" i="10"/>
  <c r="G491" i="10"/>
  <c r="E521" i="10"/>
  <c r="E690" i="10"/>
  <c r="H657" i="10"/>
  <c r="H1472" i="10"/>
  <c r="F292" i="10"/>
  <c r="G316" i="10"/>
  <c r="F142" i="10"/>
  <c r="G145" i="10" s="1"/>
  <c r="G341" i="10"/>
  <c r="G337" i="10" s="1"/>
  <c r="E473" i="10"/>
  <c r="G533" i="10"/>
  <c r="G529" i="10"/>
  <c r="E661" i="10"/>
  <c r="E556" i="10"/>
  <c r="E519" i="10"/>
  <c r="G411" i="10"/>
  <c r="E518" i="10"/>
  <c r="H532" i="10"/>
  <c r="G531" i="10"/>
  <c r="G453" i="10"/>
  <c r="F462" i="10"/>
  <c r="G156" i="10"/>
  <c r="G152" i="10" s="1"/>
  <c r="F1495" i="10"/>
  <c r="H327" i="10"/>
  <c r="E156" i="10"/>
  <c r="E152" i="10" s="1"/>
  <c r="G580" i="10"/>
  <c r="E676" i="10"/>
  <c r="H203" i="10"/>
  <c r="H487" i="10"/>
  <c r="G408" i="10"/>
  <c r="E489" i="10"/>
  <c r="H677" i="10"/>
  <c r="H248" i="10"/>
  <c r="E180" i="10"/>
  <c r="E177" i="10" s="1"/>
  <c r="E535" i="10"/>
  <c r="F572" i="10"/>
  <c r="H293" i="10"/>
  <c r="E328" i="10"/>
  <c r="E327" i="10" s="1"/>
  <c r="G373" i="10"/>
  <c r="G372" i="10" s="1"/>
  <c r="G256" i="10"/>
  <c r="G252" i="10" s="1"/>
  <c r="E681" i="10"/>
  <c r="G579" i="10"/>
  <c r="E685" i="10"/>
  <c r="H367" i="10"/>
  <c r="H337" i="10"/>
  <c r="E486" i="10"/>
  <c r="H313" i="10"/>
  <c r="E529" i="10"/>
  <c r="E520" i="10"/>
  <c r="H484" i="10"/>
  <c r="H143" i="10"/>
  <c r="E248" i="10"/>
  <c r="F362" i="10"/>
  <c r="G365" i="10" s="1"/>
  <c r="E12" i="10"/>
  <c r="E341" i="10"/>
  <c r="E337" i="10" s="1"/>
  <c r="H332" i="10"/>
  <c r="H152" i="10"/>
  <c r="E551" i="10"/>
  <c r="F482" i="10"/>
  <c r="G483" i="10" s="1"/>
  <c r="H365" i="10"/>
  <c r="H251" i="10"/>
  <c r="E680" i="10"/>
  <c r="E550" i="10"/>
  <c r="E476" i="10"/>
  <c r="H317" i="10"/>
  <c r="E405" i="10"/>
  <c r="E514" i="10"/>
  <c r="E491" i="10"/>
  <c r="D447" i="10"/>
  <c r="E449" i="10" s="1"/>
  <c r="H232" i="10"/>
  <c r="H237" i="10"/>
  <c r="H267" i="10"/>
  <c r="E315" i="10"/>
  <c r="H348" i="10"/>
  <c r="H352" i="10"/>
  <c r="H252" i="10"/>
  <c r="D277" i="10"/>
  <c r="E281" i="10" s="1"/>
  <c r="G233" i="10"/>
  <c r="G232" i="10" s="1"/>
  <c r="H256" i="10"/>
  <c r="H242" i="10"/>
  <c r="G238" i="10"/>
  <c r="G237" i="10" s="1"/>
  <c r="H682" i="10"/>
  <c r="E674" i="10"/>
  <c r="H512" i="10"/>
  <c r="H227" i="10"/>
  <c r="E198" i="10"/>
  <c r="E197" i="10" s="1"/>
  <c r="H157" i="10"/>
  <c r="E691" i="10"/>
  <c r="E488" i="10"/>
  <c r="H287" i="10"/>
  <c r="G409" i="10"/>
  <c r="H527" i="10"/>
  <c r="E528" i="10"/>
  <c r="G456" i="10"/>
  <c r="E516" i="10"/>
  <c r="E530" i="10"/>
  <c r="E580" i="10"/>
  <c r="G514" i="10"/>
  <c r="H517" i="10"/>
  <c r="F139" i="10"/>
  <c r="F1494" i="10" s="1"/>
  <c r="H207" i="10"/>
  <c r="H262" i="10"/>
  <c r="F277" i="10"/>
  <c r="G281" i="10" s="1"/>
  <c r="H281" i="10"/>
  <c r="H316" i="10"/>
  <c r="H442" i="10"/>
  <c r="H402" i="10"/>
  <c r="H282" i="10"/>
  <c r="G267" i="10"/>
  <c r="H377" i="10"/>
  <c r="E536" i="10"/>
  <c r="G495" i="10"/>
  <c r="G283" i="10"/>
  <c r="G282" i="10" s="1"/>
  <c r="G403" i="10"/>
  <c r="G459" i="10"/>
  <c r="E460" i="10"/>
  <c r="H457" i="10"/>
  <c r="E459" i="10"/>
  <c r="H448" i="10"/>
  <c r="E456" i="10"/>
  <c r="E455" i="10"/>
  <c r="H452" i="10"/>
  <c r="D397" i="10"/>
  <c r="E398" i="10" s="1"/>
  <c r="E403" i="10"/>
  <c r="D395" i="10"/>
  <c r="G404" i="10"/>
  <c r="G406" i="10"/>
  <c r="G405" i="10"/>
  <c r="D394" i="10"/>
  <c r="H394" i="10" s="1"/>
  <c r="D396" i="10"/>
  <c r="G458" i="10"/>
  <c r="G460" i="10"/>
  <c r="G450" i="10"/>
  <c r="G451" i="10"/>
  <c r="H422" i="10"/>
  <c r="H467" i="10"/>
  <c r="D462" i="10"/>
  <c r="E466" i="10" s="1"/>
  <c r="E469" i="10"/>
  <c r="E470" i="10"/>
  <c r="E458" i="10"/>
  <c r="E454" i="10"/>
  <c r="D393" i="10"/>
  <c r="D1493" i="10" s="1"/>
  <c r="E438" i="10"/>
  <c r="E437" i="10" s="1"/>
  <c r="H432" i="10"/>
  <c r="E433" i="10"/>
  <c r="E432" i="10" s="1"/>
  <c r="E419" i="10"/>
  <c r="H412" i="10"/>
  <c r="E415" i="10"/>
  <c r="E413" i="10"/>
  <c r="E416" i="10"/>
  <c r="E414" i="10"/>
  <c r="H407" i="10"/>
  <c r="E411" i="10"/>
  <c r="E409" i="10"/>
  <c r="E408" i="10"/>
  <c r="E410" i="10"/>
  <c r="E404" i="10"/>
  <c r="E428" i="10"/>
  <c r="E427" i="10" s="1"/>
  <c r="H427" i="10"/>
  <c r="D362" i="10"/>
  <c r="E363" i="10" s="1"/>
  <c r="G674" i="10"/>
  <c r="G673" i="10"/>
  <c r="H672" i="10"/>
  <c r="H297" i="10"/>
  <c r="G298" i="10"/>
  <c r="G301" i="10"/>
  <c r="G676" i="10"/>
  <c r="F398" i="10"/>
  <c r="F397" i="10" s="1"/>
  <c r="E575" i="10"/>
  <c r="H662" i="10"/>
  <c r="E664" i="10"/>
  <c r="E666" i="10"/>
  <c r="G670" i="10"/>
  <c r="G669" i="10"/>
  <c r="G671" i="10"/>
  <c r="H667" i="10"/>
  <c r="E146" i="10"/>
  <c r="G449" i="10"/>
  <c r="G448" i="10"/>
  <c r="H363" i="10"/>
  <c r="H472" i="10"/>
  <c r="E474" i="10"/>
  <c r="E494" i="10"/>
  <c r="H502" i="10"/>
  <c r="G556" i="10"/>
  <c r="G555" i="10"/>
  <c r="H492" i="10"/>
  <c r="E421" i="10"/>
  <c r="E418" i="10"/>
  <c r="H192" i="10"/>
  <c r="G195" i="10"/>
  <c r="G192" i="10" s="1"/>
  <c r="G220" i="10"/>
  <c r="H307" i="10"/>
  <c r="H382" i="10"/>
  <c r="G383" i="10"/>
  <c r="G382" i="10" s="1"/>
  <c r="E182" i="10" l="1"/>
  <c r="D1494" i="10"/>
  <c r="H1494" i="10" s="1"/>
  <c r="G15" i="10"/>
  <c r="F7" i="10"/>
  <c r="H395" i="10"/>
  <c r="D1495" i="10"/>
  <c r="E293" i="10"/>
  <c r="E296" i="10"/>
  <c r="G517" i="10"/>
  <c r="E602" i="10"/>
  <c r="E592" i="10"/>
  <c r="G551" i="10"/>
  <c r="G548" i="10"/>
  <c r="E278" i="10"/>
  <c r="E277" i="10" s="1"/>
  <c r="E507" i="10"/>
  <c r="G576" i="10"/>
  <c r="H572" i="10"/>
  <c r="G574" i="10"/>
  <c r="H347" i="10"/>
  <c r="E492" i="10"/>
  <c r="G13" i="10"/>
  <c r="G550" i="10"/>
  <c r="E672" i="10"/>
  <c r="H547" i="10"/>
  <c r="G687" i="10"/>
  <c r="E682" i="10"/>
  <c r="G549" i="10"/>
  <c r="G16" i="10"/>
  <c r="H12" i="10"/>
  <c r="G532" i="10"/>
  <c r="E139" i="10"/>
  <c r="G348" i="10"/>
  <c r="G347" i="10" s="1"/>
  <c r="G293" i="10"/>
  <c r="G296" i="10"/>
  <c r="H292" i="10"/>
  <c r="H202" i="10"/>
  <c r="E667" i="10"/>
  <c r="E450" i="10"/>
  <c r="G143" i="10"/>
  <c r="G146" i="10"/>
  <c r="G492" i="10"/>
  <c r="E203" i="10"/>
  <c r="E202" i="10" s="1"/>
  <c r="G407" i="10"/>
  <c r="E687" i="10"/>
  <c r="E482" i="10"/>
  <c r="G682" i="10"/>
  <c r="G487" i="10"/>
  <c r="E1472" i="10"/>
  <c r="E472" i="10"/>
  <c r="G657" i="10"/>
  <c r="F1496" i="10"/>
  <c r="H188" i="10"/>
  <c r="E657" i="10"/>
  <c r="H312" i="10"/>
  <c r="E527" i="10"/>
  <c r="G313" i="10"/>
  <c r="E547" i="10"/>
  <c r="G512" i="10"/>
  <c r="G452" i="10"/>
  <c r="G315" i="10"/>
  <c r="E487" i="10"/>
  <c r="E552" i="10"/>
  <c r="G573" i="10"/>
  <c r="E251" i="10"/>
  <c r="E247" i="10" s="1"/>
  <c r="H397" i="10"/>
  <c r="G677" i="10"/>
  <c r="G507" i="10"/>
  <c r="H447" i="10"/>
  <c r="E448" i="10"/>
  <c r="E467" i="10"/>
  <c r="G577" i="10"/>
  <c r="E517" i="10"/>
  <c r="F247" i="10"/>
  <c r="E451" i="10"/>
  <c r="G527" i="10"/>
  <c r="G486" i="10"/>
  <c r="E313" i="10"/>
  <c r="E452" i="10"/>
  <c r="E457" i="10"/>
  <c r="H140" i="10"/>
  <c r="G575" i="10"/>
  <c r="E316" i="10"/>
  <c r="G363" i="10"/>
  <c r="G362" i="10" s="1"/>
  <c r="E402" i="10"/>
  <c r="E512" i="10"/>
  <c r="E677" i="10"/>
  <c r="G592" i="10"/>
  <c r="G278" i="10"/>
  <c r="G277" i="10" s="1"/>
  <c r="H277" i="10"/>
  <c r="H482" i="10"/>
  <c r="E417" i="10"/>
  <c r="G587" i="10"/>
  <c r="G485" i="10"/>
  <c r="G602" i="10"/>
  <c r="G484" i="10"/>
  <c r="G662" i="10"/>
  <c r="G672" i="10"/>
  <c r="E577" i="10"/>
  <c r="F187" i="10"/>
  <c r="G552" i="10"/>
  <c r="E572" i="10"/>
  <c r="E532" i="10"/>
  <c r="H190" i="10"/>
  <c r="G457" i="10"/>
  <c r="G447" i="10"/>
  <c r="G402" i="10"/>
  <c r="E464" i="10"/>
  <c r="D392" i="10"/>
  <c r="E396" i="10" s="1"/>
  <c r="E412" i="10"/>
  <c r="E407" i="10"/>
  <c r="E465" i="10"/>
  <c r="E463" i="10"/>
  <c r="E399" i="10"/>
  <c r="E401" i="10"/>
  <c r="E400" i="10"/>
  <c r="H398" i="10"/>
  <c r="F393" i="10"/>
  <c r="G398" i="10"/>
  <c r="H462" i="10"/>
  <c r="E365" i="10"/>
  <c r="E362" i="10" s="1"/>
  <c r="H362" i="10"/>
  <c r="G218" i="10"/>
  <c r="G219" i="10"/>
  <c r="H138" i="10"/>
  <c r="G667" i="10"/>
  <c r="E662" i="10"/>
  <c r="G297" i="10"/>
  <c r="H191" i="10"/>
  <c r="D187" i="10"/>
  <c r="E190" i="10" s="1"/>
  <c r="E143" i="10"/>
  <c r="E145" i="10"/>
  <c r="H142" i="10"/>
  <c r="H1495" i="10" l="1"/>
  <c r="H1496" i="10"/>
  <c r="F392" i="10"/>
  <c r="G393" i="10" s="1"/>
  <c r="F1493" i="10"/>
  <c r="G248" i="10"/>
  <c r="G251" i="10"/>
  <c r="G250" i="10"/>
  <c r="G249" i="10"/>
  <c r="D1496" i="10"/>
  <c r="G10" i="10"/>
  <c r="G11" i="10"/>
  <c r="G8" i="10"/>
  <c r="E292" i="10"/>
  <c r="G312" i="10"/>
  <c r="E8" i="10"/>
  <c r="H8" i="10"/>
  <c r="G12" i="10"/>
  <c r="F137" i="10"/>
  <c r="G138" i="10" s="1"/>
  <c r="E140" i="10"/>
  <c r="G547" i="10"/>
  <c r="G482" i="10"/>
  <c r="G142" i="10"/>
  <c r="G292" i="10"/>
  <c r="E397" i="10"/>
  <c r="E312" i="10"/>
  <c r="E447" i="10"/>
  <c r="G572" i="10"/>
  <c r="H247" i="10"/>
  <c r="G188" i="10"/>
  <c r="G189" i="10"/>
  <c r="G190" i="10"/>
  <c r="G191" i="10"/>
  <c r="H141" i="10"/>
  <c r="E462" i="10"/>
  <c r="E395" i="10"/>
  <c r="E394" i="10"/>
  <c r="E393" i="10"/>
  <c r="G400" i="10"/>
  <c r="G399" i="10"/>
  <c r="G401" i="10"/>
  <c r="E142" i="10"/>
  <c r="E138" i="10"/>
  <c r="G217" i="10"/>
  <c r="E141" i="10"/>
  <c r="H393" i="10"/>
  <c r="E189" i="10"/>
  <c r="H187" i="10"/>
  <c r="E188" i="10"/>
  <c r="E191" i="10"/>
  <c r="D1492" i="10" l="1"/>
  <c r="E1496" i="10"/>
  <c r="H1493" i="10"/>
  <c r="G247" i="10"/>
  <c r="G7" i="10"/>
  <c r="F1492" i="10"/>
  <c r="G1493" i="10" s="1"/>
  <c r="E187" i="10"/>
  <c r="H7" i="10"/>
  <c r="E11" i="10"/>
  <c r="E10" i="10"/>
  <c r="H137" i="10"/>
  <c r="G139" i="10"/>
  <c r="G140" i="10"/>
  <c r="G141" i="10"/>
  <c r="G397" i="10"/>
  <c r="E392" i="10"/>
  <c r="H392" i="10"/>
  <c r="G395" i="10"/>
  <c r="G394" i="10"/>
  <c r="G396" i="10"/>
  <c r="E137" i="10"/>
  <c r="H1492" i="10" l="1"/>
  <c r="G1495" i="10"/>
  <c r="G1494" i="10"/>
  <c r="G1492" i="10" s="1"/>
  <c r="G1496" i="10"/>
  <c r="E1493" i="10"/>
  <c r="E1495" i="10"/>
  <c r="E1494" i="10"/>
  <c r="E7" i="10"/>
  <c r="G137" i="10"/>
  <c r="G392" i="10"/>
  <c r="E1492" i="10" l="1"/>
</calcChain>
</file>

<file path=xl/sharedStrings.xml><?xml version="1.0" encoding="utf-8"?>
<sst xmlns="http://schemas.openxmlformats.org/spreadsheetml/2006/main" count="5249" uniqueCount="1417">
  <si>
    <t>№ пп.</t>
  </si>
  <si>
    <t>1.</t>
  </si>
  <si>
    <t>3.</t>
  </si>
  <si>
    <t>Наименование целевого показателя</t>
  </si>
  <si>
    <t>Вид целевого показателя</t>
  </si>
  <si>
    <t>Ед. изм.</t>
  </si>
  <si>
    <t>Значение целевого показателя</t>
  </si>
  <si>
    <t>Обоснование отклонения значения показателя на конец отчетного периода (при наличии)</t>
  </si>
  <si>
    <t>Базовый период (факт)</t>
  </si>
  <si>
    <t>Отчетный период</t>
  </si>
  <si>
    <t xml:space="preserve">план </t>
  </si>
  <si>
    <t>факт</t>
  </si>
  <si>
    <t>отклонение, %</t>
  </si>
  <si>
    <t>1</t>
  </si>
  <si>
    <t>Удовлетворенность населения городского округа безопасностью жизни</t>
  </si>
  <si>
    <t>прогрессирующий</t>
  </si>
  <si>
    <t>%</t>
  </si>
  <si>
    <t>2</t>
  </si>
  <si>
    <t>Уровень преступности (на 100 тысяч населения)</t>
  </si>
  <si>
    <t>регрессирующий</t>
  </si>
  <si>
    <t>ед.</t>
  </si>
  <si>
    <t>3</t>
  </si>
  <si>
    <t>Социальный риск (число погибших в ДТП), на 100 тысяч населения, ед.</t>
  </si>
  <si>
    <t>Доля подростков и молодежи в возрасте от 14 до 30 лет, вовлеченных в мероприятия по профилактике наркомании, по отношению к общему числу молодежи</t>
  </si>
  <si>
    <t>Доля преступлений, совершенных несовершеннолетними, в общем количестве совершенных преступлений</t>
  </si>
  <si>
    <t>Количество пожаров</t>
  </si>
  <si>
    <t>1.1.</t>
  </si>
  <si>
    <t>Количество дорожно-транспортных происшествий, в которых пострадали люди,  на 100 тысяч населения, ед.</t>
  </si>
  <si>
    <t>1.1.1.</t>
  </si>
  <si>
    <t>Основное мероприятие «Мероприятия по профилактике правонарушений и преступлений»</t>
  </si>
  <si>
    <t>Доля молодежи, охваченной мероприятиями по профилактике правонарушений и преступлений в возрасте  от 16 до 24 лет</t>
  </si>
  <si>
    <t>Обеспечение бесперебойной  работы камер видеонаблюдения и кнопок экстренной связи  «Гражданин полиция»</t>
  </si>
  <si>
    <t>1.1.2.</t>
  </si>
  <si>
    <t xml:space="preserve">Основное мероприятие  «Мероприятия по обеспечению безопасности дорожного движения»  </t>
  </si>
  <si>
    <t>Доля воспитанников и обучащихся в возрасте от 4 до 18 лет, охваченных мероприятиями по обеспечению безопасности дорожного движения, в  общей численности детей от 4 до 18 лет</t>
  </si>
  <si>
    <t>Количество дорожно-транспортных происшествий</t>
  </si>
  <si>
    <t>1.1.2.1.</t>
  </si>
  <si>
    <t>Количество комплектов оборудования "Детский автогородок"</t>
  </si>
  <si>
    <t>комплект</t>
  </si>
  <si>
    <t>1.1.2.2.</t>
  </si>
  <si>
    <t>Мероприятие «Изготовление и распространение световозвращающих приспособлений в среде дошкольников и учащихся младших классов образовательных организаций»</t>
  </si>
  <si>
    <t>Количество световозвращающих приспособлений</t>
  </si>
  <si>
    <t>шт.</t>
  </si>
  <si>
    <t>Мероприятие «Проведение мероприятий: безопасное колесо, зеленый огонек»</t>
  </si>
  <si>
    <t>Количество мероприятий</t>
  </si>
  <si>
    <t xml:space="preserve">Мероприятие «Организационно-планировочные и инженерные меры совершенствования организации движения транспорта и пешеходов»
</t>
  </si>
  <si>
    <t>Эффективное исполнение запланированных мероприятий</t>
  </si>
  <si>
    <t>1.1.3.</t>
  </si>
  <si>
    <t>Основное мероприятие «Обеспечение деятельности (оказание услуг) подведомственным учреждениям, в том числе на предоставление муниципальным бюджетным  и автономным учреждениям субсидий»</t>
  </si>
  <si>
    <t>Уровень выполнения параметров доведенного муниципального задания</t>
  </si>
  <si>
    <t>1.1.4.</t>
  </si>
  <si>
    <t>Основное мероприятие «Предоставление права льготного проезда к месту учебы и обратно обучающимся общеобразовательных организаций, в том числе интернатов, студентам и аспирантам профессиональных образовательных организаций и организаций  высшего образования»</t>
  </si>
  <si>
    <t>Количество  граждан  в части льготного проезда к месту учебы и обратно обучающимся общеобразовательных организаций, в том числе интернатов, студентов и аспирантов профессиональных образовательных организаций и организаций  высшего образования</t>
  </si>
  <si>
    <t>чел.</t>
  </si>
  <si>
    <t>1.1.5.</t>
  </si>
  <si>
    <t>Основное мероприятие «Организация транспортного обслуживания населения в пригородном межмуниципальном сообщении»</t>
  </si>
  <si>
    <t>Количество транспортных маршрутов пригородного межмуниципального сообщения</t>
  </si>
  <si>
    <t>1.2.</t>
  </si>
  <si>
    <t>Доля подростков и молодежи в возрасте от 14 до 30 лет, вовлеченных в мероприятия по профилактике наркомании по отношению к общему числу молодежи</t>
  </si>
  <si>
    <t>1.2.1.</t>
  </si>
  <si>
    <t>Основное мероприятие  «Мероприятия  по антинаркотической пропаганде и антинаркотическому просвещению»</t>
  </si>
  <si>
    <t>Количество мероприятий по антинаркотической пропаганде и антинаркотическому просвещению</t>
  </si>
  <si>
    <t>Основное мероприятие 2.2. «Мероприятия, направленные на мотивацию к здоровому образу жизни»</t>
  </si>
  <si>
    <t>Доля молодежи, охваченной мероприятиями, направленными на мотивацию к здоровому образу жизни</t>
  </si>
  <si>
    <t>1.3.</t>
  </si>
  <si>
    <t>Удельный вес подростков, снятых с учета по положительным основаниям</t>
  </si>
  <si>
    <t>Увеличение охвата несовер-шеннолетних, находящихся в трудной жизненной ситуации, организованными формами отдыха, оздоровления, досуга и занятости</t>
  </si>
  <si>
    <t>1.3.1.</t>
  </si>
  <si>
    <t>Основное мероприятие "Мероприятия, направленные на создание условий для обучения, творческого развития, оздоровления, временной занятости и трудоустройства несовершеннолетних и их правовое воспитание"</t>
  </si>
  <si>
    <t>Количество мероприятий, направленных на создание условий для обучения, творческого развития, оздоровления, временной занятости и трудоустройства несовер-шеннолетних и их правовое воспитание</t>
  </si>
  <si>
    <t>ед</t>
  </si>
  <si>
    <t>1.3.2.</t>
  </si>
  <si>
    <t>Основное мероприятие «Создание и организация деятельности территориальной комиссии по делам несовершеннолетних и защите их прав»</t>
  </si>
  <si>
    <t>Доля несовершеннолетних, совершивших преступления повторно, в общей численности несовершеннолетних, совершивших преступления</t>
  </si>
  <si>
    <t>1.3.3.</t>
  </si>
  <si>
    <t>Основное мероприятие "Мероприятия, направленные на повышение эффективности работы системы профилактики безнадзорности и правонарушений"</t>
  </si>
  <si>
    <t>Охват несовершеннолетних, находящихся в трудной жизненной ситуации, организованными формами отдыха, оздоровления, досуга и занятости</t>
  </si>
  <si>
    <t>1.4.</t>
  </si>
  <si>
    <t>Количество лиц, погибших в результате пожаров</t>
  </si>
  <si>
    <t>1.4.1.</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</si>
  <si>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</si>
  <si>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Количество работников, работающих в области ГО и ЧС</t>
  </si>
  <si>
    <t>1.4.2.</t>
  </si>
  <si>
    <t>Основное мероприятие «Поддержание в готовности сил и средств добровольной пожарной охраны, обеспечение первичных мер пожарной безопасности»</t>
  </si>
  <si>
    <t>Количество  добровольно-пожарных команд</t>
  </si>
  <si>
    <t>Количество территориальных  администраций, обеспеченных первичными мерами пожарной безопасности</t>
  </si>
  <si>
    <t>Количество сирен С-40, установленных на территории территориальных администраций</t>
  </si>
  <si>
    <t>2.1.</t>
  </si>
  <si>
    <t>Подпрограмма 1 «Развитие дошкольного образования»</t>
  </si>
  <si>
    <t>-</t>
  </si>
  <si>
    <t>шт</t>
  </si>
  <si>
    <t>2.2.</t>
  </si>
  <si>
    <t>Подпрограмма 2 «Развитие общего образования»</t>
  </si>
  <si>
    <t>2.3.</t>
  </si>
  <si>
    <t>Подпрограмма 3 «Развитие дополнительного образования детей, поддержка талантливых и одаренных детей»</t>
  </si>
  <si>
    <t>2.4.</t>
  </si>
  <si>
    <t>Подпрограмма 4 «Здоровое поколение»</t>
  </si>
  <si>
    <t>Основное мероприятие "Мероприятия"</t>
  </si>
  <si>
    <t>2.5.</t>
  </si>
  <si>
    <t>Подпрограмма 5 «Методическая  поддержка  педагогических работников образовательных организаций»</t>
  </si>
  <si>
    <t>Основное мероприятие "Профессиональная подготовка, переподготовка и повышение квалификации"</t>
  </si>
  <si>
    <t>2.6.</t>
  </si>
  <si>
    <t>2.7.</t>
  </si>
  <si>
    <t>2.8.</t>
  </si>
  <si>
    <t>Подпрограмма 8 «Обеспечение реализации муниципальной программы»</t>
  </si>
  <si>
    <t>Основное мероприятие "Обеспечение функций органов местного самоуправления"</t>
  </si>
  <si>
    <t>Доля молодежи, охваченной мероприятиями по информационному сопровождению</t>
  </si>
  <si>
    <t>Доля молодежи, охваченной мероприятиями по патриотическому и духовно-нравственному воспитанию</t>
  </si>
  <si>
    <t>Доля подростков категории групп социального риска, участвующих в мероприятиях по патриотическому и духовно-нравственному воспитанию</t>
  </si>
  <si>
    <t>Количество молодых семей, улучшивших жилищные условия за счет безвозмездной социальной выплаты на улучшение жилищных условий</t>
  </si>
  <si>
    <t>3.1.</t>
  </si>
  <si>
    <t>3.1.1.</t>
  </si>
  <si>
    <t>Основное мероприятие "Мероприятия молодежной политики направленные на создание целостной системы молодежных информационных ресурсов"</t>
  </si>
  <si>
    <t>3.1.2.</t>
  </si>
  <si>
    <t xml:space="preserve">Основное мероприятие "Мероприятия по выявлению и поддержке талантливой молодежи, использование продуктов ее инновационной деятельности" </t>
  </si>
  <si>
    <t>3.1.3.</t>
  </si>
  <si>
    <t xml:space="preserve">Основное мероприятие "Развитие и поддержка молодежных инициатив, направленных на организацию добровольного труда молодежи" </t>
  </si>
  <si>
    <t>Количество молодежи, вовлеченной в волонтерскую деятельность, деятельность трудовых объединений, студенческих трудовых отрядов, молодежных бирж труда и других форм занятости, к общему числу молодежи округа</t>
  </si>
  <si>
    <t>3.1.4.</t>
  </si>
  <si>
    <t>Количество молодежи, охваченной мероприятиями по развитию моделей и форм вовлечения молодежи в трудовую и экономическую деятельность</t>
  </si>
  <si>
    <t>3.1.5.</t>
  </si>
  <si>
    <t>3.1.6.</t>
  </si>
  <si>
    <t xml:space="preserve">Основное мероприятие  "Мероприятия по формированию системы духовно - нравственных ценностей и гражданской культуры" </t>
  </si>
  <si>
    <t>3.1.7.</t>
  </si>
  <si>
    <t>Количество мероприятий, направленных на организацию мер поддержки и социальной адаптации отдельных категорий граждан молодежи (молодые семьи, молодые люди оказавшиеся в трудной жизненной ситуации)</t>
  </si>
  <si>
    <t>3.1.8.</t>
  </si>
  <si>
    <t>Основное мероприятие "Реализация молодежной политики на сельских территориях Губкинского городского округа "</t>
  </si>
  <si>
    <t>Количество реализованных мероприятий молодежной политики на сельских территориях Губкинского городского округа</t>
  </si>
  <si>
    <t>3.2.</t>
  </si>
  <si>
    <t>3.2.1.</t>
  </si>
  <si>
    <t xml:space="preserve">Основное мероприятие "Мероприятия по совершенствованию системы патриотического воспитания граждан" </t>
  </si>
  <si>
    <t>Количество молодежи, охваченной мероприятиями по патриотическому и духовно-нравственному воспитанию</t>
  </si>
  <si>
    <t>3.2.2.</t>
  </si>
  <si>
    <t>Основное мероприятие "Мероприятия по патриотическому воспитанию граждан в ходе историко-патриотических мероприятий"</t>
  </si>
  <si>
    <t>Количество подростков категории групп социального риска, вовлеченных в мероприятия по патриотическому и духовно-нравственному воспитанию</t>
  </si>
  <si>
    <t>3.3.</t>
  </si>
  <si>
    <t>3.3.1.</t>
  </si>
  <si>
    <t>4.</t>
  </si>
  <si>
    <t>Доля населения, участвующего в культурно-досуговых мероприятиях на территории Губкинского городского округа</t>
  </si>
  <si>
    <t>Уровень фактической обеспеченности учреждениями культуры в Губкинском городском округе от нормативной потребности</t>
  </si>
  <si>
    <t>4.1.</t>
  </si>
  <si>
    <t>Число зарегистрированных пользователей в муниципальных библиотеках</t>
  </si>
  <si>
    <t>тыс.чел</t>
  </si>
  <si>
    <t>4.1.1.</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</si>
  <si>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</si>
  <si>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4.1.2.</t>
  </si>
  <si>
    <t>Основное мероприятие  «Мероприятия по созданию модельных библиотек»</t>
  </si>
  <si>
    <t xml:space="preserve"> Число модельных библиотек </t>
  </si>
  <si>
    <t>4.1.3.</t>
  </si>
  <si>
    <t>Основное мероприятие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</si>
  <si>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4.1.4.</t>
  </si>
  <si>
    <t>4.1.5.</t>
  </si>
  <si>
    <t>Основное мероприятие «Обеспечение актуализации и сохранности библиотечных фондов, комплектование библиотек»</t>
  </si>
  <si>
    <t>экз</t>
  </si>
  <si>
    <t>4.1.6.</t>
  </si>
  <si>
    <t>Основное мероприятие «Комплектование книжных фондов библиотек муниципальных образований (за счет межбюджетных трансфертов из федерального бюджета)»</t>
  </si>
  <si>
    <t>Число документовыдач</t>
  </si>
  <si>
    <t>тыс. экз</t>
  </si>
  <si>
    <t>4.2.</t>
  </si>
  <si>
    <t>тыс. пос</t>
  </si>
  <si>
    <t>4.2.1.</t>
  </si>
  <si>
    <t>Показатель 2.1.1.2. Уровень выполнения параметров, доведенных муниципальным заданием</t>
  </si>
  <si>
    <t>4.3.</t>
  </si>
  <si>
    <t>4.3.1.</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</si>
  <si>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</si>
  <si>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 xml:space="preserve">Посещаемость театрально - зрелищных мероприятий </t>
  </si>
  <si>
    <t>тыс. чел</t>
  </si>
  <si>
    <t>4.3.2.</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</si>
  <si>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</si>
  <si>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4.4.</t>
  </si>
  <si>
    <t>4.4.1.</t>
  </si>
  <si>
    <t>4.4.2.</t>
  </si>
  <si>
    <t>Основное мероприятие  «Государственная поддержка муниципальных учреждений культуры»</t>
  </si>
  <si>
    <t>4.4.3.</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</si>
  <si>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</si>
  <si>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4.4.4.</t>
  </si>
  <si>
    <t>4.4.5.</t>
  </si>
  <si>
    <t>4.5.</t>
  </si>
  <si>
    <t>4.5.1.</t>
  </si>
  <si>
    <t>4.6.</t>
  </si>
  <si>
    <t>4.6.1.</t>
  </si>
  <si>
    <t>4.7.</t>
  </si>
  <si>
    <t>Основное  мероприятие «Обеспечение функций органов местного самоуправления»</t>
  </si>
  <si>
    <t>Основное мероприятие «Меры социальной поддержки работников муниципальных учреждений культуры, расположенных в сельских населенных  пунктах, рабочих поселках (поселках городского типа)»</t>
  </si>
  <si>
    <t>Процент обслуживания подведомственных культурно - досуговых учреждений (организаций)  в рамках организации материально - технического  обслуживания в общем количестве подведомственных культурно - досуговых учреждений (организаций)</t>
  </si>
  <si>
    <t xml:space="preserve"> тыс.ед.</t>
  </si>
  <si>
    <t>Доля детей-сирот, детей, оставшихся без попечения родителей, в общей численности детей в возрасте 0-17 лет</t>
  </si>
  <si>
    <t xml:space="preserve"> ед.</t>
  </si>
  <si>
    <t>Доля инвалидов, прошедших социально-культурную и социально-средовую реабилитацию, в общем количестве инвалидов</t>
  </si>
  <si>
    <t>Количество построенного или приобретенного на вторичном рынке жилья</t>
  </si>
  <si>
    <t>5.1.</t>
  </si>
  <si>
    <t xml:space="preserve"> %</t>
  </si>
  <si>
    <t>5.1.1.</t>
  </si>
  <si>
    <t>Количество граждан, получивших услуги по оплате жилищно-коммунальных услуг в денежной форме</t>
  </si>
  <si>
    <t>5.1.2.</t>
  </si>
  <si>
    <t>Количество ветеранов труда, получивших услуги по выплате ежемесячных денежных компенсаций расходов по оплате жилищно-коммунальных услуг</t>
  </si>
  <si>
    <t>5.1.3.</t>
  </si>
  <si>
    <t>Количество реабилитированных лиц и лиц, признанных пострадавшими от политических репрессий, получивших услуги по выплате ежемесячных денежных компенсаций расходов по оплате жилищно-коммунальных услуг</t>
  </si>
  <si>
    <t>5.1.4.</t>
  </si>
  <si>
    <t>Количество многодетных семей, получивших услуги по выплате ежемесячных денежных компенсаций расходов по оплате жилищно-коммунальных услуг</t>
  </si>
  <si>
    <t>5.1.5.</t>
  </si>
  <si>
    <t>Количество иных категорий граждан, получивших услуги по выплате ежемесячных денежных компенсаций расходов по оплате жилищно-коммунальных услуг</t>
  </si>
  <si>
    <t>5.1.6.</t>
  </si>
  <si>
    <t>Количество граждан, получивших услуги по выплате адресных субсидий на оплату жилья и коммунальных услуг</t>
  </si>
  <si>
    <t>5.1.7.</t>
  </si>
  <si>
    <t>Количество инвалидов,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t>
  </si>
  <si>
    <t>5.1.8.</t>
  </si>
  <si>
    <t>Количество лиц, награжденных нагрудным знаком "Почетный донор России", получивших услуги по осуществлению ежегодной денежной выплаты</t>
  </si>
  <si>
    <t>5.1.9.</t>
  </si>
  <si>
    <t>Количество Героев Социалистического Труда и полных кавалеров ордена Трудовой Славы, получивших социальную поддержку</t>
  </si>
  <si>
    <t>5.1.10.</t>
  </si>
  <si>
    <t>Количество вдов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 получивших социальную поддержку</t>
  </si>
  <si>
    <t>5.1.11.</t>
  </si>
  <si>
    <t>Количество ветеранов труда, ветеранов военной службы, получивших услуги по оплате ежемесячных денежных выплат</t>
  </si>
  <si>
    <t>5.1.12.</t>
  </si>
  <si>
    <t>Количество тружеников тыла, получивших услуги по оплате ежемесячных денежных выплат</t>
  </si>
  <si>
    <t>5.1.13.</t>
  </si>
  <si>
    <t>Количество реабилитированных лиц, получивших услуги по оплате ежемесячных денежных выплат</t>
  </si>
  <si>
    <t>5.1.14.</t>
  </si>
  <si>
    <t>Количество лиц, признанных пострадавшими от политических репрессий, получивших услуги по оплате ежемесячных денежных выплат</t>
  </si>
  <si>
    <t>5.1.15.</t>
  </si>
  <si>
    <t>Количество лиц, родившихся в период с 22 июня 1923 года по 3 сентября 1945 года (Дети войны), получивших услуги по оплате ежемесячных денежных выплат</t>
  </si>
  <si>
    <t>5.1.16.</t>
  </si>
  <si>
    <t>Количество ветеранов боевых действий и других категорий военнослужащих,  получивших услуги по выплате субсидий</t>
  </si>
  <si>
    <t>5.1.17.</t>
  </si>
  <si>
    <t>Количество многодетных семей,  получивших услуги по выплате субсидий</t>
  </si>
  <si>
    <t>5.1.18.</t>
  </si>
  <si>
    <t>Количество обучающихся, получивших меру социальной защиты многодетных семей по обеспечению питанием</t>
  </si>
  <si>
    <t>Количество обучающихся, получивших меру социальной защиты многодетных семей по обеспечению льготного проезда детей</t>
  </si>
  <si>
    <t>5.1.19.</t>
  </si>
  <si>
    <t>Количество отдельных категорий граждан (инвалидов боевых действий I и II групп, а также членов семей военнослужащих и сотрудников, погибших при исполнении обязанностей военной службы или служебных обязанностей в районах боевых действий; вдов погибших (умерших) ветеранов подразделений особого риска), получивших услуги на выплату ежемесячных пособий</t>
  </si>
  <si>
    <t>5.1.20.</t>
  </si>
  <si>
    <t>Количество граждан, получивших услуги на предоставление материальной и иной помощи для погребения</t>
  </si>
  <si>
    <t>5.1.21.</t>
  </si>
  <si>
    <t>Количество малоимущих граждан и граждан, оказавшихся в тяжелой жизненной ситуации, получивших услуги на выплату пособий</t>
  </si>
  <si>
    <t>5.1.22.</t>
  </si>
  <si>
    <t>5.1.23.</t>
  </si>
  <si>
    <t>Основное мероприятие "Выплата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</si>
  <si>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5.1.24.</t>
  </si>
  <si>
    <t>Количество граждан, получивших меры социальной поддержки по ежемесячной денежной выплате, назначаемой в случае рождения третьего ребенка или последующих детей до достижения ребенком возраста трех лет</t>
  </si>
  <si>
    <t>5.1.25.</t>
  </si>
  <si>
    <t>5.1.26.</t>
  </si>
  <si>
    <t>5.1.27.</t>
  </si>
  <si>
    <t>5.1.28.</t>
  </si>
  <si>
    <t>5.1.29.</t>
  </si>
  <si>
    <t>5.1.30.</t>
  </si>
  <si>
    <t xml:space="preserve"> %
</t>
  </si>
  <si>
    <t>5.1.31.</t>
  </si>
  <si>
    <t>Основное мероприятие "Осуществление переданных полномочий по предоставлению отдельных мер социальной поддержки граждан, подвергшихся радиации"</t>
  </si>
  <si>
    <t>5.1.32.</t>
  </si>
  <si>
    <t>5.1.33.</t>
  </si>
  <si>
    <t>Основное мероприятие "Оказание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</si>
  <si>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Основное мероприятие "Укрепление материально-технической базы учреждений социального обслуживания населения и оказание адресной социальной помощи неработающим пенсионерам"</t>
  </si>
  <si>
    <t>5.1.35.</t>
  </si>
  <si>
    <t>5.2.</t>
  </si>
  <si>
    <t>5.2.1.</t>
  </si>
  <si>
    <t>Основное мероприятие "Осуществление полномочий по обеспечению права граждан на социальное обслуживание"</t>
  </si>
  <si>
    <t xml:space="preserve">Количество социальных услуг, оказанных муниципальными бюджетными учреждениями социального обслуживания населения </t>
  </si>
  <si>
    <t>Уровень выполнения параметров доведенных муниципальных заданий</t>
  </si>
  <si>
    <t>5.3.</t>
  </si>
  <si>
    <t xml:space="preserve">Доля детей, оставшихся без попечения родителей, переданных на воспитание в семьи, в общей численности детей, оставшихся без попечения родителей </t>
  </si>
  <si>
    <t>5.3.1.</t>
  </si>
  <si>
    <t>Основное мероприятие "Организация своевременного и в полном объеме предоставления мер социальной поддержки и государственных социальных гарантий семьям, воспитывающим детей-сирот и детей, оставшихся без попечения родителей"</t>
  </si>
  <si>
    <t xml:space="preserve"> чел.</t>
  </si>
  <si>
    <t>5.3.2.</t>
  </si>
  <si>
    <t>Основное мероприятие "Выплата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</si>
  <si>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Количество граждан, получивших услугу по выплате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</si>
  <si>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5.3.3.</t>
  </si>
  <si>
    <t>Доля  многодетных семей, семей, воспитывающих детей-инвалидов, охваченных социально-культурными мероприятиями, в общем количестве семей данных категорий</t>
  </si>
  <si>
    <t>семей</t>
  </si>
  <si>
    <t>5.4.</t>
  </si>
  <si>
    <t>5.4.1.</t>
  </si>
  <si>
    <t>5.4.2.</t>
  </si>
  <si>
    <t>5.4.3.</t>
  </si>
  <si>
    <t xml:space="preserve">ед. </t>
  </si>
  <si>
    <t>Основное мероприятие "Мероприятия по поддержке социально ориентированных некоммерческих организаций"</t>
  </si>
  <si>
    <t>5.5.</t>
  </si>
  <si>
    <t>5.5.1.</t>
  </si>
  <si>
    <t>5.5.2.</t>
  </si>
  <si>
    <t>5.5.3.</t>
  </si>
  <si>
    <t>Количество граждан, получивших меру социальной поддержки (безвозмездную субсидию), установленную федеральными законами от 12 января 1995г. №5-ФЗ «О ветеранах» и от 24 ноября 1995г. №181-ФЗ «О социальной защите инвалидов в РФ»</t>
  </si>
  <si>
    <t>5.6.</t>
  </si>
  <si>
    <t>5.6.1.</t>
  </si>
  <si>
    <t>Основное мероприятие "Организация предоставления отдельных мер социальной защиты населения"</t>
  </si>
  <si>
    <t>5.6.2.</t>
  </si>
  <si>
    <t xml:space="preserve">Уровень достижения показателей подпрограммы 3  </t>
  </si>
  <si>
    <t>5.6.3.</t>
  </si>
  <si>
    <t>Основное мероприятие "Осуществление деятельности по опеке и попечительству в отношении совершеннолетних лиц"</t>
  </si>
  <si>
    <t>5.6.4.</t>
  </si>
  <si>
    <t>Основное мероприятие "Организация предоставления ежемесячных денежных компенсаций расходов по оплате жилищно-коммунальных услуг"</t>
  </si>
  <si>
    <t>Доля граждан, получающих ежемесячные денежные компенсации расходов по оплате жилищно-коммунальных услуг, от общей численности граждан, обратившихся за получением ежемесячных денежных компенсаций расходов по оплате жилищно-коммунальных услуг</t>
  </si>
  <si>
    <t>5.6.5.</t>
  </si>
  <si>
    <t>Основное мероприятие "Организация предоставления социального пособия на погребение"</t>
  </si>
  <si>
    <t>Количество граждан, получивших услуги по предоставлению материальной  помощи для погребения</t>
  </si>
  <si>
    <t>6.</t>
  </si>
  <si>
    <t>Доля населения, систематически занимающегося физической культурой и спортом</t>
  </si>
  <si>
    <t>Доля населения удовлетворенного условиями для занятий физической культурой и спортом</t>
  </si>
  <si>
    <t>Доля населения, систематически занимающегося футболом</t>
  </si>
  <si>
    <t>Средняя продолжительность жизни</t>
  </si>
  <si>
    <t>лет</t>
  </si>
  <si>
    <t>6.1.</t>
  </si>
  <si>
    <t>Численность населения, систематически занимающегося физической культурой и спортом</t>
  </si>
  <si>
    <t>6.1.1.</t>
  </si>
  <si>
    <t>Основное мероприятие "Обеспечение деятельности (оказание услуг) подведомственным учреждениям, в том числе предоставление муниципальным бюджетным учреждениям субсидий"</t>
  </si>
  <si>
    <t>уровень выполнения параметров доведенных муниципальных заданий</t>
  </si>
  <si>
    <t>6.1.2.</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</si>
  <si>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 в рамках подпрограммы "Развитие физической культуры и массового спорта"</t>
  </si>
  <si>
    <t>Удовлетворенность населения качеством дополнительного образования от общего числа опрошенных родителей, дети которых посещают учреждения дополнительного образования</t>
  </si>
  <si>
    <t>6.1.3.</t>
  </si>
  <si>
    <t>6.1.4.</t>
  </si>
  <si>
    <t>Основное мероприятие"Адресная финансовая поддержка спортивных организаций, осуществляющих подготовку спортивного резерва для сборных команд Российской Федерации"</t>
  </si>
  <si>
    <t>Численность спортсменов городского округа, ставших призерами областных, Всероссийских и международных соревнований</t>
  </si>
  <si>
    <t>6.2.</t>
  </si>
  <si>
    <t>Численность населения, систематически занимающегося футболом</t>
  </si>
  <si>
    <t>6.2.1.</t>
  </si>
  <si>
    <t>Основное мероприятие "Обеспечение деятельности (оказание услуг) подведомственных учреждений, в том числе предоставление муниципальным бюджетным и автономным учреждениям субсидий"</t>
  </si>
  <si>
    <t>6.2.2.</t>
  </si>
  <si>
    <t>Количество спортивно-массовых мероприятий по футболу</t>
  </si>
  <si>
    <t>6.3.</t>
  </si>
  <si>
    <t>6.3.1.</t>
  </si>
  <si>
    <t>Доля детей и подростков с 1 группой здоровья</t>
  </si>
  <si>
    <t>6.4.</t>
  </si>
  <si>
    <t>Уровень достижения показателей муниципальной программы и ее подпрограмм</t>
  </si>
  <si>
    <t>6.4.1.</t>
  </si>
  <si>
    <t>6.4.2.</t>
  </si>
  <si>
    <t>Основное мероприятие "Организация бухгалтерского обслуживания учреждений в рамках подпрограмы "Обеспечение реализации муниципальной программы "Развитие физической культуры и спорта в Губкинском городском округе"</t>
  </si>
  <si>
    <t>Уровень целевого использования бюджетных средств</t>
  </si>
  <si>
    <t>стабильный</t>
  </si>
  <si>
    <t>7.</t>
  </si>
  <si>
    <t>7.1.</t>
  </si>
  <si>
    <t>Доля территории муниципального образования, охваченной качественным теле- и радиовещанием, от общей площади территории</t>
  </si>
  <si>
    <t>7.1.1.</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</si>
  <si>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</si>
  <si>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Количество модернизированных рабочих мест в печатных и электронных СМИ</t>
  </si>
  <si>
    <t>7.2.</t>
  </si>
  <si>
    <t>Подпрограмма 2 "Формирование посредством СМИ идеологических представлений населения об общественных процессах, побуждение к позитивным социальным действиям, приобщение жителей к общественно-политическим ценностям, традиционным этическим нормам и образцам поведения"</t>
  </si>
  <si>
    <t>Уровень доведенной до сведения жителей Губкинского городского округа информации о социально-экономическом и культурном развитии муниципального образования, его общественной инфраструктуры и иной официальной информации по вопросам жизнедеятельности территории на телевидении «Губкин-ТВ»</t>
  </si>
  <si>
    <t>7.2.1.</t>
  </si>
  <si>
    <t>Основное мероприятие «Обеспечение деятельности (оказание услуг) подведомственных учреждений, в том числе предоставление муниципальным бюджетным и автономным учреждениям субсидий»</t>
  </si>
  <si>
    <t>полосы</t>
  </si>
  <si>
    <t>Количество телепередач</t>
  </si>
  <si>
    <t>минут</t>
  </si>
  <si>
    <t>7.2.2.</t>
  </si>
  <si>
    <t>Основное мероприятие «Информационное сопровождение деятельности органов местного самоуправления в печатных и электронных СМИ»</t>
  </si>
  <si>
    <t>Количество минут на телевидении ФГУП ВГТРК ГТРК «Белгород» с официальной информацией о деятельности органов местного самоуправления и иной официальной информацией</t>
  </si>
  <si>
    <t>Количество полос формата А3 в Губкинской районной общественно-политической газете Белгородской области "Сельские просторы" с официальной информацией о деятельности органов местного самоуправленияи иной официальной информацией</t>
  </si>
  <si>
    <t>7.3.</t>
  </si>
  <si>
    <t>Подпрограмма 3. «Кадровая политика в сфере развития информационного пространства Губкинского городского округа»</t>
  </si>
  <si>
    <t>7.3.1.</t>
  </si>
  <si>
    <t>Основное мероприятие «Мероприятия, направленные на повышение уровня профессионального мастерства»</t>
  </si>
  <si>
    <t>8.</t>
  </si>
  <si>
    <t xml:space="preserve"> Количество посадочных мест в предприятиях общественного питания</t>
  </si>
  <si>
    <t>Обеспеченность торговыми площадями на 1 тысячу жителей</t>
  </si>
  <si>
    <t>кв.м</t>
  </si>
  <si>
    <t>Доля занятых в малом бизнесе, включая ИП, в общей численности занятых</t>
  </si>
  <si>
    <t>8.1.</t>
  </si>
  <si>
    <t>Объем товарооборота общественного питания</t>
  </si>
  <si>
    <t>млн. рублей</t>
  </si>
  <si>
    <t>Оборот общественного питания на душу населения</t>
  </si>
  <si>
    <t>тыс. рублей</t>
  </si>
  <si>
    <t>4</t>
  </si>
  <si>
    <t>Обеспеченность населения посадочными местами в предприятиях общественного питания на 1 тысячу жителей</t>
  </si>
  <si>
    <t>8.1.1.</t>
  </si>
  <si>
    <t>Количество обученных специалистов</t>
  </si>
  <si>
    <t>Количество предприятий, внедривших форму обслуживания кейтеринг (нарастающим итогом)</t>
  </si>
  <si>
    <t>8.1.2.</t>
  </si>
  <si>
    <t>Основное мероприятие "Мероприятия, направленные на повышение уровня профессионального мастерства"</t>
  </si>
  <si>
    <t>Количество принявших участие</t>
  </si>
  <si>
    <t>Количество предприятий, внедривших новые методы обработки продукции и новые блюда (нарастающим итогом)</t>
  </si>
  <si>
    <t>8.2.</t>
  </si>
  <si>
    <t xml:space="preserve">Объем розничного  товарооборота </t>
  </si>
  <si>
    <t>млрд. рублей</t>
  </si>
  <si>
    <t>Объем розничного товарооборота на душу населения</t>
  </si>
  <si>
    <t>Торговая площадь</t>
  </si>
  <si>
    <t>тыс. кв.м</t>
  </si>
  <si>
    <t>Обеспеченность населения торговыми площадями на 1 тысячу жителей</t>
  </si>
  <si>
    <t>8.2.1.</t>
  </si>
  <si>
    <t>Основное мероприятие  "Профессиональная подготовка, переподготовка и повышение квалификации"</t>
  </si>
  <si>
    <t>Количество обученных специалистов торговых предприятий</t>
  </si>
  <si>
    <t>Количество предприятий, внедривших новые технологии, формы и методы торговли</t>
  </si>
  <si>
    <t>8.2.2.</t>
  </si>
  <si>
    <t>Количество предприятий, принявших участие в конкурсе</t>
  </si>
  <si>
    <t>Количество предприятий, которые расширили и совершенствовали дополнительные услуги (организация работы отделов кулинарии, доставка товаров на дом, сборка и установка крупногабаритных товаров на дому, установка сложной бытовой техники, продажа товаров в рассрочку, заказ товаров по каталогам)</t>
  </si>
  <si>
    <t>8.3.</t>
  </si>
  <si>
    <t>Оборот малых и средних предприятий вдействующих ценах</t>
  </si>
  <si>
    <t>8.3.1.</t>
  </si>
  <si>
    <t>Основное мероприятие "Мероприятие по поддержке субъектов малого и среднего предпринимательства в области ремесленной и выставочно-ярмарочной деятельности"</t>
  </si>
  <si>
    <t xml:space="preserve"> Количество действующих субъектов малого и среднего предпринимательства на конец года</t>
  </si>
  <si>
    <t>8.3.1.1.</t>
  </si>
  <si>
    <t>Мероприятие "Организация выставочно-ярмарочной деятельности субъектов малого и среднего  предпринимательства, организации участия субъектов малого и среднего предпринимательства в конференциях, форумах, заседаниях круглых столов, конкурсах предпринимателей по различным номинациям"</t>
  </si>
  <si>
    <t>Количество субъектов малого и среднего предпринимательства, участвовавших в выставочно-ярмарочной деятельности,заседаниях круглых столов, конкурсах предпринимателей по различным номинациям</t>
  </si>
  <si>
    <t>8.3.1.2.</t>
  </si>
  <si>
    <t>Мероприятие "Проведение ежегодного городского конкурса "Губкинский предприниматель", приуроченного к празднованию Дня российского предпринимательства"</t>
  </si>
  <si>
    <t>Количество  организованных мероприятий по празднованию Дня российского предпринимательства</t>
  </si>
  <si>
    <t>8.3.1.3.</t>
  </si>
  <si>
    <t>Мероприятие "Информационно-образовательная подготовка жителей Губкинского городского округа к ведению предпринимательской деятельности"</t>
  </si>
  <si>
    <t>Количество  принявших участие</t>
  </si>
  <si>
    <t>8.3.1.4.</t>
  </si>
  <si>
    <t>Мероприятие "Организация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t>
  </si>
  <si>
    <t>Количество областных совещаний по развитию сферы сельского хозяйства на территории Губкинского городского округа</t>
  </si>
  <si>
    <t>8.3.2.</t>
  </si>
  <si>
    <t>Количество просубсидированных кредитов КФХ и ЛПХ</t>
  </si>
  <si>
    <t>8.3.3.</t>
  </si>
  <si>
    <t>Основное мероприятие "Финансовая поддержка малого и среднего предпринимательства, а также совершенствование инфраструктуры поддержки малого и среднего предпринимательства в Губкинском городском округе"</t>
  </si>
  <si>
    <t>Доля оборота малых и средних предприятий в общем обороте предприятий и организаций городского округа</t>
  </si>
  <si>
    <t>8.3.3.1.</t>
  </si>
  <si>
    <t>Количество субъектов малого и среднего предпринимательства, получателей грантов в форме субсидий на реализацию бизнес-проектов в приоритетеных видах предпринимательской деятельности</t>
  </si>
  <si>
    <t>8.3.3.2.</t>
  </si>
  <si>
    <t>Мероприятие "Субсидирование за счет средств бюджета Губкинского городского округа части расходов по уплате арендных платежей за пользование нежилыми помещениями субъектам малого и среднего предпринимательства, занятым в приоритетных для экономики Губкинского городского округа отраслях"</t>
  </si>
  <si>
    <t>Количество субъектов малого и среднего предпринимательства, получателей  субсидий за счет средств бюджета городского округа на возмещение части расходов по уплате арендных платежей за пользование нежилыми помещениями</t>
  </si>
  <si>
    <t>8.3.3.3.</t>
  </si>
  <si>
    <t>Мероприятие "Предоставление муниципальных гарантий субъектам малого и среднего  предпринимательства для обеспечения исполнения их обязательств перед третьими лицами"</t>
  </si>
  <si>
    <t>Предельные расходы бюджета Губкинского гродского округа по исполнению гарантийных обязательств в связи с наступлением гарантийного случая (не более указанной суммы в год)</t>
  </si>
  <si>
    <t>9.</t>
  </si>
  <si>
    <t>Доля общей площади капитально отремонтированных многоквартирных домов в общей площади многоквартирных домов, требующих проведение капитального ремонта</t>
  </si>
  <si>
    <t> прогрессирующий</t>
  </si>
  <si>
    <t>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t>
  </si>
  <si>
    <t>Потребление топливно-энергетических ресурсов муниципальными учреждениям</t>
  </si>
  <si>
    <t>тыс.т.у.т</t>
  </si>
  <si>
    <t>Доля освещенных улиц, проездов на территории Губкинского городского округа</t>
  </si>
  <si>
    <t>Доля озелененных благоустроенных территорий (парков, скверов и т.д.)</t>
  </si>
  <si>
    <t>Протяженность построенных инженерных сетей в микрорайонах индивидуального жилищного строительства</t>
  </si>
  <si>
    <t>км</t>
  </si>
  <si>
    <t>9.1.</t>
  </si>
  <si>
    <t>Подпрограмма 1«Подготовка проектов планировки территорий Губкинского городского округа»</t>
  </si>
  <si>
    <t>Доля выполненных проектов планировки территорий в общем необходимом количестве</t>
  </si>
  <si>
    <t>9.1.1.</t>
  </si>
  <si>
    <t>Основное мероприятие «Проектные работы по планировке территории округа»</t>
  </si>
  <si>
    <t>Количество разработанных проектов планировки территорий Губкинского городского округа</t>
  </si>
  <si>
    <t>проектов</t>
  </si>
  <si>
    <t>9.2.</t>
  </si>
  <si>
    <t>Подпрограмма 2 «Капитальный ремонт многоквартирных домов Губкинского городского  округа»</t>
  </si>
  <si>
    <t>Доля количества капитально отремонтированных многоквартирных домов в общем количестве многоквартирных домов, требующих проведение капитального ремонта</t>
  </si>
  <si>
    <t>9.2.1.</t>
  </si>
  <si>
    <t>Основное мероприятие «Капитальный ремонт многоквартирных домов»</t>
  </si>
  <si>
    <t>Количество многоквартирных домов, в которых проведен капитальный ремонт</t>
  </si>
  <si>
    <t>дом</t>
  </si>
  <si>
    <t>Общая площадь многоквартирных домов, в которых проведен капитальный ремонт</t>
  </si>
  <si>
    <t>9.3.</t>
  </si>
  <si>
    <t>Подпрограмма 3 «Переселение граждан из аварийного жилищного фонда»</t>
  </si>
  <si>
    <t>9.3.1.</t>
  </si>
  <si>
    <t>Основное мероприятие  «Обеспечение мероприятий по переселению граждан из аварийного жилищного фонда за счет средств бюджета»</t>
  </si>
  <si>
    <t>Число граждан, переселенных из жилых помещений в признанных аварийными многоквартирных домах</t>
  </si>
  <si>
    <t>Количество признанных аварийными многоквартирных домов полностью расселенных</t>
  </si>
  <si>
    <t>Общая площадь жилых помещений, расселенных</t>
  </si>
  <si>
    <t>9.3.2.</t>
  </si>
  <si>
    <t>Основное мероприятие «Обеспечение мероприятий по переселению граждан из аварийного жилищного фонда за счет средств, поступающих от Фонда содействия рефор-мирования жилищно-коммунального хозяйства»</t>
  </si>
  <si>
    <t>Общее число жилых помещений, расселенных</t>
  </si>
  <si>
    <t>9.3.3.</t>
  </si>
  <si>
    <t>Основное мероприятие «Капитальный ремонт и ремонт дворовых территорий»</t>
  </si>
  <si>
    <t>Асфальтобетонное покрытие внутри дворовых территорий</t>
  </si>
  <si>
    <t>9.3.4.</t>
  </si>
  <si>
    <t>Основное мероприятие «Мероприятия»</t>
  </si>
  <si>
    <t>Выкуп объектов недвижимости для переселения</t>
  </si>
  <si>
    <t>Ликвидация жилищного фонда, признанного непригодным для проживания</t>
  </si>
  <si>
    <t>9.3.5.</t>
  </si>
  <si>
    <t>Основное мероприятие «Проектирование и строительство инженерных сетей»</t>
  </si>
  <si>
    <t>Протяженность построенных сетей канализации</t>
  </si>
  <si>
    <t>9.4.</t>
  </si>
  <si>
    <t>Потребление топливно-энергетических ресурсов муниципальными учреждениями</t>
  </si>
  <si>
    <t>9.4.1.</t>
  </si>
  <si>
    <t>Основное мероприятие «Мероприятия по энергосбережению и повышению энергетической эффективности в бюджетной сфере»</t>
  </si>
  <si>
    <t>Удельный расход тепловой энергии муниципальными учреждениями (в расчете на 1 кв. метр общей площади)</t>
  </si>
  <si>
    <t>Гкал/кв.м</t>
  </si>
  <si>
    <t xml:space="preserve">Удельный расход электрической энергии на обеспечение муниципальных учреждений (в расчете на 1 кв. метр общей площади) </t>
  </si>
  <si>
    <t>кВтч/кв.м</t>
  </si>
  <si>
    <t>Удельный расход холодной воды на снабжение муниципальных учреждений (в расчете на 1 человека)</t>
  </si>
  <si>
    <t>куб.м/чел.</t>
  </si>
  <si>
    <t>Удельный расход горячей воды на снабжение муниципальных учреждений (в расчете на 1 человека)</t>
  </si>
  <si>
    <t>Удельный расход природного газа на обеспечение муниципальных учреждений (в расчете на 1 человека)</t>
  </si>
  <si>
    <t>9.4.2.</t>
  </si>
  <si>
    <t>Основное мероприятие «Профессиональная подготовка, переподготовка и повышение квалификации»</t>
  </si>
  <si>
    <t xml:space="preserve">Количество лиц, обученных методам энергосбережения </t>
  </si>
  <si>
    <t>9.5.</t>
  </si>
  <si>
    <t>Подпрограмма 5 «Улучшение среды обитания населения Губкинского городского округа»</t>
  </si>
  <si>
    <t xml:space="preserve">Доля освещенных улиц, проездов на территории Губкинского городского округа </t>
  </si>
  <si>
    <t>9.5.1.</t>
  </si>
  <si>
    <t>Основное мероприятие «Мероприятия по благоустройству городского округа»</t>
  </si>
  <si>
    <t>Количество горящих светильников наружного освещения на территории городского округа</t>
  </si>
  <si>
    <t>Площадь благоустроенных газонов</t>
  </si>
  <si>
    <t>га</t>
  </si>
  <si>
    <t xml:space="preserve">Площадь санитарного содержания мест захоронения </t>
  </si>
  <si>
    <t>Общая площадь благоустроенных территорий</t>
  </si>
  <si>
    <t>тыс.кв.м</t>
  </si>
  <si>
    <t>9.5.2.</t>
  </si>
  <si>
    <t>Основное мероприятие «Озеленение и ландшафтное обустройство территории Губкинского городского округа»</t>
  </si>
  <si>
    <t>Общая площадь благоустроенных озелененных территорий</t>
  </si>
  <si>
    <t>9.5.3.</t>
  </si>
  <si>
    <t>Основное мероприятие «Мониторинг окружающей среды»</t>
  </si>
  <si>
    <t>Доля компенсационных расходов на проведение мониторинговых работ за загрязнением атмосферного воздуха в пункте наблюдений от фактически проведенных</t>
  </si>
  <si>
    <t>9.5.4.</t>
  </si>
  <si>
    <t>Доля компенсационных расходов на предоставление государственных гарантий от фактически предоставленных услуг</t>
  </si>
  <si>
    <t>Основное мероприятие «Проектирование и строительство инженерных сетей в микрорайонах ИЖС, благоустройство кладбищ»</t>
  </si>
  <si>
    <t>9.6.</t>
  </si>
  <si>
    <t>Обеспечение уровня достижения показателей конечных результатов Программы, %</t>
  </si>
  <si>
    <t>9.6.1.</t>
  </si>
  <si>
    <t>Основное мероприятие «Обеспечение функций органов местного самоуправления»</t>
  </si>
  <si>
    <t>Уровень  выполнения показателей</t>
  </si>
  <si>
    <t>9.6.2.</t>
  </si>
  <si>
    <t>Основное мероприятие «Обеспечение деятельности (оказание услуг) подведомственных учреждений (организаций), в том числе предоставление бюджетным и автономным учреждениям субсидий»</t>
  </si>
  <si>
    <t>10.</t>
  </si>
  <si>
    <t>Доля площади убираемой территории в общей площади, подлежащей уборке</t>
  </si>
  <si>
    <t>Доля механизированной уборки в общем объеме работ по содержанию улично-дорожной сети</t>
  </si>
  <si>
    <t xml:space="preserve">Доля благоустроенных дворовых территорий в общем количестве дворовых территорий многоквартирных домов </t>
  </si>
  <si>
    <t>10.3.</t>
  </si>
  <si>
    <t>10.3.1.</t>
  </si>
  <si>
    <t>Основное мероприятие "Содержание и ремонт автомобильных дорог общего пользования местного значения"</t>
  </si>
  <si>
    <t>Площадь убираемой территории</t>
  </si>
  <si>
    <t>тыс. м2</t>
  </si>
  <si>
    <t xml:space="preserve"> Площадь территории, убираемой механизированным способом</t>
  </si>
  <si>
    <t xml:space="preserve">Доля благоустроенных дворовых территорий в общем количестве дворовых территорий многоквартирных домов                         </t>
  </si>
  <si>
    <t>Основное мероприятие «Благоустройство дворовых территорий»</t>
  </si>
  <si>
    <t xml:space="preserve">Количество капитально отремонтированных  придомовых  территорий и проездов к дворовым территориям многоквартирных домов                                    </t>
  </si>
  <si>
    <t>11.</t>
  </si>
  <si>
    <t>11.1.</t>
  </si>
  <si>
    <t>11.1.1.</t>
  </si>
  <si>
    <t>Основное мероприятие «Обеспечение предоставления государственных и муниципальных услуг с использованием современных информационных и телекоммуникационных технологий»</t>
  </si>
  <si>
    <t>11.1.2.</t>
  </si>
  <si>
    <t>Основное мероприятие «Развитие и модернизация информационно-коммуникационной инфраструктуры связи»</t>
  </si>
  <si>
    <t>11.1.3.</t>
  </si>
  <si>
    <t xml:space="preserve">Основное мероприятие «Модернизация и развитие программного и технического комплекса 
корпоративной сети органов местного самоуправления Губкинского городского округа»
</t>
  </si>
  <si>
    <t>11.1.4.</t>
  </si>
  <si>
    <t>штук</t>
  </si>
  <si>
    <t>11.1.5.</t>
  </si>
  <si>
    <t>11.1.6.</t>
  </si>
  <si>
    <t>Основное мероприятие «Обеспечение информационной безопасности»</t>
  </si>
  <si>
    <t>11.1.7.</t>
  </si>
  <si>
    <t>Основное мероприятие «Обеспечение информационной открытости, прозрачности механизмов управления и доступности информации»</t>
  </si>
  <si>
    <t>11.2.</t>
  </si>
  <si>
    <t>Доля граждан, имеющих доступ к получе-нию государственных и муниципальных услуг по принципу «одного окна» по месту пребывания, в том числе в МАУ МФЦ, %</t>
  </si>
  <si>
    <t>Доля граждан, удовлетворенных качеством предоставления государственных и муниципальных услуг в МАУ МФЦ, %</t>
  </si>
  <si>
    <t>11.2.1.</t>
  </si>
  <si>
    <t>Основное мероприятие «Создание условий для предоставления государственных и муниципальных услуг по принципу «одного окна» на базе МАУ МФЦ»</t>
  </si>
  <si>
    <t>Количество заявителей, получивших услуги на площадке МАУ МФЦ, человек</t>
  </si>
  <si>
    <t>человек</t>
  </si>
  <si>
    <t>11.2.2.</t>
  </si>
  <si>
    <t>Основное мероприятие «Обеспечение информационной безопасности в МАУ МФЦ»</t>
  </si>
  <si>
    <t>Доля АРМ сотрудников МАУ МФЦ, обрабатывающих  информацию ограничен-ного доступа и задействованных в системе юридически значимого электронного документооборота c использованием электронной подписи, защищенных по требованию безопасности информации, %</t>
  </si>
  <si>
    <t>12.</t>
  </si>
  <si>
    <t>Доля объектов недвижимости, права на которые зарегистрированы, в общем количестве объектов недвижимости, находящихся в муниципальной собственности</t>
  </si>
  <si>
    <t>Неналоговые доходы  от сдачи в аренду муниципального имущества, зачисляемые в бюджет Губкинского городского округа</t>
  </si>
  <si>
    <t>тыс. руб.</t>
  </si>
  <si>
    <t>Неналоговые доходы  от приватизации  муниципального имущества, зачисляемые в бюджет Губкинского городского округа</t>
  </si>
  <si>
    <t>Неналоговые доходы от сдачи в аренду земельных участков, зачисляемые в бюджет Губкинского городского округа</t>
  </si>
  <si>
    <t>Неналоговые доходы от продажи земельных участков, зачисляемые в бюджет Губкинского городского округа</t>
  </si>
  <si>
    <t>Доля площади земельных участков, являющихся объектами налогобложения земельным налогом от площади территории Губкинского городского округа</t>
  </si>
  <si>
    <t>Достижение  предусмотренных Программой, подпрограммами значений целевых показателей (индикаторов) в установленные сроки</t>
  </si>
  <si>
    <t>12.1.</t>
  </si>
  <si>
    <t>12.1.1.</t>
  </si>
  <si>
    <t>Вовлечение в арендные отношения неиспользуемого муниципального  имущества с учетом оценки объектов недвижимости</t>
  </si>
  <si>
    <t>кол-во объектов</t>
  </si>
  <si>
    <t>Исполнение Программы приватизации муниципального имущества</t>
  </si>
  <si>
    <t>Оказание имущественной поддержки субъектам малого и среднего предпринимательства  в рамках федеральных законов от 22.07.2008 г. № 159-ФЗ и  от 26.07.2006 г. 135-ФЗ</t>
  </si>
  <si>
    <t>кол-во договоров</t>
  </si>
  <si>
    <t>Приобретение объектов недвижимости в муниципальную собственность</t>
  </si>
  <si>
    <t>Целевое и эффективное использование выделяемых бюджетных средств</t>
  </si>
  <si>
    <t>12.1.2.</t>
  </si>
  <si>
    <t>Уровень выполнения показателей, доведенных муниципальным заданием подведомственному учреждению</t>
  </si>
  <si>
    <t>12.1.3.</t>
  </si>
  <si>
    <t>Приобретение и сопровождение программного продукта для улучшения обслуживания населения</t>
  </si>
  <si>
    <t>12.1.4.</t>
  </si>
  <si>
    <t>12.2.</t>
  </si>
  <si>
    <t>тыс.руб</t>
  </si>
  <si>
    <t>Доля площади земельных участков, являющихся объектами налогообложения земельным налогом от площади территории Губкинского городского округа</t>
  </si>
  <si>
    <t>12.2.1.</t>
  </si>
  <si>
    <t xml:space="preserve">Проведение закупки на оказание услуг по изготовлению межевых планов земельных участков </t>
  </si>
  <si>
    <t xml:space="preserve">Проведение закупки на оказание услуг по оценке рыночной стоимости земельных участков </t>
  </si>
  <si>
    <t>Постановка на государственный учет формируемых земельных участков</t>
  </si>
  <si>
    <t>12.3.</t>
  </si>
  <si>
    <t>Достижение предусмотренных Программой, подпрограммами значений целевых показателей (индикаторов) в установленные сроки</t>
  </si>
  <si>
    <t>12.3.1.</t>
  </si>
  <si>
    <t>Осуществление мероприятий по инвентаризации земельных участков на территории Губкинского городского округа</t>
  </si>
  <si>
    <t>Осуществление мероприятий по контролю за сохранностью и эффективным использованием имущества Губкинского городского округа</t>
  </si>
  <si>
    <t>12.3.2.</t>
  </si>
  <si>
    <t>13.</t>
  </si>
  <si>
    <t>13.1.</t>
  </si>
  <si>
    <t>13.2.</t>
  </si>
  <si>
    <t>13.3.</t>
  </si>
  <si>
    <t>Основное мероприятие "Развитие сети учреждений культурно-досугового типа"</t>
  </si>
  <si>
    <t>Источник ресурсного обеспечения</t>
  </si>
  <si>
    <t>План</t>
  </si>
  <si>
    <t>Финансирование</t>
  </si>
  <si>
    <t>Отклонение, %</t>
  </si>
  <si>
    <t>Сумма, тыс. рублей</t>
  </si>
  <si>
    <t>Удельный вес, %</t>
  </si>
  <si>
    <t>Всего, в том числе:</t>
  </si>
  <si>
    <t>Бюджет Губкинского городского округа</t>
  </si>
  <si>
    <t>Федеральный бюджет</t>
  </si>
  <si>
    <t>Областной бюджет</t>
  </si>
  <si>
    <t>Иные источники</t>
  </si>
  <si>
    <t>Основное мероприятие  «Мероприятия по обеспечению безопасности дорожного движения»</t>
  </si>
  <si>
    <t xml:space="preserve">Мероприятие «Приобретение для дошкольных образовательных организаций оборудования, позволяющего в игровой форме формировать навыки безопасного поведения на дороге»
</t>
  </si>
  <si>
    <t>Мероприятие  «Изготовление и распространение световозвращающих приспособлений в среде дошкольников и учащихся младших классов образовательных организаций»</t>
  </si>
  <si>
    <t>Основное мероприятие «Обеспечение деятельности (оказании услуг) подведомственных учреждений (организаций), в  том  числе  предоставление  муниципальным   бюджетным и автономным   учреждениям субсидий»</t>
  </si>
  <si>
    <t>1.2.2.</t>
  </si>
  <si>
    <t xml:space="preserve">Основное мероприятие «Мероприятия, направленные на мотивацию к здоровому образу жизни» </t>
  </si>
  <si>
    <t>Основное мероприятие  «Мероприятия, направленные на создание условий для обучения, творческого развития, оздоровления, временной занятости и трудоустройства несовершеннолетних и их правовое воспитание»</t>
  </si>
  <si>
    <t>Основное мероприятие  «Мероприятия, направленные  на повышение эффективности работы системы профилактики безнадзорности и правонарушений»</t>
  </si>
  <si>
    <t>Основное мероприятие «Создание и организация деятельности территориальных комиссий по делам несовершеннолетних и защите их прав»</t>
  </si>
  <si>
    <t xml:space="preserve">1.4. </t>
  </si>
  <si>
    <t xml:space="preserve">Основное мероприятие "Развитие моделей и форм вовлечения молодежи в трудовую и экономическую деятельность" </t>
  </si>
  <si>
    <t xml:space="preserve">Основное мероприятие "Мероприятия по развитию активности и вовлечению всех групп молодежи в социальную практику" </t>
  </si>
  <si>
    <t>3.1.9.</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</si>
  <si>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 "</t>
  </si>
  <si>
    <t>Основное мероприятие  "Мероприятия по патриотическому воспитанию граждан в ходе историко-патриотических мероприятий"</t>
  </si>
  <si>
    <t>Основное мероприятие  "Мероприятия по обеспечению жильем молодых семей"</t>
  </si>
  <si>
    <t>3.3.2.</t>
  </si>
  <si>
    <t>Основное мероприятие "Мероприятия по обеспечению жильем молодых семей (за счет средств субсидий из областного бюджета)"</t>
  </si>
  <si>
    <t>3.3.3.</t>
  </si>
  <si>
    <t>Основное мероприятие "Мероприятия по созданию модельных библиотек"</t>
  </si>
  <si>
    <t>Основное мероприятие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</si>
  <si>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Основное мероприятие  "Укрепление материально – технической базы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</si>
  <si>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Основное мероприятие "Обеспечение актуализации и сохранности библиотечных фондов, комплектование библиотек"</t>
  </si>
  <si>
    <t>Основное мероприятие "Комплектование книжных фондов библиотек муниципальных образований (за счет межбюджетных трансфертов из федерального бюджета)"</t>
  </si>
  <si>
    <t>Основное мероприятие "Государственная поддержка муниципальных учреждений культуры"</t>
  </si>
  <si>
    <t>Основное мероприятие "Укрепление материально – технической базы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</si>
  <si>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Основное мероприятие "Строительство учреждений культуры"</t>
  </si>
  <si>
    <t>Основное мероприятие "Реконструкция и капитальный ремонт учреждений"</t>
  </si>
  <si>
    <t>Основное мероприятие "Мероприятия по событийному туризму"</t>
  </si>
  <si>
    <t>Основное мероприятие "Организация бухгалтерского обслуживания учреждений"</t>
  </si>
  <si>
    <t>Основное мероприятие "Меры социальной поддержки работников муниципальных учреждений культуры, расположенных в сельских населенных  пунктах, рабочих поселках (поселках городского типа)"</t>
  </si>
  <si>
    <t xml:space="preserve">Основное мероприятие "Организация административно - хозяйственного обслуживания учреждений" </t>
  </si>
  <si>
    <t>Основное мероприятие "Оплата жилищно-коммунальных услуг отдельным категориям граждан (за счет субвенций из федерального бюджета)"</t>
  </si>
  <si>
    <t>Основное мероприятие "Предоставление гражданам адресных субсидий на оплату жилого помещения и коммунальных услуг"</t>
  </si>
  <si>
    <t>Основное мероприятие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</si>
  <si>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Основное мероприятие "Социальная поддержка Героев Социалистического Труда и полных кавалеров ордена Трудовой Славы"</t>
  </si>
  <si>
    <t>Основное мероприятие "Оплата ежемесячных денежных выплат  реабилитированным лицам"</t>
  </si>
  <si>
    <t>Основное мероприятие "Оплата ежемесячных денежных выплат лицам, признанным пострадавшими от политических репрессий"</t>
  </si>
  <si>
    <t>Основное мероприятие "Выплата субсидий ветеранам боевых действий и  другим категориям военнослужащих"</t>
  </si>
  <si>
    <t>Основное мероприятие "Осуществление мер соцзащиты многодетных семей (оплата услуг связи)"</t>
  </si>
  <si>
    <t xml:space="preserve">Основное мероприятие "Выплата пенсии за выслугу лет лицам, замещавшим  муниципальные должности и должности муниципальной службы" </t>
  </si>
  <si>
    <t>Основное мероприятие "Предоставление ежемесячного пособия Почетным гражданам города Губкина и Губкинского района"</t>
  </si>
  <si>
    <t>Основное мероприятие "Организация и проведение социально-культурных мероприятий для многодетных семей и семей, воспитывающих детей-инвалидов"</t>
  </si>
  <si>
    <t>Основное мероприятие "Повышение доступности и качества реабилитационных услуг для инвалидов"</t>
  </si>
  <si>
    <t>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</si>
  <si>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5.6.6.</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</si>
  <si>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 в рамках подпрограммы "Развитие физической культуры и массового спорта в Губкинскои городском округе"</t>
  </si>
  <si>
    <t>Основное мероприятие "Организация бухгалтерского обслуживания учреждений в рамках подпрограммы «Обеспечение реализации муниципальной программы «Развитие физической культуры и спорта в Губкинском городском округе"</t>
  </si>
  <si>
    <t>Всего, том числе:</t>
  </si>
  <si>
    <t xml:space="preserve">Федеральный бюджет </t>
  </si>
  <si>
    <t>Основное мероприятие  "Мероприятия, направленные на повышение уровня профессионального мастерства"</t>
  </si>
  <si>
    <t>Основное мероприятие  "Мероприятие по поддержке субъектов малого и среднего предпринимательства в области ремесленной и выставочно-ярмарочной деятельности"</t>
  </si>
  <si>
    <t>Основное мероприятие  "Финансовая поддержка малого и среднего предпринимательства, а также совершенствование инфраструктуры поддержки малого и среднего предпринимательства в Губкинском городском округе на 2014-2020 годы"</t>
  </si>
  <si>
    <t xml:space="preserve">Основное мероприятие  "Возмещение части процентной ставки по долгосрочным, среднесрочным и краткосрочным кредитам, взятым малыми формами хозяйствования </t>
  </si>
  <si>
    <t>Подпрограмма 1 «Подготовка проектов планировки территорий Губкинского городского округа»</t>
  </si>
  <si>
    <t>Основное мероприятие  «Проектные работы по планировке территории округа»</t>
  </si>
  <si>
    <t>Подпрограмма 2 «Капитальный ремонт многоквартирных домов Губкинского городского округа»</t>
  </si>
  <si>
    <t>Основное мероприятие  «Капитальный ремонт многоквартирных домов»</t>
  </si>
  <si>
    <t>Подпрограмма 3 «Переселение граждан из аварийного жилищного фонда Губкинского городского округа»</t>
  </si>
  <si>
    <t>Основное мероприятие «Обеспечение мероприятий по переселению граждан из аварийного жилищного фонда за счет средств, поступающих от Фонда содействия реформирования жилищно-коммунального хозяйства»</t>
  </si>
  <si>
    <t>Основное мероприятие  «Мониторинг окружающей среды»</t>
  </si>
  <si>
    <t>Основное мероприятие «Выплата социального пособия на погребение и возмещение расходов по гарантированному перечню услуг по погребению в рамках ст. 12 Федерального закона от 12.01.1996  № 8 -ФЗ»</t>
  </si>
  <si>
    <t>Основное мероприятие «Проектирование и строительство сетей водоснабжения»</t>
  </si>
  <si>
    <t xml:space="preserve">Основное мероприятие "Содержание и ремонт автомобильных дорог общего пользования местного значения"               </t>
  </si>
  <si>
    <t xml:space="preserve">Основное мероприятие "Благоустройство дворовых территорий"               </t>
  </si>
  <si>
    <t xml:space="preserve">Всего, в том числе: </t>
  </si>
  <si>
    <t>Основное мероприятие «Обеспечение предоставления государственных и муниципальных услуг с применением информационных и телекоммуникационных технологий»</t>
  </si>
  <si>
    <t xml:space="preserve">Иные источники
</t>
  </si>
  <si>
    <r>
      <t>Основное мероприятие</t>
    </r>
    <r>
      <rPr>
        <b/>
        <sz val="12"/>
        <rFont val="Times New Roman"/>
        <family val="1"/>
        <charset val="204"/>
      </rPr>
      <t xml:space="preserve"> </t>
    </r>
    <r>
      <rPr>
        <sz val="12"/>
        <rFont val="Times New Roman"/>
        <family val="1"/>
        <charset val="204"/>
      </rPr>
      <t>«Совершенствование и сопровождение системы  информационно-аналитического обеспечения деятельности органов местного самоуправления Губкинского городского округа»</t>
    </r>
  </si>
  <si>
    <t>Основное мероприятие  «Обеспечение информационной открытости, прозрачности механизмов управления и доступности информации»</t>
  </si>
  <si>
    <t>Основное мероприятие  "Мероприятия по эффективному использованию и оптимизации состава муниципального имущества"</t>
  </si>
  <si>
    <t>Основное мероприятие  "Создание и организация деятельности территориальных комиссий по делам несовершеннолетних и защите их прав "</t>
  </si>
  <si>
    <t>Основное мероприятие "Мероприятия, направленные на формирование земельных участков и их рыночной оценки"</t>
  </si>
  <si>
    <t>5.</t>
  </si>
  <si>
    <t>10.1.</t>
  </si>
  <si>
    <t>10.2.</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</si>
  <si>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</si>
  <si>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Количество субъектов малого и среднего предпринимательства, получателей субсидии</t>
  </si>
  <si>
    <t>8.3.3.4.</t>
  </si>
  <si>
    <t>8.3.3.5.</t>
  </si>
  <si>
    <t>Мероприятие «Субсидирование части затрат субъектов социального предпринимательства - субъектов малого и среднего предпринимательства, осуществляющих социально ориентированную деятельность, направленную на достижение общественно полезных целей, улучшение условий жизнедеятельности гражданина и (или) расширение его возможностей самостоятельно обеспечивать свои основные жизненные потребности, а также на обеспечение занятости, оказание поддержки инвалидам, гражданам пожилого возраста и лицам, находящимся в трудной жизненной ситуации»</t>
  </si>
  <si>
    <t>Мероприятие " Предоставление на конкурсной основе грантов в форме субсидий из бюджета Губкинского городского округа субъектам малого и среднего предпринимательства на реализацию бизнес-проектов в приоритетных для экономики Губкинского городского округа видах предпринимательской деятельности"</t>
  </si>
  <si>
    <t>часов</t>
  </si>
  <si>
    <t>Основное мероприятие 4.2.1. Мероприятия</t>
  </si>
  <si>
    <t>Основное мероприятие 8.1.3. Организация материально-технического снабжения подведомственных  организаций</t>
  </si>
  <si>
    <t>Основное мероприятие 8.2.1 Меры социальной поддержки работников муниципальных образовательных организаций, проживающих и работающих в сельских населенных пунктах, рабочих поселках (поселках городского типа)</t>
  </si>
  <si>
    <t>Основное мероприятие 8.2.2. Предоставление мер социальной  поддержки педагогическим работникам муниципальных образовательных организаций,  проживающим  и работающим  в сельских населённых пунктах, рабочих посёлках (посёлках городского типа) на территории Белгородской области</t>
  </si>
  <si>
    <t>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t>
  </si>
  <si>
    <t>2.1.1.</t>
  </si>
  <si>
    <t>2.1.2.</t>
  </si>
  <si>
    <t>2.1.3.</t>
  </si>
  <si>
    <t>2.1.4.</t>
  </si>
  <si>
    <t>Предоставление в собственность, аренду либо в постоянное (бессрочное) пользование земельных участков</t>
  </si>
  <si>
    <t>2.1.5.</t>
  </si>
  <si>
    <t>Доля муниципальных  служащих  органов местного самоуправления  городского округа, прошедших обучение, переподготовку, повышение квалификации, от общего количества  муниципальных служащих</t>
  </si>
  <si>
    <t>Охват руководящих и педагогических работников различными формами повышения квалификации</t>
  </si>
  <si>
    <t>Основное мероприятие "Обеспечение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t>
  </si>
  <si>
    <t>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</si>
  <si>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Укомплектованность образовательной организации воспитанниками</t>
  </si>
  <si>
    <t>Основное мероприятие "Укрепление материально-технической базы подведомственных организаций, в том числе реализация мероприятий за счет субсидии на иные цели, предоставляемых муниципальным бюджетным и автономным организациям"</t>
  </si>
  <si>
    <t>Удовлетворенность населения качеством дошкольного образования  от общего числа опрошенных родителей, дети которых посещающих детские дошкольные организации</t>
  </si>
  <si>
    <t>Основное мероприятие "Поддержка альтернативных форм представления дошкольного образования (за счет средств  городского  округа и областного бюджета)"</t>
  </si>
  <si>
    <t>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t>
  </si>
  <si>
    <t>Качество  знаний  учащихся</t>
  </si>
  <si>
    <t>Удельный вес обучающихся в современных условиях (создано от 80% до 100% современных условий)</t>
  </si>
  <si>
    <t>Удельный вес педагогических работников, охваченных мерами социальной поддержки в виде выплат за классное руководство и выплат по ипотечному кредиту, от общего количества педагогических работников общеобразовательных организаций</t>
  </si>
  <si>
    <t>Основное мероприятие "Обеспечение реализации прав граждан на получение общедоступного и бесплатного образования в рамках государственного стандарта общего образования"</t>
  </si>
  <si>
    <t>2.2.1.</t>
  </si>
  <si>
    <t>Доля обучающихся, обеспеченных качественными услугами школьного образования</t>
  </si>
  <si>
    <t>Доля детей с ограниченными возможностями здоровья, детей-инвалидов, получающих общедоступное и бесплатное образование в рамках государственного стандарта общего образования, от общей численности детей с ограниченными возможностями здоровья, детей-инвалидов в округе, подлежащих обучению</t>
  </si>
  <si>
    <t>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</si>
  <si>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2.2.2.</t>
  </si>
  <si>
    <t>2.2.3.</t>
  </si>
  <si>
    <t>Основное мероприятие "Укрепление материально-технической базы подведомственных организаций, в том числе реализация мероприятий за счет субсидии на иные цели предоставляемых муниципальным бюджетным и автономным организациям"</t>
  </si>
  <si>
    <t>2.2.3.1.</t>
  </si>
  <si>
    <t>2.2.4.</t>
  </si>
  <si>
    <t>2.2.5.</t>
  </si>
  <si>
    <t xml:space="preserve"> Процент освоения выделенных денежных средств</t>
  </si>
  <si>
    <t>Основное мероприятие "Создание в общеобразовательных организациях, расположенных в сельской местности, условий для занятия физической культурой и спортом"</t>
  </si>
  <si>
    <t>Удовлетворенность населения качеством общего образования от общего числа опрошенных родителей, дети которых посещают общеобразовательные организации"</t>
  </si>
  <si>
    <t>Доля аудиторий пунктов проведения единого государственного экзамена, обеспеченных системой видеонаблюдения, в общем количестве аудиторий пунктов проведения единого государственного экзамена</t>
  </si>
  <si>
    <t>Доля обучающихся, обеспеченных качественным горячим питанием</t>
  </si>
  <si>
    <t>2.2.6.</t>
  </si>
  <si>
    <t>Основное мероприятие "Возмещение части затрат в связи с предоставлением учителям общеобразовательных организаций ипотечного кредита"</t>
  </si>
  <si>
    <t>Основное мероприятие "Выплата ежемесячного денежного вознаграждения за классное руководство"</t>
  </si>
  <si>
    <t>2.2.7.</t>
  </si>
  <si>
    <t xml:space="preserve"> Доля педагогических работников, получающих вознаграждение за классное руководство,  к общему числу педагогических работников, выполняющих функции классного руководителя</t>
  </si>
  <si>
    <t>Доля детей, охваченных дополнительными образовательными программами в организациях дополнительного образования детей, подведомственных управлению образования, в общей численности детей школьного возраста</t>
  </si>
  <si>
    <t>Удельный вес численности обучающихся по дополнительным образовательным программам, участвующих в олимпиадах  и конкурсах различного уровня, в общей численности обучающихся по дополнительным образовательным программам</t>
  </si>
  <si>
    <t>Уровень материально-технического обеспечения дополнительного образования детей в соответствии с реализуемыми образовательными программами по направлениям деятельности</t>
  </si>
  <si>
    <t>2.3.1.</t>
  </si>
  <si>
    <t>Основное мероприятие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</si>
  <si>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2.3.2.</t>
  </si>
  <si>
    <t>2.3.3.</t>
  </si>
  <si>
    <t>2.3.4.</t>
  </si>
  <si>
    <t>Основное мероприятие "Мероприятия по выявлению, развитию и поддержке одаренных детей</t>
  </si>
  <si>
    <t>Удовлетворенность населения качеством дополнительного образования от общего числа опрошенных родителей, дети которых посещают организации дополнительно образования</t>
  </si>
  <si>
    <t>Удельный вес  детей и подростков, успешно социализированных  в общество сверстников, от общего количества получивших   специализированную помощь</t>
  </si>
  <si>
    <t>Основное мероприятие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</si>
  <si>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2.4.1.</t>
  </si>
  <si>
    <t>2.4.2.</t>
  </si>
  <si>
    <t>Количество проведённых  методических мероприятий для руководителей и педагогов образовательных организаций</t>
  </si>
  <si>
    <t>Удельный вес педагогических и руководящих работников, принявших участие в мероприятиях различного уровня</t>
  </si>
  <si>
    <t>Основное мероприятие "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</si>
  <si>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Уровень выполнения  показателей,  доведённых муниципальным заданием</t>
  </si>
  <si>
    <t>2.5.1.</t>
  </si>
  <si>
    <t>2.5.2.</t>
  </si>
  <si>
    <t>Процент освоения выделенных денежных средств</t>
  </si>
  <si>
    <t>2.5.3.</t>
  </si>
  <si>
    <t>2.5.4.</t>
  </si>
  <si>
    <t>Основное мероприятие "Субсидии на мероприятия по проведению оздоровительной кампании детей"</t>
  </si>
  <si>
    <t>Доля детей, охваченных отдыхом и оздоровлением, а также  спортивно-досуговой деятельностью в МБОУ «СОК «Орлёнок», от общего количества школьников</t>
  </si>
  <si>
    <t>2.6.1.</t>
  </si>
  <si>
    <t>Доля детей, находящихся в трудной жизненной ситуации, охваченных организованным отдыхом и оздоровлением, в общем количестве выявленных детей, находящихся в трудной жизненной ситуации</t>
  </si>
  <si>
    <t>Основное мероприятие "Мероприятия по проведению оздоровительной кампании детей в лагерях с дневным пребыванием и лагерях труда и отдыха"</t>
  </si>
  <si>
    <t>Численность детей школьного возраста, оздоровленных на базе пришкольных лагерей, лагерей труда и отдыха</t>
  </si>
  <si>
    <t>2.6.2.</t>
  </si>
  <si>
    <t>2.6.3.</t>
  </si>
  <si>
    <t>2.6.4.</t>
  </si>
  <si>
    <t>Основное мероприятие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</si>
  <si>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Доля муниципальных  служащих  городского округа, прошедших обучение, переподготовку, повышение квалификации (в процентах от общего количества муниципальных служащих)</t>
  </si>
  <si>
    <t>Основное мероприятие "Мероприятия по проведению оздоровительной кампании детей на базе загородных оздоровительных организаций стационарного типа"</t>
  </si>
  <si>
    <t>2.7.1.</t>
  </si>
  <si>
    <t>Процент проведения профессиональной подготовки, переподготовки и повышения квалификации специалистов в общем объеме запланированных мероприятий, %</t>
  </si>
  <si>
    <t>2.8.1.</t>
  </si>
  <si>
    <t>2.8.2.</t>
  </si>
  <si>
    <t>2.8.3.</t>
  </si>
  <si>
    <t>2.8.4.</t>
  </si>
  <si>
    <t>2.8.5.</t>
  </si>
  <si>
    <t>Основное мероприятие "Организация бухгалтерского обслуживания организаций"</t>
  </si>
  <si>
    <t>Процент обслуживания подведомственных образовательных организаций  в рамках организации, ведения бухгалтерского учета в общем количестве подведомственных образовательных организаций</t>
  </si>
  <si>
    <t>Процент обслуживания подведомственных образовательных организаций в рамках организации материально-технического снабжения, в общем количестве подведомственных  образовательных организаций</t>
  </si>
  <si>
    <t>Доля педагогических работников, пользующихся социальной льготой на бесплатную жилую площадь с отоплением и освещением,  от общего количества педагогических работников, претендующих на указанное право</t>
  </si>
  <si>
    <t>Доля молодежи, охваченной мероприятиями по пропаганде здорового образа жизни и профилактике негативных явлений</t>
  </si>
  <si>
    <t>Уровень удовлетворенности граждан, проживающих в сельских местности, условиями жизнедеятельности</t>
  </si>
  <si>
    <t xml:space="preserve">Количество граждан, проживающих в сельской местности, улучшивших жилищные условия </t>
  </si>
  <si>
    <t>Количество молодых семей и молодых специалистов, работающих в сельской местности, проживающих или изъявивших желание проживать в сельской местности, улучшивших жилищные условия</t>
  </si>
  <si>
    <t>Количество учреждений культурно-досугового типа введенных в эксплуатацию в результате проведенного строительства, реконструкции</t>
  </si>
  <si>
    <t>единиц</t>
  </si>
  <si>
    <t>13.4.</t>
  </si>
  <si>
    <t>Уровень обеспеченности сельского населения питьевой водой</t>
  </si>
  <si>
    <t>13.5.</t>
  </si>
  <si>
    <t>Основное мероприятие "Софинансирование капитальных вложений (строительства, реконструкции) в объекты муниципальной собственности"</t>
  </si>
  <si>
    <t>12.2.2.</t>
  </si>
  <si>
    <t>2.2.3.2.</t>
  </si>
  <si>
    <t>Основное мероприятие  "Мероприятия"</t>
  </si>
  <si>
    <t>Доля молодежи, вовлеченной в волонтерскую деятельность, деятельность трудовых объединений, студенческих трудовых отрядов, молодежных бирж труда и других форм занятости</t>
  </si>
  <si>
    <t>Основное мероприятие "Мероприятия молодежной политики, направленные на создание целостной системы молодежных информационных ресурсов"</t>
  </si>
  <si>
    <t>Колличество отработанных площадей</t>
  </si>
  <si>
    <t>Основное мероприятие "Мероприятия по предупреждению и ликвидации чрезвычайных ситуаций природного и техногенного характера"</t>
  </si>
  <si>
    <t>1.4.3.</t>
  </si>
  <si>
    <t>Количество лиц, которым присвоено звание "Почетный гражданин Белгородской области", получивших социальную поддержку</t>
  </si>
  <si>
    <t>Основное мероприятие "Мероприятия по осуществлению дополнительных мер социальной защиты семей, родивших третьего и последующих детей по предоставлению материнского (семейного) капитала"</t>
  </si>
  <si>
    <t xml:space="preserve">
Обеспечение ежегодного уровня достижения показателей Программы
</t>
  </si>
  <si>
    <t>Количество граждан, получивших меру социальной поддержки (безвозмездную субсидию), установленную Федеральным законом от 12 января 1995г. №5-ФЗ «О ветеранах» в соответствии с Указом Президента РФ от 7 мая 2008 года №714 «Об обеспечении жильем ветеранов ВОВ 1941-1945 гг.»</t>
  </si>
  <si>
    <t>Доля населенных пунктов, обеспеченных  подъездными дорогами с твердым покрытием</t>
  </si>
  <si>
    <t>Доля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общей протяженности автодорог общего пользования местного значения</t>
  </si>
  <si>
    <t>Прирост количества населенных пунктов, обеспеченных круглогодичной связью с сетью автомобильных дорог общего пользования по дорогам с твердым покрытием</t>
  </si>
  <si>
    <t>10.1.1.</t>
  </si>
  <si>
    <t>Протяженность построенных подъездных дорог с твердым покрытием к сельским населенным пунктам</t>
  </si>
  <si>
    <t xml:space="preserve">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t>
  </si>
  <si>
    <t>Основное мероприятие «Капитальный ремонт дорог по сельским населенным пунктам городского округа»</t>
  </si>
  <si>
    <t>Основное мероприятие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</si>
  <si>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Протяженность капитально отремонтированных дорог по  населенным пунктам</t>
  </si>
  <si>
    <t>Основное мероприятие .«Капитальный ремонт дорог в г. Губкине»</t>
  </si>
  <si>
    <t>Протяженность капитально отремонтированных дорог в г. Губкине</t>
  </si>
  <si>
    <t xml:space="preserve">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</si>
  <si>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10.1.2.</t>
  </si>
  <si>
    <t>4.6.2.</t>
  </si>
  <si>
    <t>4.6.3.</t>
  </si>
  <si>
    <t>4.6.4.</t>
  </si>
  <si>
    <t>Основное мероприятие «Совершенствование и сопровождение системы  информационно-аналитического обеспечения деятельности органов местного самоуправления Губкинского городского округа»</t>
  </si>
  <si>
    <t>Подпрограмма 2 "Социальное обслуживание населения"</t>
  </si>
  <si>
    <t>Подпрограмма 3 "Социальная поддержка семьи и детей"</t>
  </si>
  <si>
    <t>Подпрограмма 5 "Обеспечение жильем отдельных категорий граждан"</t>
  </si>
  <si>
    <t>Основное мероприятие "Обеспечение функций органов местного самоуправления»</t>
  </si>
  <si>
    <t xml:space="preserve">"Капитальный ремонт автомобильных дорог по населенным пунктам городского округа" </t>
  </si>
  <si>
    <r>
      <t xml:space="preserve">Основное мероприятие </t>
    </r>
    <r>
      <rPr>
        <sz val="12"/>
        <rFont val="Times New Roman"/>
        <family val="1"/>
        <charset val="204"/>
      </rPr>
      <t>«Модернизация и развитие программного и технического комплекса корпоративной сети органов местного самоуправления Губкинского городского округа»</t>
    </r>
  </si>
  <si>
    <t>Мероприятие «Приобретение для дошкольных образовательных организаций оборудования, позволяющего в игровой форме формировать навыки безопасного поведения на дороге»</t>
  </si>
  <si>
    <t>Мероприятие «Организационно-планировочные и инженерные меры совершенствования организации движения транспорта и пешеходов»</t>
  </si>
  <si>
    <t>Доля детей, нуждающихся  в получении услуг дошкольного образования  и не обеспеченных данными услугами, в общей численности  детей дошкольного возраста</t>
  </si>
  <si>
    <t>Качество знаний обучающихся  общеобразовательных организаций</t>
  </si>
  <si>
    <t>Удельный вес  детей и подростков, успешно социализированных  в общество сверстников, от общего количества получивших   специализированную помощь, %</t>
  </si>
  <si>
    <t>Доля детей, охваченных  организованным отдыхом и оздоровлением  на базе оздоровительных лагерей   с дневным пребыванием   в организациях, подведомственных управлению образования, в общей численности детей в общеобразовательных организациях</t>
  </si>
  <si>
    <t>Уровень ежегодного достижения показателей Программы  и ее подпрограмм</t>
  </si>
  <si>
    <t>Доля детей, нуждающихся  в получении услуг дошкольного образования и не обеспеченных данными услугами, в общей численности детей дошкольного возраста</t>
  </si>
  <si>
    <t>Удельный вес воспитанников дошкольных образовательных организаций, обучающихся по программам, соответствующим федеральным государственным образовательным стандартам дошкольного образования, в общей численности воспитанников дошкольных образовательных организаций</t>
  </si>
  <si>
    <t>Соотношение средней заработной платы педагогических работников общего образования к средней заработной плате субъекта РФ</t>
  </si>
  <si>
    <t>Укомплектованность образовательной организации обучающимися</t>
  </si>
  <si>
    <t>Доля обучающихся общеобразовательных организаций, участвующих в мероприятиях, направленных на формирование здорового образа жизни и культуры питания</t>
  </si>
  <si>
    <t>Доля обязательств, взятых регионом по субсидированию первоначального взноса по выданным кредитам</t>
  </si>
  <si>
    <t>Охват  детей,  получающих дополнительное образование  в детских школах искусств, подведомственных управлению культуры</t>
  </si>
  <si>
    <t>Количество совместных мероприятий,  проведённых  МБУ "Центр психолого-педагогической, медицинской и социальной помощи"  с педагогами образовательных организаций</t>
  </si>
  <si>
    <t>Количество получателей услуги по диагностике и консультированию коррекционно-развивающего и компенсирующего характера, чел.</t>
  </si>
  <si>
    <t>Уровень выполнения  показателей, доведённых муниципальным заданием, %</t>
  </si>
  <si>
    <t>Доля проведённых  индивидуально-ориентированных и коррекционно-развивающих программ с детьми в общем объеме запланированных мероприятий</t>
  </si>
  <si>
    <t>Доля детей, охваченных  организованным отдыхом и оздоровлением  на базе оздоровительных лагерей   с дневным пребыванием   в учреждениях, подведомственных управлению образования, в общей численности детей в  общеобразовательных организациях</t>
  </si>
  <si>
    <t>Численность отдыхающих МБОУ «СОК «Орлёнок»</t>
  </si>
  <si>
    <t>Доля муниципальных  служащих, должностные обязанности которых содержат утвержденные показатели результативности</t>
  </si>
  <si>
    <t>Доля муниципальных служащих городского округа, прошедших повышение квалификации по проектному управлению</t>
  </si>
  <si>
    <t>Доля работников, пользующихся социальной льготой на бесплатную жилую площадь с отоплением и освещением,  от общего количества педагогических работников, претендующих на указанное право</t>
  </si>
  <si>
    <t xml:space="preserve">Уровень выполнения параметров, доведенных муниципальным заданием </t>
  </si>
  <si>
    <t>Число учреждений</t>
  </si>
  <si>
    <t>Количество электронных документов на электронных носителях в фондах муниципальных библиотек</t>
  </si>
  <si>
    <t>Число посещений Губкинского краеведческого музея с филиалами</t>
  </si>
  <si>
    <t>Доля охвата населения округа музейными услугами</t>
  </si>
  <si>
    <t>Удельный вес жителей Губкинского городского округа, посещающих театрально – зрелищные мероприятия, в общей численности населения</t>
  </si>
  <si>
    <t>Уровень выполнения параметров, доведенных муниципальным заданием</t>
  </si>
  <si>
    <t xml:space="preserve">Число посещений культурно – досуговых мероприятий </t>
  </si>
  <si>
    <t>Доля населения, участвующего в культурно-досуговых мероприятиях клубных учреждений, от общей численности населения</t>
  </si>
  <si>
    <t>Численность модельных домов культуры</t>
  </si>
  <si>
    <t>Численность туристского потока</t>
  </si>
  <si>
    <t>Основное мероприятие «Мероприятия по событийному туризму»</t>
  </si>
  <si>
    <t>Доля туристского потока от общей численности населения</t>
  </si>
  <si>
    <t>Уровень удовлетворенности населения Губкинского городского округа качеством предоставления муниципальных услуг в сфере культуры</t>
  </si>
  <si>
    <t>Уровень ежегодного достижения показателей муниципальной программы и ее подпрограмм</t>
  </si>
  <si>
    <t>Доля выполненных основных мероприятий муниципальной программы от запланированных</t>
  </si>
  <si>
    <t>Доля специалистов муниципальных учреждений культуры и искусства, проживающих и (или) работающих в сельской местности и имеющих высшее или среднее специальное образование, пользующихся социальной льготой по социальной норме общей площади жилья и нормативах потребления коммунальных услуг</t>
  </si>
  <si>
    <t>Основное мероприятие «Организация административно – хозяйственного обслуживания учреждений»</t>
  </si>
  <si>
    <t>Основное мероприятие "Выплата ежемесячных денежных компенсаций расходов по оплате  жилищно-коммунальных услуг ветеранам труда"</t>
  </si>
  <si>
    <t>Основное мероприятие "Социальная  поддержка вдов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</si>
  <si>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Основное мероприятие "Оплата ежемесячных денежных выплат труженикам тыла"</t>
  </si>
  <si>
    <t>Основное мероприятие "Осуществление мер соцзащиты многодетных семей (приобретение школьной формы первоклассникам, питание и оплата проезда школьников)"</t>
  </si>
  <si>
    <t>Количество обучающихся, получивших меру социальной защиты многодетных семей по обеспечению школьной формой</t>
  </si>
  <si>
    <t>Количество граждан, не подлежащих обязательному социальному страхованию на случай временной нетрудоспособности и в связи с материнством, получивших меры социальной поддержки по выплате пособий при рождении ребенка гражданам</t>
  </si>
  <si>
    <t>Основное мероприятие "Выплата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t>
  </si>
  <si>
    <t>Основное мероприятие "Предоставление материальной и иной помощи для погребения"</t>
  </si>
  <si>
    <t>Основное мероприятие "Выплата пособий малоимущим гражданам и гражданам, оказавшимся в тяжелой жизненной ситуации"</t>
  </si>
  <si>
    <t>Основное мероприятие "Выплата ежемесячных пособий гражданам, имеющим детей"</t>
  </si>
  <si>
    <t>Основное мероприятия "Обеспечение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которые относятся к ведению Российской Федерации и субъектов Российской Федерации"</t>
  </si>
  <si>
    <t>Количество реализованных проездных билетов на территории Губкинского городского округа</t>
  </si>
  <si>
    <t>Количество граждан, получивших услуги по выплате пенсии за выслугу лет лицам, замещавшим  муниципальные должности и должности муниципальной службы</t>
  </si>
  <si>
    <t>Количество граждан, получивших услуги по выплате ежемесячного пособия Почетным гражданам города Губкина и Губкинского района</t>
  </si>
  <si>
    <t>Основное мероприятие "Мероприятия по социальной поддержке некоторых категорий граждан"</t>
  </si>
  <si>
    <t xml:space="preserve">Количество  социальных услуг, оказанных муниципальными бюджетными учреждениями социального обслуживания населения </t>
  </si>
  <si>
    <t>Соотношение  средней заработной платы социальных работников и средней заработной платы в Белгородской области</t>
  </si>
  <si>
    <t>Уровень ежегодного достижения показателей Программы</t>
  </si>
  <si>
    <t>Уровень достижения обеспечения деятельности подведомственных учреждений</t>
  </si>
  <si>
    <t>Результативность деятельности тренерского состава</t>
  </si>
  <si>
    <t>Доля газетных площадей с информацией о деятельности органов местного самоуправления, в общем объеме тиража</t>
  </si>
  <si>
    <t>Повышение уровня доведенной до сведения жителей Губкинского городского округа информации о социально-экономическом,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«Губкин-ТВ» до 100%.</t>
  </si>
  <si>
    <t>Доля сотрудников   редакций СМИ, принявших участие в творческих профессиональных конкурсах, от общего числа сотрудников</t>
  </si>
  <si>
    <t xml:space="preserve">Количество печатных полос </t>
  </si>
  <si>
    <t>Удельный вес численности детей, занимающихся в спортивных кружках, организованных на базе общеобразовательных организаций, в общей численности обучающихся в общеобразовательных организациях (в сельской местности)</t>
  </si>
  <si>
    <t>Сохранение контингента обучающихся в организации дополнительного образования</t>
  </si>
  <si>
    <t>Доля детей, ставших победителями и призерами муниципальных, областных, всероссийских, международных конкурсов, в общей численности детей, участвующих в указанных конкурсах</t>
  </si>
  <si>
    <t>Доля детей, включенных в систему выявления, развития одаренных детей, от общей численности обучающихся в общеобразовательных организациях</t>
  </si>
  <si>
    <t>Доля школьников, получивших выше  50 % от максимального балла за выполнение олимпиадных работ в ходе регионального этапа всероссийской олимпиады школьников, от общего количества участников</t>
  </si>
  <si>
    <t>Доля проведенных контрольно-надзорных процедур от  заявленных (запланированных)</t>
  </si>
  <si>
    <t>Основное мероприятие "Обеспечение жильем отдельных категорий граждан, установленных Федеральным законом от 12 января 1995г. №5-ФЗ «О ветеранах» в соответствии с Указом Президента РФ от 7 мая 2008 года №714 «Об обеспечении жильем ветеранов ВОВ 1941-1945гг.»</t>
  </si>
  <si>
    <t>Количество полос формата А3 в  городской информационно-общественной газете «Новое время» с официальной информацией о деятельности органов местного самоуправления и иной официальной информацией</t>
  </si>
  <si>
    <t>Количество проведенных творческих конкурсов, направленных на развитие профессионального мастерства сотрудников редакций СМИ</t>
  </si>
  <si>
    <t>Количество посадочных мест в предприятиях общественного питания</t>
  </si>
  <si>
    <t>кол-во семей</t>
  </si>
  <si>
    <t>Количество молодежи, вовлеченной в мероприятия по информационному сопровождению</t>
  </si>
  <si>
    <t>Доля молодежи, вовлеченной в мероприятия по выявлению и продвижению талантливой молодежи, использование продуктов ее инновационной деятельности</t>
  </si>
  <si>
    <t xml:space="preserve">Основное мероприятие "Развитие и поддержка молодежных инициатив, направленных на организацию добровольческого труда молодежи" </t>
  </si>
  <si>
    <t>Количество молодежи, охваченной мероприятиями по пропаганде здорового образа жизни и профилактике негативных явлений</t>
  </si>
  <si>
    <t>Доля молодежи, охваченной мероприятиями по формированию системы духовно-нравственных ценностей и гражданской культуры</t>
  </si>
  <si>
    <t xml:space="preserve">Основное мероприятие "Мероприятия по поддержке и социальной адаптации отдельных категорий граждан молодежи" </t>
  </si>
  <si>
    <t>кол-во мероприятий</t>
  </si>
  <si>
    <t>кол-во</t>
  </si>
  <si>
    <t>Обеспечение молодых семей безвозмездной социальной выплатой на улучшение жилищных условий</t>
  </si>
  <si>
    <t>Основное мероприятие "Реализация мероприятий по обеспечению жильем молодых семей"</t>
  </si>
  <si>
    <t xml:space="preserve">Основное мероприятие "Мероприятия по формированию системы духовно-нравственных ценностей и гражданской культуры" </t>
  </si>
  <si>
    <t xml:space="preserve">Основное мероприятие  "Мероприятия по поддержке и социальной адаптации отдельных категорий граждан молодежи" </t>
  </si>
  <si>
    <t>Основное мероприятие  "Реализация молодежной политики на сельских территориях Губкинского городского округа"</t>
  </si>
  <si>
    <t>Основное мероприятие  "Мероприятия по обеспечению жильем молодых семей (за счет средств субсидий из федерального бюджета)"</t>
  </si>
  <si>
    <t>Количество субъектов малого и среднего предпринимательства, получивших поддержку</t>
  </si>
  <si>
    <t>8.3.3.6.</t>
  </si>
  <si>
    <t>Мероприятие «Субсидирование части затрат субъектов малого и среднего предпринимательства, связанных с уплатой процентов по кредитам, привлеченным в российских кредитных организациях на строительство (реконструкцию) для собственных нужд производственных зданий, строений и сооружений либо приобретение оборудования в целях создания и (или) развития либо модернизации производства товаров (работ, услуг)»</t>
  </si>
  <si>
    <t>8.3.3.7.</t>
  </si>
  <si>
    <t>Мероприятие «Субсидирование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</si>
  <si>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Основное мероприятие «Комплектование книжных фондов библиотек муниципальных образований»</t>
  </si>
  <si>
    <t>4.2.2.</t>
  </si>
  <si>
    <t>Основное  мероприятие «Поддержка отрасли культуры (на государственную поддержку лучших работников муниципальных учреждений культуры, находящихся на сельской территории)»</t>
  </si>
  <si>
    <t>Основное  мероприятие «Поддержка отрасли культуры (на государственную поддержку лучших работников муниципальных учреждений культуры, находящихся на сельской территории), за счет средств местного бюджета»</t>
  </si>
  <si>
    <t>4.2.3.</t>
  </si>
  <si>
    <t>4.3.3.</t>
  </si>
  <si>
    <t>4.3.5.</t>
  </si>
  <si>
    <t>Основное мероприятие "Поддержка творческой деятельности и укрепление материально –технической базы муниципальных театров в населенных пунктах с численностью населения до 300 тысяч человек за счет межбюджетных трансфертов»</t>
  </si>
  <si>
    <t>4.3.6.</t>
  </si>
  <si>
    <t>Основное мероприятие  «Поддержка творческой деятельности и укрепление материально – технической базы муниципальных театров в населенных пунктах с численностью населения до 300 тысяч человек»</t>
  </si>
  <si>
    <t>Основное мероприятие «Обеспечение выполнения мероприятий в части повышения оплаты труда работникам учреждений культуры»</t>
  </si>
  <si>
    <t>4.4.6.</t>
  </si>
  <si>
    <t>4.4.7.</t>
  </si>
  <si>
    <t>Основное мероприятие «Обеспечение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 (за счет межбюджетных трансфертов)»</t>
  </si>
  <si>
    <t>Основное мероприятие «Обеспечение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 за счет средств месного бюджета)»</t>
  </si>
  <si>
    <t>4.4.9.</t>
  </si>
  <si>
    <t>Основное мероприятие «Поддержка отрасли культуры (на государственную поддержку лучших работников муниципальных учреждений культуры, находящихся на сельской территории)»</t>
  </si>
  <si>
    <t>4.4.10.</t>
  </si>
  <si>
    <t>4.4.11.</t>
  </si>
  <si>
    <t>Основное мероприятие «Строительство, реконструкция, приобретение объектов недвижимого имущества и капитальный ремонт объектов местного значения»</t>
  </si>
  <si>
    <t>4.4.12.</t>
  </si>
  <si>
    <t>Основное мероприятие «Строительство, реконструкция, приобретение объектов недвижимого имущества и капитальный ремонт объектов местного значения за счет субсидий, полученных из областного бюджета»</t>
  </si>
  <si>
    <t>Основное мероприятие «Капитальный ремонт объектов местного значения»</t>
  </si>
  <si>
    <t>Основное мероприятие «Капитальный ремонт объектов местного значения за счет субсидий, полученных из областного бюджета»</t>
  </si>
  <si>
    <t>4.1.7.</t>
  </si>
  <si>
    <t>Основное мероприятие "Комплектование книжных фондов библиотек муниципальных образований"</t>
  </si>
  <si>
    <t>Основное мероприятие «Поддержка отрасли культуры (на государственную поддержку лучших работников муниципальных учреждений культуры, находящихся на сельской территории) за счет средств местного бюджета»</t>
  </si>
  <si>
    <t>Основное мероприятие  «Поддержка отрасли культуры (на государственную поддержку лучших работников муниципальных учреждений культуры, находящихся на сельской территории)»</t>
  </si>
  <si>
    <t>Основное мероприятие «Поддержка отрасли культуры (на государственную поддержку лучших работников муниципальных учреждений культуры, находящихся на сельской территории),  за счет средств месного бюджета»</t>
  </si>
  <si>
    <t>9.7.</t>
  </si>
  <si>
    <t>9.7.1.</t>
  </si>
  <si>
    <t>9.7.2.</t>
  </si>
  <si>
    <t>Подпрограмма 7 «Формирование современной городской среды на территории Губкинского городского округа на 2017 год»</t>
  </si>
  <si>
    <t>Основное мероприятие «Благоустройство дворовых территорий многоквартирных домов»</t>
  </si>
  <si>
    <t>Основное мероприятие «Благоустройство общественных территорий»</t>
  </si>
  <si>
    <t xml:space="preserve">Протяженность построенных инженерных сетей на территории Губкинского городского округа </t>
  </si>
  <si>
    <t> прогрессирующий </t>
  </si>
  <si>
    <t>Обеспечение уровня достижения показателей конечных результатов Программы</t>
  </si>
  <si>
    <t>Доля благоустроенных дворовых территорий от общего количества дворовых территорий</t>
  </si>
  <si>
    <t>Доля площади благоустроенных общественных территорий к общей площади общественных территорий</t>
  </si>
  <si>
    <t>Строительство водозабора в микрорайонах ИЖС Губкинского городского округа</t>
  </si>
  <si>
    <t>Доля благоустроенных дворовых территорий от общего количества дворовых территорий, %</t>
  </si>
  <si>
    <t>Доля площади благоустроенных общественных территорий к общей площади общественных территорий, %</t>
  </si>
  <si>
    <t>Основное мероприятие 7.1.1. «Благоустройство дворовых территорий многоквартирных домов»</t>
  </si>
  <si>
    <t>Количество благоустроенных дворовых территорий многоквартирных домов, ед.</t>
  </si>
  <si>
    <t>Основное мероприятие 7.1.2. «Благоустройство общественных территорий»</t>
  </si>
  <si>
    <t>Количество благоустроенных общественных территорий, ед.</t>
  </si>
  <si>
    <t>12.2.3.</t>
  </si>
  <si>
    <t>Государственная регистрация актов гражданского состояния и совершение иных юридически значимых действий</t>
  </si>
  <si>
    <t>Межведомственные профилактические рейды по контролю  за  несовершеннолетними и семьями,  состоящими на учете в комиссии, а также выявлении семей родителей, не должным образом исполняющие свои родительские обязанности и несовершеннолетними, склонными к правонарушению и преступлениям</t>
  </si>
  <si>
    <t>Оформление в муниципальную собственность выморочных и бесхозяйных земельных участков</t>
  </si>
  <si>
    <t>Количество кадастровых кварталов, в границах которых предполагается проведение комплексных кадастровых работ</t>
  </si>
  <si>
    <t>1.5.</t>
  </si>
  <si>
    <t>1.5.1.</t>
  </si>
  <si>
    <t xml:space="preserve">Основное мероприятие «Мероприятия  по антитеррористической и антиэкстремистской  пропаганде»
</t>
  </si>
  <si>
    <r>
      <t xml:space="preserve">Основное мероприятие </t>
    </r>
    <r>
      <rPr>
        <sz val="12"/>
        <rFont val="Calibri"/>
        <family val="2"/>
        <charset val="204"/>
      </rPr>
      <t>«</t>
    </r>
    <r>
      <rPr>
        <sz val="12"/>
        <rFont val="Times New Roman"/>
        <family val="1"/>
        <charset val="204"/>
      </rPr>
      <t>Мероприятия по предупреждению и ликвидации черезвычайных ситуаций природного и техногенного характера</t>
    </r>
    <r>
      <rPr>
        <sz val="12"/>
        <rFont val="Calibri"/>
        <family val="2"/>
        <charset val="204"/>
      </rPr>
      <t>»</t>
    </r>
  </si>
  <si>
    <t>Основное мероприятие  «Предоставление права  льготного проезда к  месту учебы и обратно обучающимся  общеобразовательных   организаций, в том числе интернатов, студентам и   аспирантам профессиональных образовательных организаций и организаций высшего образования»</t>
  </si>
  <si>
    <r>
      <t xml:space="preserve">Подпрограмма 1 </t>
    </r>
    <r>
      <rPr>
        <b/>
        <sz val="12"/>
        <rFont val="Calibri"/>
        <family val="2"/>
        <charset val="204"/>
      </rPr>
      <t>«</t>
    </r>
    <r>
      <rPr>
        <b/>
        <sz val="12"/>
        <rFont val="Times New Roman"/>
        <family val="1"/>
        <charset val="204"/>
      </rPr>
      <t>Развитие дошкольного образования</t>
    </r>
    <r>
      <rPr>
        <b/>
        <sz val="12"/>
        <rFont val="Calibri"/>
        <family val="2"/>
        <charset val="204"/>
      </rPr>
      <t>»</t>
    </r>
  </si>
  <si>
    <r>
      <t xml:space="preserve">Основное мероприятие </t>
    </r>
    <r>
      <rPr>
        <sz val="12"/>
        <rFont val="Calibri"/>
        <family val="2"/>
        <charset val="204"/>
      </rPr>
      <t>«</t>
    </r>
    <r>
      <rPr>
        <sz val="12"/>
        <rFont val="Times New Roman"/>
        <family val="1"/>
        <charset val="204"/>
      </rPr>
      <t>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t>
    </r>
    <r>
      <rPr>
        <sz val="12"/>
        <rFont val="Calibri"/>
        <family val="2"/>
        <charset val="204"/>
      </rPr>
      <t>»</t>
    </r>
  </si>
  <si>
    <r>
      <t xml:space="preserve">Основное мероприятие </t>
    </r>
    <r>
      <rPr>
        <sz val="12"/>
        <rFont val="Calibri"/>
        <family val="2"/>
        <charset val="204"/>
      </rPr>
      <t>«</t>
    </r>
    <r>
      <rPr>
        <sz val="12"/>
        <rFont val="Times New Roman"/>
        <family val="1"/>
        <charset val="204"/>
      </rPr>
      <t>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r>
    <r>
      <rPr>
        <sz val="12"/>
        <rFont val="Calibri"/>
        <family val="2"/>
        <charset val="204"/>
      </rPr>
      <t>»</t>
    </r>
  </si>
  <si>
    <r>
      <t>Основное мероприятие «Укрепление материально-технической базы подведомственных организаций, в том числе реализация мероприятий за счет субсидий на иные цели,  предоставляемых муниципальным бюджетным и автономным организациям</t>
    </r>
    <r>
      <rPr>
        <sz val="12"/>
        <rFont val="Calibri"/>
        <family val="2"/>
        <charset val="204"/>
      </rPr>
      <t>»</t>
    </r>
  </si>
  <si>
    <t>2.1.3.1.</t>
  </si>
  <si>
    <t>2.1.3.2.</t>
  </si>
  <si>
    <r>
      <t xml:space="preserve">Мероприятие </t>
    </r>
    <r>
      <rPr>
        <sz val="12"/>
        <rFont val="Calibri"/>
        <family val="2"/>
        <charset val="204"/>
      </rPr>
      <t>«</t>
    </r>
    <r>
      <rPr>
        <sz val="12"/>
        <rFont val="Times New Roman"/>
        <family val="1"/>
        <charset val="204"/>
      </rPr>
      <t>Укрепление материально-технической базы подведомственных учреждений (организаций)</t>
    </r>
    <r>
      <rPr>
        <sz val="12"/>
        <rFont val="Calibri"/>
        <family val="2"/>
        <charset val="204"/>
      </rPr>
      <t>»</t>
    </r>
  </si>
  <si>
    <r>
      <t xml:space="preserve">Мероприятие </t>
    </r>
    <r>
      <rPr>
        <sz val="12"/>
        <rFont val="Calibri"/>
        <family val="2"/>
        <charset val="204"/>
      </rPr>
      <t>«</t>
    </r>
    <r>
      <rPr>
        <sz val="12"/>
        <rFont val="Times New Roman"/>
        <family val="1"/>
        <charset val="204"/>
      </rPr>
      <t>Строительство объектов муниципальной собственности</t>
    </r>
    <r>
      <rPr>
        <sz val="12"/>
        <rFont val="Calibri"/>
        <family val="2"/>
        <charset val="204"/>
      </rPr>
      <t>»</t>
    </r>
  </si>
  <si>
    <t>2.2.3.3.</t>
  </si>
  <si>
    <t>2.2.3.4.</t>
  </si>
  <si>
    <r>
      <t xml:space="preserve">Основное мероприятие </t>
    </r>
    <r>
      <rPr>
        <sz val="12"/>
        <rFont val="Calibri"/>
        <family val="2"/>
        <charset val="204"/>
      </rPr>
      <t>«</t>
    </r>
    <r>
      <rPr>
        <sz val="12"/>
        <rFont val="Times New Roman"/>
        <family val="1"/>
        <charset val="204"/>
      </rPr>
      <t>Поддержка альтернативных форм предоставления дошкольного образования (за счет средств бюджета городского округа и областного бюджета)</t>
    </r>
    <r>
      <rPr>
        <sz val="12"/>
        <rFont val="Calibri"/>
        <family val="2"/>
        <charset val="204"/>
      </rPr>
      <t>»</t>
    </r>
  </si>
  <si>
    <t>Основное мероприятие «Обеспечение реализации прав граждан на получение общедоступного и бесплатного образования в рамках государственного стандарта общего образования»</t>
  </si>
  <si>
    <t>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</si>
  <si>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Основное мероприятие «Укрепление материально-технической базы подведомственных организаций, в том числе реализация мероприятий за счет субсидий на иные цели,  предоставляемых муниципальным бюджетным и автономным организациям»</t>
  </si>
  <si>
    <t>Мероприятие «Укрепление материально-технической базы подведомственных общеобразовательных организаций»</t>
  </si>
  <si>
    <t>Мероприятие  «Реконструкция и капитальный ремонт учреждений образования»</t>
  </si>
  <si>
    <r>
      <t xml:space="preserve">Мероприятие </t>
    </r>
    <r>
      <rPr>
        <sz val="12"/>
        <rFont val="Calibri"/>
        <family val="2"/>
        <charset val="204"/>
      </rPr>
      <t>«</t>
    </r>
    <r>
      <rPr>
        <sz val="12"/>
        <rFont val="Times New Roman"/>
        <family val="1"/>
        <charset val="204"/>
      </rPr>
      <t>Внедрение в общеобразовательных организациях системы мониторинга здоровья обучающихся на основе отечественной технологической платформы за счет межбюджетных трансфертов</t>
    </r>
    <r>
      <rPr>
        <sz val="12"/>
        <rFont val="Calibri"/>
        <family val="2"/>
        <charset val="204"/>
      </rPr>
      <t>»</t>
    </r>
  </si>
  <si>
    <r>
      <t xml:space="preserve">Мероприятие </t>
    </r>
    <r>
      <rPr>
        <sz val="12"/>
        <rFont val="Calibri"/>
        <family val="2"/>
        <charset val="204"/>
      </rPr>
      <t>«</t>
    </r>
    <r>
      <rPr>
        <sz val="12"/>
        <rFont val="Times New Roman"/>
        <family val="1"/>
        <charset val="204"/>
      </rPr>
      <t>Внедрение в общеобразовательных организациях системы мониторинга здоровья обучающихся на основе отечественной технологической платформы за счет средств местного бюджета</t>
    </r>
    <r>
      <rPr>
        <sz val="12"/>
        <rFont val="Calibri"/>
        <family val="2"/>
        <charset val="204"/>
      </rPr>
      <t>»</t>
    </r>
  </si>
  <si>
    <r>
      <t xml:space="preserve">Основное мероприятие </t>
    </r>
    <r>
      <rPr>
        <sz val="12"/>
        <rFont val="Calibri"/>
        <family val="2"/>
        <charset val="204"/>
      </rPr>
      <t>«</t>
    </r>
    <r>
      <rPr>
        <sz val="12"/>
        <rFont val="Times New Roman"/>
        <family val="1"/>
        <charset val="204"/>
      </rPr>
      <t>Обеспечение видеонаблюдения аудиторий пунктов проведения единого государственного экзамена</t>
    </r>
  </si>
  <si>
    <r>
      <t xml:space="preserve">Основное мероприятие </t>
    </r>
    <r>
      <rPr>
        <sz val="12"/>
        <rFont val="Calibri"/>
        <family val="2"/>
        <charset val="204"/>
      </rPr>
      <t>«</t>
    </r>
    <r>
      <rPr>
        <sz val="12"/>
        <rFont val="Times New Roman"/>
        <family val="1"/>
        <charset val="204"/>
      </rPr>
      <t>Мероприятия по созданию условий для сохранения и укрепления здоровья детей и подростков, а также формирования у них культуры питания</t>
    </r>
    <r>
      <rPr>
        <sz val="12"/>
        <rFont val="Calibri"/>
        <family val="2"/>
        <charset val="204"/>
      </rPr>
      <t>»</t>
    </r>
  </si>
  <si>
    <r>
      <t xml:space="preserve">Основное мероприятие  </t>
    </r>
    <r>
      <rPr>
        <sz val="12"/>
        <rFont val="Calibri"/>
        <family val="2"/>
        <charset val="204"/>
      </rPr>
      <t>«</t>
    </r>
    <r>
      <rPr>
        <sz val="12"/>
        <rFont val="Times New Roman"/>
        <family val="1"/>
        <charset val="204"/>
      </rPr>
      <t>Возмещение части затрат в связи с предоставлением учителям общеобразовательных организаций ипотечного кредита</t>
    </r>
    <r>
      <rPr>
        <sz val="12"/>
        <rFont val="Calibri"/>
        <family val="2"/>
        <charset val="204"/>
      </rPr>
      <t>»</t>
    </r>
  </si>
  <si>
    <r>
      <t xml:space="preserve">Основное мероприятие </t>
    </r>
    <r>
      <rPr>
        <sz val="12"/>
        <rFont val="Calibri"/>
        <family val="2"/>
        <charset val="204"/>
      </rPr>
      <t>«</t>
    </r>
    <r>
      <rPr>
        <sz val="12"/>
        <rFont val="Times New Roman"/>
        <family val="1"/>
        <charset val="204"/>
      </rPr>
      <t>Выплата ежемесячного денежного вознаграждения за классное руководство</t>
    </r>
    <r>
      <rPr>
        <sz val="12"/>
        <rFont val="Calibri"/>
        <family val="2"/>
        <charset val="204"/>
      </rPr>
      <t>»</t>
    </r>
  </si>
  <si>
    <r>
      <t>Подпрограмма 4 «Здоровое поколение</t>
    </r>
    <r>
      <rPr>
        <b/>
        <sz val="12"/>
        <rFont val="Calibri"/>
        <family val="2"/>
        <charset val="204"/>
      </rPr>
      <t>»</t>
    </r>
  </si>
  <si>
    <t>Основное мероприятие «Мероприятия по выявлению, развитию и поддержке одаренных детей»</t>
  </si>
  <si>
    <r>
      <t xml:space="preserve">Подпрограмма 3 </t>
    </r>
    <r>
      <rPr>
        <b/>
        <sz val="12"/>
        <rFont val="Calibri"/>
        <family val="2"/>
        <charset val="204"/>
      </rPr>
      <t>«</t>
    </r>
    <r>
      <rPr>
        <b/>
        <sz val="12"/>
        <rFont val="Times New Roman"/>
        <family val="1"/>
        <charset val="204"/>
      </rPr>
      <t>Развитие дополнительного образования детей, поддержка талантливых и одаренных детей»</t>
    </r>
  </si>
  <si>
    <r>
      <t xml:space="preserve">ООсновное мероприятие </t>
    </r>
    <r>
      <rPr>
        <sz val="12"/>
        <rFont val="Calibri"/>
        <family val="2"/>
        <charset val="204"/>
      </rPr>
      <t>«</t>
    </r>
    <r>
      <rPr>
        <sz val="12"/>
        <rFont val="Times New Roman"/>
        <family val="1"/>
        <charset val="204"/>
      </rPr>
      <t>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r>
    <r>
      <rPr>
        <sz val="12"/>
        <rFont val="Calibri"/>
        <family val="2"/>
        <charset val="204"/>
      </rPr>
      <t>»</t>
    </r>
  </si>
  <si>
    <r>
      <t>Основное мероприятие «Мероприятия</t>
    </r>
    <r>
      <rPr>
        <sz val="12"/>
        <rFont val="Calibri"/>
        <family val="2"/>
        <charset val="204"/>
      </rPr>
      <t>»</t>
    </r>
  </si>
  <si>
    <t>Подпрограмма 5 «Методическая поддержка педагогических работников образовательных организаций»</t>
  </si>
  <si>
    <t>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</si>
  <si>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Подпрограмма 6 «Обеспечение безопасного, качественного отдыха и оздоровления детей в летний период»</t>
  </si>
  <si>
    <t>Основное мероприятие «Субсидии на мероприятия по проведению оздоровительной кампании детей»</t>
  </si>
  <si>
    <t>Основное мероприятие «Мероприятия по проведению оздоровительной кампании детей  в  лагерях с дневным пребыванием и лагерях труда и отдыха»</t>
  </si>
  <si>
    <t>Основное мероприятие  «Мероприятия по проведению  оздоровительной кампании детей на базе загородных оздоровительных организаций стационарного типа»</t>
  </si>
  <si>
    <t>Подпрограмма 7 «Развитие  муниципальной кадровой политики в органах местного самоуправления Губкинского городского округа»</t>
  </si>
  <si>
    <t>Основное мероприятие «Организация бухгалтерского обслуживания организаций»</t>
  </si>
  <si>
    <t>Основное мероприятие «Меры социальной поддержки работников муниципальных образовательных организаций, проживающих и работающих в сельских населенных пунктах, рабочих поселках (поселках городского типа)»</t>
  </si>
  <si>
    <t>Основное мероприятие «Предоставление мер социальной поддержки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</si>
  <si>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2.6.5.</t>
  </si>
  <si>
    <r>
      <t xml:space="preserve">Основное мероприятие  </t>
    </r>
    <r>
      <rPr>
        <sz val="12"/>
        <rFont val="Calibri"/>
        <family val="2"/>
        <charset val="204"/>
      </rPr>
      <t>«</t>
    </r>
    <r>
      <rPr>
        <sz val="12"/>
        <rFont val="Times New Roman"/>
        <family val="1"/>
        <charset val="204"/>
      </rPr>
      <t>Укрепление материально-технической базы подведомственных организаций, в том числе реализация мероприятий за счет субсидий на иные цели, предоставляемых муниципальным бюджетным и автономным организациям</t>
    </r>
    <r>
      <rPr>
        <sz val="12"/>
        <rFont val="Calibri"/>
        <family val="2"/>
        <charset val="204"/>
      </rPr>
      <t>»</t>
    </r>
  </si>
  <si>
    <t>2.7.2.</t>
  </si>
  <si>
    <r>
      <t xml:space="preserve">Основное мероприятие </t>
    </r>
    <r>
      <rPr>
        <sz val="12"/>
        <rFont val="Calibri"/>
        <family val="2"/>
        <charset val="204"/>
      </rPr>
      <t>«</t>
    </r>
    <r>
      <rPr>
        <sz val="12"/>
        <rFont val="Times New Roman"/>
        <family val="1"/>
        <charset val="204"/>
      </rPr>
      <t>Профессиональная подготовка, переподготовка и повышение квалификации</t>
    </r>
    <r>
      <rPr>
        <sz val="12"/>
        <rFont val="Calibri"/>
        <family val="2"/>
        <charset val="204"/>
      </rPr>
      <t>»</t>
    </r>
  </si>
  <si>
    <r>
      <t xml:space="preserve">Основное мероприятие </t>
    </r>
    <r>
      <rPr>
        <sz val="12"/>
        <rFont val="Calibri"/>
        <family val="2"/>
        <charset val="204"/>
      </rPr>
      <t>«</t>
    </r>
    <r>
      <rPr>
        <sz val="12"/>
        <rFont val="Times New Roman"/>
        <family val="1"/>
        <charset val="204"/>
      </rPr>
      <t>Повышение квалификации работников, не замещающих должности муниципальной службы органов местного самоуправления Губкинского городского округа</t>
    </r>
    <r>
      <rPr>
        <sz val="12"/>
        <rFont val="Calibri"/>
        <family val="2"/>
        <charset val="204"/>
      </rPr>
      <t>»</t>
    </r>
  </si>
  <si>
    <t>4.7.1.</t>
  </si>
  <si>
    <t>4.7.2.</t>
  </si>
  <si>
    <t>4.7.3.</t>
  </si>
  <si>
    <t>4.7.4.</t>
  </si>
  <si>
    <t>Основное мероприятие "Единовременные выплаты медицинским работникам"</t>
  </si>
  <si>
    <t>Количество фактов проявления терроризма и экстремизма</t>
  </si>
  <si>
    <t>Основное мероприятие "Мероприятия по антитеррористической и антиэкстремистской пропаганде"</t>
  </si>
  <si>
    <t>1.5.2.</t>
  </si>
  <si>
    <t>Обеспечение бесперебойной  работы камер видео-наблюдения</t>
  </si>
  <si>
    <t>Мероприятие "Укрепление материально-технической базы подведомственных дошкольных организаций"</t>
  </si>
  <si>
    <t>Мероприятие "Строительство объектов муниципальной собственности"</t>
  </si>
  <si>
    <t>Мероприятие " Укрепление материально-технической базы подведомственных общеобразовательных организаций"</t>
  </si>
  <si>
    <t>2.2.8.</t>
  </si>
  <si>
    <t>Доля работников, не замещающих должности  муниципальной службы  органов местного самоуправления Губкинского городского округа, прошедших повышение квалификации (в процентах от общего  количества работников, не замещающих должности муниципальной службы)</t>
  </si>
  <si>
    <t>Доля работников, не замещающих должности муниципальной службы органов местного самоуправления Губкинского городского округа, прошедших повышение квалификации по проектному управлению (в процентах от общего количества работников, не  замещающих должности муниципальной службы)</t>
  </si>
  <si>
    <t>Основное мероприятие  "Получение дополнительного образования муниципальными служащими органов местного самоуправления"</t>
  </si>
  <si>
    <t>Основное мероприятие "Повышение квалификации работников, не замещающих должности муниципальной службы органов местного самоуправления Губкинского городского округа"</t>
  </si>
  <si>
    <t>Процент повышения квалификации работников, не замещающих должности муниципальной службы органов местного самоуправления Губкинского городского округа в общем объеме запланированных мероприятий</t>
  </si>
  <si>
    <t>Количество граждан, подвергшихся радиации, получивших пособия и компенсации</t>
  </si>
  <si>
    <t>Количество семей, родивших третьего и последующих детей, получивших материнский (семейный) капитал</t>
  </si>
  <si>
    <t>Основное мероприятие "Компенсация отдельным категориям граждан оплаты взноса на капитальный ремонт общего имущества в многоквартирном доме (федеральный бюджет)"</t>
  </si>
  <si>
    <t>10.4.</t>
  </si>
  <si>
    <t>Основное мероприятие "Реализация мероприятий направления (подпрограммы) "Устойчивое развитие сельских территорий  Государственной программы развития сельского хозяйства и регулирования рынков сельскохозяйственной продукции, сырья и продовольствия на 2013-2020 годы» (за счет субсидий из федерального бюджета в части улучшения жилищных условий молодых семей, специалистов и граждан, проживающих в сельской местности)"</t>
  </si>
  <si>
    <t>Основное мероприятие "Реализация мероприятий направления (подпрограммы) "Устойчивое развитие сельских территорий  Государственной программы развития сельского хозяйства и регулирования рынков сельскохозяйственной продукции, сырья и продовольствия на 2013-2020 годы(за счет субсидий из областного бюджета в части улучшения жилищных условий молодых семей, специалистов и граждан, проживающих в сельской местности)"</t>
  </si>
  <si>
    <t>14.</t>
  </si>
  <si>
    <t>14.1.</t>
  </si>
  <si>
    <t>Основное мероприятие «Благоустройство дворовых территорий многоквартирных домов (исходя из минимального перечня видов работ по благоустройству), расположенных на территории Губкинского городского округа»</t>
  </si>
  <si>
    <t>14.2.</t>
  </si>
  <si>
    <t>Основное  мероприятие "Благоустройство общественных и иных территорий Губкинского городского округа"</t>
  </si>
  <si>
    <t>Всего ресурсное обеспечение по муниципальным программам Губкинского городского округа</t>
  </si>
  <si>
    <t>Основное мероприятие  «Благоустройство дворовых территорий многоквартирных домов (исходя из минимального перечня видов работ по благоустройству), расположенных на территории Губкинского городского округа»</t>
  </si>
  <si>
    <t>Количество благоустроенных дворовых территорий многоквартирных домов</t>
  </si>
  <si>
    <t>Основное мероприятие «Благоустройство общественных и иных территорий Губкинского городского округа»</t>
  </si>
  <si>
    <t>Количество благоустроенных иных территорий Губкинского городского округа</t>
  </si>
  <si>
    <t>Основное мероприятие "Реализация мероприятий направления (подпрограммы) «Устойчивое развитие сельских территорий" Государственной программы развития сельского хозяйства и регулирования рынков сельскохозяйственной продукции, сырья и продовольствия на 2013 - 2020 годы» (за счет субсидий из федерального бюджета в части улучшения жилищных условий молодых семей, специалистов и граждан, проживающих в сельской местности)"</t>
  </si>
  <si>
    <t>Основное мероприятие "Реализация мероприятий направления (подпрограммы) «Устойчивое развитие сельских территорий" Государственной программы развития сельского хозяйства и регулирования рынков сельскохозяйственной продукции, сырья и продовольствия на 2013 - 2020 годы» (за счет субсидий из областного бюджета в части улучшения жилищных условий молодых семей, специалистов и граждан, проживающих в сельской местности)"</t>
  </si>
  <si>
    <t>Мероприятие «Субсидирование части затрат субъектов малого и среднего предпринимательства (гранты) – производителей товаров, работ, услуг, предоставляемых на условиях долевого финансирования целевых расходов по уплате первого взноса (аванса) при заключении договора лизинга оборудования, выплатами по передаче прав на франшизу (паушальный взнос)»</t>
  </si>
  <si>
    <t>Количество субъектов малого и среднего предпринимательства, получателей субсидии на условиях долевого финансирования целевых расходов по уплате первого взноса (аванса) при заключении договора лизинга оборудования, выплатами по передаче прав на франшизу (паушальный взнос)</t>
  </si>
  <si>
    <t>Муниципальная программа «Развитие экономического потенциала и формирование  благоприятного предпринимательского  климата в  Губкинском городском округе"</t>
  </si>
  <si>
    <t>Подпрограмма 1 "Развитие общественного питания на территории Губкинского городского округа"</t>
  </si>
  <si>
    <t>Подпрограмма 2 "Развитие торговли на территории Губкинского городского округа"</t>
  </si>
  <si>
    <t>Подпрограмма 3 "Развитие и поддержка малого и среднего предпринимательства в Губкинском городском округе"</t>
  </si>
  <si>
    <t>Подпрограмма 2 "Патриотическое воспитание граждан"</t>
  </si>
  <si>
    <t>Подпрограмма 1 "Молодежная политика"</t>
  </si>
  <si>
    <t>Муниципальная программа "Молодежь Губкинского городского округа"</t>
  </si>
  <si>
    <t>Подпрограмма 3 "Обеспечение жильем молодых семей"</t>
  </si>
  <si>
    <t xml:space="preserve">Муниципальная программа «Развитие физической культуры и спорта в  Губкинском городском округе» </t>
  </si>
  <si>
    <t>Подпрограмма 1 «Развитие физической культуры и массового спорта в Губкинском городском округе»</t>
  </si>
  <si>
    <t>Муниципальная программа «Развитие физической культуры и спорта в Губкинском городском округе»</t>
  </si>
  <si>
    <t>Подпрограмма 2 «Развитие футбола в Губкинском городском округе»</t>
  </si>
  <si>
    <t>Подпрограмма 3 «Губкинская школа здоровья»</t>
  </si>
  <si>
    <t>Подпрограмма 4 «Обеспечение реализации муниципальной программы «Развитие физической культуры и спорта в Губкинском городском округе»</t>
  </si>
  <si>
    <t>Муниципальная программа "Развитие экономического потенциала и формирование благоприятного предпринимательского климата в Губкинском городском округе"</t>
  </si>
  <si>
    <t>Подпрограмма 1 "Развитие физической культуры и спорта в Губкинском городском округе"</t>
  </si>
  <si>
    <t>Подпрограмма 2 "Развитие футбола в Губкинском городском окргуе"</t>
  </si>
  <si>
    <t>Подпрограмма 4 "Обеспечение реализации муниципальной программы "Развитие физической культуры и спорта в Губкинском городском округе"</t>
  </si>
  <si>
    <t>Подпрограмма 3 "Губкинская школа здоровья"</t>
  </si>
  <si>
    <t>Наименование программы, подпрограммы, основного мероприятия</t>
  </si>
  <si>
    <t>Муниципальная программа «Обеспечение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t>
  </si>
  <si>
    <t>Подпрограмма 1 «Развитие материально-технической базы муниципальных печатных и электронных СМИ »</t>
  </si>
  <si>
    <t>Муниципальная программа «Обеспечение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t>
  </si>
  <si>
    <t>Подпрограмма 1 «Развитие материально-технической базы муниципальных печатных и электронных СМИ»</t>
  </si>
  <si>
    <t>Подпрограмма 1. «Создание условий для развития информационного общества в Губкинском городском округе»</t>
  </si>
  <si>
    <t>Подпрограмма 2. «Повышение качества и доступности государственных и муниципальных услуг »</t>
  </si>
  <si>
    <t>прогрессивный</t>
  </si>
  <si>
    <t>регрессивный</t>
  </si>
  <si>
    <t>Подпрограмма 1 "Социальная поддержка отдельных категорий граждан"</t>
  </si>
  <si>
    <t>Основное мероприятие "Выплата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</si>
  <si>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Основное мероприятие "Выплата ежемесячных денежных компенсаций расходов по оплате жилищно-коммунальных услуг многодетным семьям"</t>
  </si>
  <si>
    <t>Основное мероприятие "Выплата ежемесячных денежных компенсаций расходов по оплате жилищно-коммунальных услуг иным категориям граждан"</t>
  </si>
  <si>
    <t>Основное мероприятие "Выплата пособия лицам, которым присвоено звание "Почетный гражданин Белгородской области"</t>
  </si>
  <si>
    <t>Основное мероприятие "Оплата ежемесячных денежных выплат ветеранам труда, ветеранам военной службы"</t>
  </si>
  <si>
    <t>Основное  мероприятие "Оплата ежемесячных денежных выплат лицам, родившимся в период с 22 июня 1923 года по 3 сентября 1945 года (Дети войны)"</t>
  </si>
  <si>
    <t xml:space="preserve">Количество граждан, не подлежащих обязательному социальному страхованию на случай временной нетрудоспособности и в связи с материнством, получивших меры социальной поддержки по выплате пособий по уходу за ребенком до достижения им возраста полутора лет </t>
  </si>
  <si>
    <t>Основное мероприятие "Ежемесячная денежная выплата, назначаемая в случае рождения третьего ребенка или последующих детей до достижения ребенком возраста трех лет"</t>
  </si>
  <si>
    <t>Количествр граждан, получающих меры социальной поддержки, в общей численности граждан, обратившихся за получением мер  социальной поддержки в соответствии с нормативными правовыми актами Российской Федерации, Белгородской области, Губкинского городского округа</t>
  </si>
  <si>
    <t xml:space="preserve"> семей</t>
  </si>
  <si>
    <t>Количество граждан Украины, имеющих статус беженца или получивших временное убежище на территории Российской Федерации и проживающих в жилых помещениях граждан Российской Федерации,  которым оказана адресная финансовая  помощь</t>
  </si>
  <si>
    <t>Количество неработающих пенсионеров, которым оказана адресная социальная помощь на газификацию домовладений</t>
  </si>
  <si>
    <t xml:space="preserve">Основное мероприятие "Выплата единовременной адресной материальной помощи женщинам, находящимся в трудной жизненной ситуации, сохранившим беременность" </t>
  </si>
  <si>
    <t xml:space="preserve">Количество женщин, получивших единовременную адресную материальную помощь, находящимся в трудной жизненной ситуациии и сохранившим беременность  </t>
  </si>
  <si>
    <t>Количество граждан, получивших компенсацию на капитальный ремонт в многоквартирном доме</t>
  </si>
  <si>
    <t>Количество медицинских работников, получивших единовременные выплаты</t>
  </si>
  <si>
    <t>Основное мероприятие "Выплата компенсации расходов в целях соблюдения утвержденных предельных (максимальных) индексов изменения размера вносимой гражданами платы за комунальные услуги"</t>
  </si>
  <si>
    <t>Доля граждан, получающих меры социальной поддержки, в общей численности граждан, обратившихся за получением компенсации в целях соблюдения утвержденных предельных (максимальных) индексов изменения размера вносимой гражданами платы за коммунальные услуги</t>
  </si>
  <si>
    <t xml:space="preserve">тыс. ед. </t>
  </si>
  <si>
    <t>Подпрограмма 4 "Доступная среда для инвалидов и маломобильных групп населения"</t>
  </si>
  <si>
    <t>Основное мероприятие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</si>
  <si>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Количество приоритетных объектов и услуг в приоритетных сферах жизнедеятельности инвалидов и других маломобильных групп населения</t>
  </si>
  <si>
    <t>Количество социально ориентированных некоммерческих организаций, получивших  субсидию из средств бюджета городского округа</t>
  </si>
  <si>
    <t>Количество построенного или приобретенного на вторичном рынке жилья для обеспечения жилыми помещениями детей-сирот,  детей, оставшихся без попечения родителей  и лиц из их числа</t>
  </si>
  <si>
    <t>Основное мероприятие "Осуществление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t>
  </si>
  <si>
    <t>5.1.35</t>
  </si>
  <si>
    <t>5.1.39</t>
  </si>
  <si>
    <t>Муниципальная программа 
"Молодежь Губкинского городского округа"</t>
  </si>
  <si>
    <t>Основное мероприятие "Реализация мероприятий федеральной целевой программы "Устойчивое развитие сельских территорий на 2014-2017 годы и на период до 2020 года" (за счет субсидии из федерального бюджета в части строительства сетей водоснабжения)"</t>
  </si>
  <si>
    <t>1.1.2.3.</t>
  </si>
  <si>
    <t>Доля муниципальных учреждений, оснащенных системой видеонаблюдения, %</t>
  </si>
  <si>
    <t>Подпрограмма 2  «Профилактика  немедицинского потребления наркотических средств, психотропных веществ и их аналогов, противодействие их незаконному обороту на территории Губкинского городского округа»</t>
  </si>
  <si>
    <t xml:space="preserve">Подпрограмма 3. «Профилактика безнадзорности  и правонарушений несовершеннолетних и защита их прав на территории Губкинского городского округа» </t>
  </si>
  <si>
    <t>Подпрограмма 4. «Мероприятия по гражданской обороне и чрезвычайным ситуациям  на территории Губкинского городского округа»</t>
  </si>
  <si>
    <t>Муниципальная программа «Обеспечение безопасности жизнедеятельности населения  Губкинского городского округа»</t>
  </si>
  <si>
    <t>Подпрограмма 1. «Профилактика правонарушений и преступлений, обеспечение  безопасности дорожного движения на территории Губкинского городского округа»</t>
  </si>
  <si>
    <t>Подпрограмма 2. «Профилактика немедицинского потребления наркотических средств, психотропных веществ и их аналогов, противодействие их незаконному обороту на территории Губкинского городского округа»</t>
  </si>
  <si>
    <t>Подпрограмма 3. «Профилактика безнадзорности и правонарушений несовершеннолетних и защита их прав на территории Губкинского городского округа»</t>
  </si>
  <si>
    <t>Подпрограмма 5 «Противодействие терроризму и экстремизму на территории Губкинского городского округа»</t>
  </si>
  <si>
    <r>
      <t xml:space="preserve">Основное мероприятие </t>
    </r>
    <r>
      <rPr>
        <sz val="12"/>
        <rFont val="Calibri"/>
        <family val="2"/>
        <charset val="204"/>
      </rPr>
      <t>«</t>
    </r>
    <r>
      <rPr>
        <sz val="12"/>
        <rFont val="Times New Roman"/>
        <family val="1"/>
        <charset val="204"/>
      </rPr>
      <t xml:space="preserve">Мероприятия по обеспечению антитеррористической защищенности и безопасности муниципальных учреждений и мест с массовым пребыванием граждан»
</t>
    </r>
  </si>
  <si>
    <t xml:space="preserve">Основное мероприятие "Организация предоставления социального пособия на погребение" </t>
  </si>
  <si>
    <t xml:space="preserve">Основное мероприятие "Организация предоставления ежемесячных денежных компенсаций расходов по оплате жилищно-коммунальных услуг" </t>
  </si>
  <si>
    <r>
      <rPr>
        <sz val="12"/>
        <rFont val="Times New Roman"/>
        <family val="1"/>
        <charset val="204"/>
      </rPr>
      <t xml:space="preserve">Основное мероприятие </t>
    </r>
    <r>
      <rPr>
        <b/>
        <sz val="12"/>
        <rFont val="Times New Roman"/>
        <family val="1"/>
        <charset val="204"/>
      </rPr>
      <t xml:space="preserve">
"</t>
    </r>
    <r>
      <rPr>
        <sz val="12"/>
        <rFont val="Times New Roman"/>
        <family val="1"/>
        <charset val="204"/>
      </rPr>
      <t xml:space="preserve">Осуществление деятельности по опеке и попечительству в отношении совершеннолетних лиц"  </t>
    </r>
  </si>
  <si>
    <t>Основное мероприятие "Осуществление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t>
  </si>
  <si>
    <r>
      <rPr>
        <sz val="12"/>
        <rFont val="Times New Roman"/>
        <family val="1"/>
        <charset val="204"/>
      </rPr>
      <t xml:space="preserve">Основное мероприятие </t>
    </r>
    <r>
      <rPr>
        <sz val="12"/>
        <rFont val="Calibri"/>
        <family val="2"/>
        <charset val="204"/>
      </rPr>
      <t>«</t>
    </r>
    <r>
      <rPr>
        <sz val="12"/>
        <rFont val="Times New Roman"/>
        <family val="1"/>
        <charset val="204"/>
      </rPr>
      <t>Обеспечение жильем отдельных категорий граждан, установленных Федеральным законом от 12 января 1995г. №5-ФЗ «О ветеранах» и от 24 ноября 1995г. №181-ФЗ «О социальной защите инвалидов в РФ»</t>
    </r>
  </si>
  <si>
    <r>
      <rPr>
        <sz val="12"/>
        <rFont val="Times New Roman"/>
        <family val="1"/>
        <charset val="204"/>
      </rPr>
      <t xml:space="preserve">Основное мероприятие </t>
    </r>
    <r>
      <rPr>
        <sz val="12"/>
        <rFont val="Calibri"/>
        <family val="2"/>
        <charset val="204"/>
      </rPr>
      <t>«</t>
    </r>
    <r>
      <rPr>
        <sz val="12"/>
        <rFont val="Times New Roman"/>
        <family val="1"/>
        <charset val="204"/>
      </rPr>
      <t>Обеспечение жильем отдельных категорий граждан, установленных Федеральным законом от 12 января 1995г. № 5-ФЗ «О ветеранах» в соответствии с Указом Президента РФ от 7 мая 2008г. №714 «Об обеспечении жильем ветеранов ВОВ 1941-1945гг.»</t>
    </r>
  </si>
  <si>
    <t>Основное мероприятие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</si>
  <si>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 xml:space="preserve">Основное мероприятие "Выплата компенсации части родительской платы за присмотр уход за детьми в образовательных организациях, реализующих основную образовательную программу" </t>
  </si>
  <si>
    <t xml:space="preserve">Основное мероприятие "Выплата компенсации расходов в целях соблюдения утвержденных предельных (максимальных)индексов изменения размера вносимой гражданами платы за комунальные услуги" </t>
  </si>
  <si>
    <r>
      <rPr>
        <sz val="12"/>
        <rFont val="Times New Roman"/>
        <family val="1"/>
        <charset val="204"/>
      </rPr>
      <t xml:space="preserve">Основное мероприятие </t>
    </r>
    <r>
      <rPr>
        <b/>
        <sz val="12"/>
        <rFont val="Times New Roman"/>
        <family val="1"/>
        <charset val="204"/>
      </rPr>
      <t>"</t>
    </r>
    <r>
      <rPr>
        <sz val="12"/>
        <rFont val="Times New Roman"/>
        <family val="1"/>
        <charset val="204"/>
      </rPr>
      <t xml:space="preserve">Ежемесячная денежная компенсация расходов на уплату взноса на капитальный ремонт общего имущества в многоквартирном доме лицам, достигшим возраста семидесяти и восьмидесяти лет" </t>
    </r>
  </si>
  <si>
    <t>Основное мероприятие "Выплата единовременной адресной материальной помощи женщинам, находящимся в трудной жизненной ситуации и сохранившим беременность"</t>
  </si>
  <si>
    <r>
      <rPr>
        <sz val="12"/>
        <rFont val="Times New Roman"/>
        <family val="1"/>
        <charset val="204"/>
      </rPr>
      <t>Основное мероприятие "Мероприятия по осуществлению дополнительных мер социальной защиты семей, родивших третьего и последующих детей по предоставлению материнского (семейного) капитала"</t>
    </r>
    <r>
      <rPr>
        <b/>
        <sz val="12"/>
        <rFont val="Times New Roman"/>
        <family val="1"/>
        <charset val="204"/>
      </rPr>
      <t xml:space="preserve"> </t>
    </r>
  </si>
  <si>
    <t xml:space="preserve">Основное мероприятие "Осуществление переданных полномочий по предоставлению отдельных мер социальной поддержки граждан, подвергшихся радиации" </t>
  </si>
  <si>
    <r>
      <rPr>
        <sz val="12"/>
        <rFont val="Times New Roman"/>
        <family val="1"/>
        <charset val="204"/>
      </rPr>
      <t>Основное мероприятие "Мероприятия по социальной поддержке некоторых категорий граждан"</t>
    </r>
    <r>
      <rPr>
        <b/>
        <sz val="12"/>
        <rFont val="Times New Roman"/>
        <family val="1"/>
        <charset val="204"/>
      </rPr>
      <t xml:space="preserve">
</t>
    </r>
  </si>
  <si>
    <t>Основное мероприятие "Обеспечение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</si>
  <si>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Основное мероприятие "Выплата ежемесячного пособия на ребенка, гражданам,  имеющим детей"</t>
  </si>
  <si>
    <t xml:space="preserve">Основное мероприятие "Ежемесячная денежная выплата, назначаемая в случае рождения третьего ребенка или последующих детей до достижения ребенком возраста трех лет"  </t>
  </si>
  <si>
    <r>
      <rPr>
        <sz val="12"/>
        <rFont val="Times New Roman"/>
        <family val="1"/>
        <charset val="204"/>
      </rPr>
      <t>Основное мероприятие "Предоставление материальной и иной помощи для погребения"</t>
    </r>
    <r>
      <rPr>
        <b/>
        <sz val="12"/>
        <rFont val="Times New Roman"/>
        <family val="1"/>
        <charset val="204"/>
      </rPr>
      <t xml:space="preserve">  </t>
    </r>
  </si>
  <si>
    <t xml:space="preserve">Основное мероприятие "Выплата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</si>
  <si>
    <t>Основное мероприятие "Осуществление мер соцзащиты многодетных семей (приобретение школьной формы первоклассникам, питание и оплата проезда школьников многодетных семей)"</t>
  </si>
  <si>
    <t xml:space="preserve">Основное мероприятие "Оплата ежемесячных денежных выплат  лицам, родившимся в период с 22 июня 1923 года по   3 сентября 1945 года (Дети войны)"   </t>
  </si>
  <si>
    <t xml:space="preserve">Основное мероприятие "Оплата ежемесячных денежных выплат труженикам тыла" </t>
  </si>
  <si>
    <t xml:space="preserve">Основное мероприятие "Осуществление переданного полномочия Российской Федерации по осуществлению ежегодной денежной выплаты" </t>
  </si>
  <si>
    <t>Основное  мероприятие "Выплата ежемесячных  денежных компенсаций расходов по оплате жилищно-коммунальных услуг иным категориям граждан"</t>
  </si>
  <si>
    <t xml:space="preserve">Подпрограмма 1 "Строительство (реконструкция) подъездных дорог с твердым покрытием к населенным пунктам Губкинского городского округа"                    </t>
  </si>
  <si>
    <t>Подпрограмма 2 "Капитальный ремонт автомобильных дорог общего пользования местного значения Губкинского городского округа"</t>
  </si>
  <si>
    <t>Подпрограмма 3 "Содержание улично-дорожной сети Губкинского городского округа"</t>
  </si>
  <si>
    <t>Подпрограмма 4 "Благоустройство дворовых территорий многоквартирных домов, проездов к дворовым территориям многоквартирных домов Губкинского городского округа"</t>
  </si>
  <si>
    <t>Муниципальная программа «Развитие информационного общества в Губкинском городском округе»</t>
  </si>
  <si>
    <t>Муниципальная программа "Развитие имущественно-земельных отношений в Губкинском городском округе"</t>
  </si>
  <si>
    <t>Подпрограмма 1 "Развитие имущественных отношений в Губкинском городском округе"</t>
  </si>
  <si>
    <t>Подпрограмма 2 "Развитие земельных отношений в Губкинском городском округе"</t>
  </si>
  <si>
    <t>Подпрограмма 3 "Обеспечение реализации муниципальной программы"</t>
  </si>
  <si>
    <t>Подпрограмма 1 «Развитие библиотечного дела Губкинского городского округа»</t>
  </si>
  <si>
    <t xml:space="preserve">Подпрограмма 3 «Содержание улично-дорожной сети Губкинского городского округа» </t>
  </si>
  <si>
    <t xml:space="preserve"> Муниципальная программа «Обеспечение безопасности жизнедеятельности населения Губкинского городского округа»</t>
  </si>
  <si>
    <t>Подпрограмма 5. «Противодействие терроризму и экстремизму  на территории Губкинского городского округа»</t>
  </si>
  <si>
    <t>Доля граждан, получающих меры социальной поддержки, в общей численности граждан, обратившихся за получением мер социальной поддержки в соответствии с нормативными правовыми актами Российской Федерации, Белгородской области, Губкинского городского округа</t>
  </si>
  <si>
    <t>Количество социальных услуг, оказанных муниципальными бюджетными учреждениями социального обслуживания населения</t>
  </si>
  <si>
    <t>Доля детей, оставшихся без попечения родителей, переданных на воспитание в семьи, в общей численности детей, оставшихся без попечения родителей</t>
  </si>
  <si>
    <t>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</si>
  <si>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Обеспечение ежегодного уровня достижения показателей Программы</t>
  </si>
  <si>
    <t xml:space="preserve">Количество граждан, имеющих детей, получивших меры социальной поддержки по выплате ежемесячного пособия </t>
  </si>
  <si>
    <t xml:space="preserve"> Муниципальная программа "Развитие автомобильных дорог общего пользования местного значения Губкинского городского округа"</t>
  </si>
  <si>
    <t xml:space="preserve">Подпрограмма 1 «Строительство (реконструкция) подъездных дорог с твердым покрытием к населенным пунктам Губкинского городского округа" </t>
  </si>
  <si>
    <t xml:space="preserve">Подпрограмма 2 «Капитальный ремонт автомобильных дорог общего пользования местного значения Губкинского городского округа» </t>
  </si>
  <si>
    <t>Доля граждан, использующих механизм получения государственных и муниципальных услуг в электронной форме</t>
  </si>
  <si>
    <t>Доля граждан, удовлетворенных качеством предоставления государственных и муниципальных услуг, в том числе в МАУ «МФЦ»</t>
  </si>
  <si>
    <t>Доля граждан, использующих механизм получения государственных и муниципаль-ных услуг в электронной форме</t>
  </si>
  <si>
    <t>Доля муниципальных услуг, оказываемых в электронном виде, в общем количестве от числа муниципальных услуг, которые могут оказваться в электронном виде</t>
  </si>
  <si>
    <t>Доля  оснащения АРМ  сотрудников, оказывающих государственные и муниципальные услуги с применением информационных и телекоммуникационных технологий и предоставляющих сведения, находящиеся в ведении органов местного самоуправления с использованием СМЭВ, средствами информатизации, соответствую-щими современным требованиям</t>
  </si>
  <si>
    <t>Доля структурных подразделений администрации Губкинского городского округа, территориальных администраций, обеспеченных широкополосным доступом в сеть Интернет</t>
  </si>
  <si>
    <t>Доля оснащения автоматизированных рабочих мест и серверов в администрации Губкинского городского округа средствами информатизации, соответствующими современным требованиям</t>
  </si>
  <si>
    <t>Количество программных решений, используемых в администрации Губкинского городского округа для информационно-аналитического обеспечения деятельности</t>
  </si>
  <si>
    <t>Доля структурных подразделений администрации Губкинского городского округа, задействованных в системе юридически значимого электронного документооборота с использованием электронной подписи</t>
  </si>
  <si>
    <t>Доля защищенных по требованию безопасности информации АРМ сотрудников, обрабатывающих информацию ограниченного доступа</t>
  </si>
  <si>
    <t>Количество материалов, размещенных на официальном сайте органов местного самоуправления Губкинского городского округа</t>
  </si>
  <si>
    <t>Муниципальная программа «Развитие имущественно-земельных отношений в Губкинском городском округе»</t>
  </si>
  <si>
    <t>Муниципальная программа "Развитие культуры, искусства и туризма  Губкинского городского округа"</t>
  </si>
  <si>
    <t xml:space="preserve">Подпрограмма 1 "Развитие библиотечного дела Губкинского городского округа"                                                        </t>
  </si>
  <si>
    <t>Подпрограмма 2 "Развитие музейного дела Губкинского городского округа"</t>
  </si>
  <si>
    <t>Подпрограмма 3 "Развитие театрального искусства Губкинского городского округа"</t>
  </si>
  <si>
    <t>Подпрограмма 4 "Развитие культурно - досуговой деятельности и народного творчества Губкинского городского округа"</t>
  </si>
  <si>
    <t>Подпрограмма 5 "Развитие киноискусства Губкинского городского округа"</t>
  </si>
  <si>
    <t>Подпрограмма 6 "Развитие туризма Губкинского городского округа"</t>
  </si>
  <si>
    <t>Подпрограмма 7  "Обеспечение реализации муниципальной программы "</t>
  </si>
  <si>
    <t>Муниципальная программа "Развитие автомобильных дорог общего пользования местного значения Губкинского городского округа"</t>
  </si>
  <si>
    <t>Развитие государственно-частного партнерства путем предоставления муниципального имущества посредством заключения договоров МЧП</t>
  </si>
  <si>
    <t>Приобретение (выкуп) в муниципальную собственность земельных участков</t>
  </si>
  <si>
    <t>12.3.3.</t>
  </si>
  <si>
    <t>Основное мероприятие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</si>
  <si>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Основное мероприятие  "Рациональное использование земельных участков"</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</si>
  <si>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t>
  </si>
  <si>
    <t>Форма 2 сводная "Сведения о достижении значений целевых показателей муниципальных программ Губкинского городского округа за 1 квартал 2019 года"</t>
  </si>
  <si>
    <t>Основное мероприятие "Мероприятия по обеспечению антитеррористической защищенности и безопасности муниципальных учреждений и мест с массовым пребыванием граждан»</t>
  </si>
  <si>
    <t>Подпрограмма 1 «Профилактика правонарушений и преступлений, обеспечение безопасности дорожного движения на территории Губкинского городского округа»</t>
  </si>
  <si>
    <t>Подпрограмма 7 «Развитие муниципальной кадровой политики  в органах местного самоуправления Губкинского городского округа»</t>
  </si>
  <si>
    <t>Основное мероприятие «Организация бухгалтерского обслуживания учреждений»</t>
  </si>
  <si>
    <t>Количество подведомственных учреждений (организаций) культуры и искусства, в которых организовано ведение бухгалтерского учета в общем количестве подведомственных учреждений культуры и искусства</t>
  </si>
  <si>
    <t>Форма 4 сводная. "Сведения о ресурсном обеспечении муниципальных программ Губкинского городского округа за 1 квартал 2019 года"</t>
  </si>
  <si>
    <t>Муниципальная программа «Развитие образования Губкинского городского округа»</t>
  </si>
  <si>
    <t>Муниципальная программа "Развитие образования Губкинского городского округа"</t>
  </si>
  <si>
    <t>Муниципальная программа "Развитие культуры, искусства и туризма Губкинского городского округа"</t>
  </si>
  <si>
    <t>Подпрограмма 2. «Развитие музейного дела Губкинского городского округа»</t>
  </si>
  <si>
    <t>Подпрограмма 3. «Развитие театрального искусства Губкинского городского округа»</t>
  </si>
  <si>
    <t>Подпрограмма 4. «Развитие культурно – досуговой деятельности и народного творчества Губкинского городского округа»</t>
  </si>
  <si>
    <t>Подпрограмма 6. «Развитие туризма Губкинского городского округа»</t>
  </si>
  <si>
    <t>Подпрограмма 7. «Обеспечение реализации муниципальной программы «Развитие культуры, искусства и туризма Губкинского городского округа»</t>
  </si>
  <si>
    <t xml:space="preserve">Муниципальная программа "Социальная поддержка граждан в  Губкинском городском округе" </t>
  </si>
  <si>
    <t>Подпрограмма 2 " Развитие торговли на территории Губкинского городского округа"</t>
  </si>
  <si>
    <t>Подпрограмма 3 "Развитие и подддержка субъектов малого и среднего предпринимательстваи в Губкинском городском округе"</t>
  </si>
  <si>
    <t>Муниципальная программа «Обеспечение доступным и комфортным жильем и коммунальными услугами жителей Губкинского городского округа»</t>
  </si>
  <si>
    <t>Подпрограмма 4 «Энергосбережение и повышение энергетической эффективности бюджетной сферы Губкинского городского округа»</t>
  </si>
  <si>
    <t>Основное мероприятие «Выплата социального пособия на погребение и возмещение расходов по гарантированному перечню услуг по погребению в рамках ст. 12 Федерального закона от 12.01.1996  № 8-ФЗ»</t>
  </si>
  <si>
    <t>Муниципальная программа "Развитие информационного общества в Губкинском городском округе"</t>
  </si>
  <si>
    <t xml:space="preserve">"Капитальный ремонт дорог в г. Губкине"               </t>
  </si>
  <si>
    <t>Общая заболеваемость наркоманией  и обращаемость лиц, употребляющих наркотики с вредными последствиями (на 100 тыс. населения)</t>
  </si>
  <si>
    <t>Доля воспитанников, обеспеченных качественными услугами дошкольного образования</t>
  </si>
  <si>
    <t>Соотношение средней заработной платы педагогических работников муниципальных дошкольных образовательных организаций к средней заработной плате организаций общего образования</t>
  </si>
  <si>
    <t>Уровень выполнения  показателей, доведённых муниципальным заданием</t>
  </si>
  <si>
    <t xml:space="preserve">Методическая  поддержка педагогических и руководящих работников образовательных организаций, количество получателей </t>
  </si>
  <si>
    <t>Доля педагогических и руководящих работников, прошедших профессиональную подготовку, переподготовку и повышение квалификации, в общей  численности педагогических и руководящих работников</t>
  </si>
  <si>
    <t>Процент проведения мероприятий в целях развития творческого потенциала для педагогических работников образовательных организаций  в общем объеме запланированных мероприятий</t>
  </si>
  <si>
    <t>Численность детей школьного возраста, оздоровленных на базе загородных оздоровительных организаций стационарного типа</t>
  </si>
  <si>
    <t xml:space="preserve">Количество обращений пользователей к справочно – поисковому аппарату общедоступных библиотек   </t>
  </si>
  <si>
    <t>В связи с уменьшением количества детей, оставшихся без попечения родителей</t>
  </si>
  <si>
    <t>Заявительная форма исполнения</t>
  </si>
  <si>
    <t xml:space="preserve">Исполнение в последующих периодах </t>
  </si>
  <si>
    <t>Соотношение средней заработной платы социальных работников и средней заработной платы в Белгородской области</t>
  </si>
  <si>
    <t>Основное мероприятие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</si>
  <si>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Основное мероприятие "Оплата ежемесячных денежных выплат реабилитированным лицам"</t>
  </si>
  <si>
    <t>Численность обучающихся из многодетных семей формируется по факту предоставления справок гарантирующих получение меры соц. защиты многодетных семей.  За  2019 год данной мерой еще никто не воспользовался.</t>
  </si>
  <si>
    <t>Основное мероприятие "Выплата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</si>
  <si>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В связи с внедрением  единой автоматизированной системы безналичной оплаты транспортных услуг  в Белгородской области</t>
  </si>
  <si>
    <t>5.1.38.</t>
  </si>
  <si>
    <t>5.1.39.</t>
  </si>
  <si>
    <t>В связи с уменьшением детей оставшихся без попечения родителей</t>
  </si>
  <si>
    <t>Основное мероприятие "Обеспечение жильем отдельных категорий граждан, установленных федеральными законами от 12 января 1995г. №5-ФЗ «О ветеранах» и от 24 ноября 1995г. №181-ФЗ «О социальной защите инвалидов в РФ»</t>
  </si>
  <si>
    <t xml:space="preserve">Подпрограмма 6 "Обеспечение реализации муниципальной программы "Социальная поддержка граждан в Губкинском городском округе" </t>
  </si>
  <si>
    <t xml:space="preserve">Доля граждан, устроенных под опеку, от общего числа нуждающихся в устройстве граждан </t>
  </si>
  <si>
    <t>Основное мероприятие "Выплата ежемесячных денежных компенсаций расходов по оплате жилищно-коммунальных услуг ветеранам труда"</t>
  </si>
  <si>
    <t xml:space="preserve">Муниципальная программа
"Социальная поддержка граждан в Губкинском городском округе" </t>
  </si>
  <si>
    <r>
      <rPr>
        <sz val="12"/>
        <rFont val="Times New Roman"/>
        <family val="1"/>
        <charset val="204"/>
      </rPr>
      <t>Основное мероприятие "Выплата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r>
    <r>
      <rPr>
        <b/>
        <sz val="12"/>
        <rFont val="Times New Roman"/>
        <family val="1"/>
        <charset val="204"/>
      </rPr>
      <t xml:space="preserve">     </t>
    </r>
  </si>
  <si>
    <t>Основное мероприятие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</si>
  <si>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Основное мероприятие "Выплата пособий малоимущим гражданам и гражданам, оказавшимся в тяжелой жизненной ситуации"  </t>
  </si>
  <si>
    <t>Основное мероприятие "Выплата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</si>
  <si>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Основное мероприятие "Оказание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</si>
  <si>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r>
      <rPr>
        <sz val="12"/>
        <rFont val="Times New Roman"/>
        <family val="1"/>
        <charset val="204"/>
      </rPr>
      <t xml:space="preserve">Основное мероприятие </t>
    </r>
    <r>
      <rPr>
        <b/>
        <sz val="12"/>
        <rFont val="Times New Roman"/>
        <family val="1"/>
        <charset val="204"/>
      </rPr>
      <t>"</t>
    </r>
    <r>
      <rPr>
        <sz val="12"/>
        <rFont val="Times New Roman"/>
        <family val="1"/>
        <charset val="204"/>
      </rPr>
      <t>Единовременные выплаты медицинским работникам"</t>
    </r>
  </si>
  <si>
    <t xml:space="preserve">Подпрограмма 4 "Доступная среда для инвалидов и маломобильных групп населения" </t>
  </si>
  <si>
    <t>Основное мероприятие "Приобретение спортивного оборудования и инвентаря для приведения организаций спортивной подготовки в нормативное состояние"</t>
  </si>
  <si>
    <t>Показатель будет исполнен в 4 квартале 2019 года</t>
  </si>
  <si>
    <t>Показатель будет исполнен в 3 квартале 2019 года</t>
  </si>
  <si>
    <t>В соответствии с распоряжением Губернатора Белгородской области от 20.09.2018 года № 757-р, многофункциональные центры предоставления государственных и муниципальных услцг на территории Белгородской области с 2019 года перешли на централизованную систему организации</t>
  </si>
  <si>
    <t xml:space="preserve">269*100000/117017=230,0             планировалось 936,9                  </t>
  </si>
  <si>
    <t>0*100000/117102=0  2014 г - 21 погибший в ДТП, 2015г  -13, 2016г. -17 погибших.  Планировалось: 15,7 (19*100000/120577=15,7) В 1 кв. -0 чел. погибло.</t>
  </si>
  <si>
    <t xml:space="preserve">269*100000/117017=229,9    планировалось 936,0 (1116*100000/119100=937,0)                        </t>
  </si>
  <si>
    <t>25*100000/117017=21,4     111 - количество ДТП, в которых пострадали люди.   2016 г - 80.,  Планировалось                                       84,1  2019 1 кв - 25 ДТП</t>
  </si>
  <si>
    <t>0*100000/117017=0    2014 г - 21 погибший в ДТП, 2015г  -13, 2016г. -17 погибших.  Планировалось: 15,7 (19*100000/120577=15,7)</t>
  </si>
  <si>
    <t>2*100/269=0,7   Планировалось  28*100/927=3,0</t>
  </si>
  <si>
    <t>Всего детей в возрасте от 4 до 18 лет - 16581 человек. Из них охвачены мероприятиями по обеспечению безопасности дорожного движения 15752 человек 15752*100/16581=95</t>
  </si>
  <si>
    <t>25- количество ДТП, в которых пострадали люди.    2017 г. -123</t>
  </si>
  <si>
    <t>19719,9 руб.  - стоимость работ по заключенным контрактам за истекший период. 23144,0 руб. - план на 2018 г.  19719,9*100/23144=85,2%</t>
  </si>
  <si>
    <t>Нет муниципального задания</t>
  </si>
  <si>
    <t xml:space="preserve">1 человек получил льготные талон на проезд. </t>
  </si>
  <si>
    <t>Количество работников, работающих в области перевозки пассажиров</t>
  </si>
  <si>
    <t>Количество созданных народных дружин по охране общественного порядка, ед.</t>
  </si>
  <si>
    <t>№ 113  "Губкин-Старый оскол -, ч/з мкр Лукьяновка; № 120 "Губкин-Старый Оскол"</t>
  </si>
  <si>
    <t xml:space="preserve">(155+309)*100000/117017=396,5     155 - с диагнозом "наркомания",            309- немедицинское потребление наркотиков.        Планировалось:            524*100000/119122=439,8
                                                           </t>
  </si>
  <si>
    <t>Всего молодежи в возрасте от 16 до 30 лет - 21968 чел. Из них 12 840 человек приняли участие в мероприятиях по профилактике правонарушений и преступлений. 12840*100/21968=58,5</t>
  </si>
  <si>
    <t>15*100/17=88,2     17 - снято, из них по положительным - 15</t>
  </si>
  <si>
    <t>2*100/269=0,7  Планировалось  28*100/927=3,0</t>
  </si>
  <si>
    <t xml:space="preserve">14 - поставлено на учет     7 - организован досуг.   14-7=7    Увеличили охват на 7 человек после постановк.   </t>
  </si>
  <si>
    <t>0*100/2=0.  0- несовершеннолетних совершили преступление повторно; 2 общая численность несовершеннолетних совершивших преступления. Планировалось: 26, из них 1 повторно.</t>
  </si>
  <si>
    <t>На учете состоит 70 подростков, из них 47 охвачены организованными формами досуга. 47*100/70=67,1</t>
  </si>
  <si>
    <t>должность 2 водителей- вакансия</t>
  </si>
  <si>
    <t>Мероприятия не проводились</t>
  </si>
  <si>
    <t>Количество проведенных мероприятий (фестивалей, акций, конкурсов), направленных на формирование межнациональ-ной толерантности, пропаганду единства российской нации</t>
  </si>
  <si>
    <t xml:space="preserve">Всего 76 мун. учреждений,   59 оснащены системой видеонаблюдения.       59/76*100=77,6   Отклонение показателя связано с тем, что учреждения в 2018 году были оснащены системой видеонаблюдения в рамках выделенных ассигнований. </t>
  </si>
  <si>
    <t>Количество модернизируемых нерегулируемых пешеходных переходов</t>
  </si>
  <si>
    <r>
      <t xml:space="preserve">Основное мероприятие </t>
    </r>
    <r>
      <rPr>
        <b/>
        <sz val="12"/>
        <rFont val="Calibri"/>
        <family val="2"/>
        <charset val="204"/>
      </rPr>
      <t>«</t>
    </r>
    <r>
      <rPr>
        <b/>
        <sz val="12"/>
        <rFont val="Times New Roman"/>
        <family val="1"/>
        <charset val="204"/>
      </rPr>
      <t>Организация транспортного обслуживания населения в пригородном межмуниципальном сообщении</t>
    </r>
    <r>
      <rPr>
        <b/>
        <sz val="12"/>
        <rFont val="Calibri"/>
        <family val="2"/>
        <charset val="204"/>
      </rPr>
      <t>»</t>
    </r>
  </si>
  <si>
    <t>областной бюджет</t>
  </si>
  <si>
    <t>иные источники</t>
  </si>
  <si>
    <t>Достижение конечных показателей планируется в III квартале 2019 года</t>
  </si>
  <si>
    <t xml:space="preserve">Основное мероприятие "Мероприятия, направленные на проведение комплексных кадастровых работ на территории городского округа" </t>
  </si>
  <si>
    <t xml:space="preserve">Основное мероприятие  "Проведение преддекларационного обследования гидротехнических сооружений, находящихся в муниципальной собственности" </t>
  </si>
  <si>
    <t>В отчетом периоде количество посадочных мест не изменилось</t>
  </si>
  <si>
    <t>Численность населения на конец года составила 
117102 человек</t>
  </si>
  <si>
    <t>Обучение запланированоно 2-3 кв. 2019 года</t>
  </si>
  <si>
    <t>Проведение конкрса запланировано на 2-3 кв. 2019 года</t>
  </si>
  <si>
    <t>Открыто торговых предприятий за отчетный период: Сеть магазинов  "Желтый ценник" ул.Дзержинского,88 (30кв.м), Кирова,37 (10кв.м.), магазины "Горин продукт" по ул. Дзержинского,88 ( 30 кв.м.)  и ул. Королева,3 ( 16 кв.м.), магазин "Цветочная база" по ул. Севастопольская, 12 (67,2 кв.м.), Магазины "Все в дом" по ул.Горького,4 ( 30,3 кв.м.) и ул.Лазарева,д. 23/92 ( 21,3 кв.м.)</t>
  </si>
  <si>
    <t xml:space="preserve">Среднесписочная численность работающих в малом и среднем бизнесе составляет 13453 человек.
Численность занятых в экономике ГГО - 44639 человек.
</t>
  </si>
  <si>
    <t>Мероприятие запланировано на 2 кв. 2019 года</t>
  </si>
  <si>
    <t>Мероприятие запланировано на 3 кв. 2019 года</t>
  </si>
  <si>
    <t>Согласно графику департамента АПК Белгородской области</t>
  </si>
  <si>
    <t xml:space="preserve">Оборот организаций (по полному кругу)- 46.587 млрд руб. </t>
  </si>
  <si>
    <t>Проведение конкурса запланировано на 4 кв. 2019 года</t>
  </si>
  <si>
    <t>Мероприятие 1.1.2.5. «Модернизация нерегулируемых пешеходных переходов»</t>
  </si>
  <si>
    <t>Подготовка документов для размещения на электронном аукционе</t>
  </si>
  <si>
    <t>Показатель годовой</t>
  </si>
  <si>
    <t>Сезонный характер работ</t>
  </si>
  <si>
    <t>Доля благоустроенных общественных территорий от общего количества общественных территорий</t>
  </si>
  <si>
    <t>Разработан, согласован с заинтересованными лицами и утвержден дизайн-проект благоустройства дворовой территории</t>
  </si>
  <si>
    <t xml:space="preserve">Доля граждан, принявших участие в решении вопросов развития городской среды от общего количества граждан в возрасте до 14 лет, проживающих в Губкинском городском округе </t>
  </si>
  <si>
    <t>Количество благоустроенных общественных территорий Губкинского городского округа</t>
  </si>
  <si>
    <t>Мероприятие «Модернизация нерегулируемых пешеходных переходов»</t>
  </si>
  <si>
    <t>Годовой показатель</t>
  </si>
  <si>
    <t>По состоянию на 01.04.2019 г. заключено 24 договора аренды объектов нежилого муниципального фонда, в том числе 2 договора аренды пустующих муниципальных помещений по ул. Народная, 1а, ул. Народная, 2а общей площадью 83,2 кв.м с годовой арендной платой 139890,67 руб., а также 7 договоров на предоставление права на размещение нестационарных торговых объектов с годовой арендной платой 195420,0 руб.</t>
  </si>
  <si>
    <t xml:space="preserve">В 1 квартале 2019 г. заключен договор купли-продажи объекта незавершенного строительства по ул. Комсомольская, 28 в г. Губкине (задаток поступил в 1 квартале 2019 г.), доходы от реализации муниципального имущества  с учетом преимущественного права арендаторов, в соответствии с Федеральным законом № 159-ФЗ </t>
  </si>
  <si>
    <t>По состоянию на 01.04.2019 г. заключено 63 новых договоров аренды земельных участков, годовой размер арендной платы составляет 421 тыс.руб., кроме того получено 4899,9 тыс.руб. по неосновательному обогащению за пользование земельными участками.  Осуществлено перезаключение 113 договоров аренды на сумму 1077 тыс.руб.</t>
  </si>
  <si>
    <t>Согласно обращениям юридических и физических лиц, заключено 5 договоров купли-продажи земельных участков на сумму 795,4 тыс. руб. Доход от перераспределения земельных участков составил 171 тыс.руб.</t>
  </si>
  <si>
    <t xml:space="preserve">Плановый показатель годовой. </t>
  </si>
  <si>
    <t>Показатель годовой, рассчитывается по итогам реализации мероприятий МП за год</t>
  </si>
  <si>
    <t>По состоянию на 01.03.2019 г. заключено 24 договора аренды объектов нежилого муниципального фонда, в том числе 2 договора аренды пустующих муниципальных помещений по ул. Народная, 1а, ул. Народная, 2а общей площадью 83,2 кв.м с годовой арендной платой 139890,67 руб., а также 7 договоров на предоставление права на размещение нестационарных торговых объектов с годовой арендной платой 195420,0 руб.</t>
  </si>
  <si>
    <t>В 1 квартале 2019 г. заключен договор купли-продажи объекта незавершенного строительства по ул. Комсомольская, 28 в г. Губкине (задаток поступил в 1 квартале 2019 г.), доходы от реализация муниципального имущества  с учетом преимущественного права арендаторов, в соответствии с Федеральным законом № 159-ФЗ</t>
  </si>
  <si>
    <t xml:space="preserve"> Фактически обследовано и подготовлена техническая документация на 5 объектов недвижимости, объекты поставлены на кадастровый учет.</t>
  </si>
  <si>
    <t xml:space="preserve">В 1 квартале 2019 г. заключены договоры аренды муниципального имущества 2 пустующих муниципальных помещений </t>
  </si>
  <si>
    <t>Плановый показатель годовой, в 1 квартале 2019 года состоялся открытый аукцион объекта незавершенного строительства с земельным участком по ул. Комсомольская, 28. Заключен договор купли-продажи</t>
  </si>
  <si>
    <t>Показатель исключен</t>
  </si>
  <si>
    <t>В 1 квартале  2019 обращений по выкупу арендуемого имущества от СМП не поступало</t>
  </si>
  <si>
    <t>Ремонт объектов муниципальной собственности</t>
  </si>
  <si>
    <t>Реализация мероприятия на 2019 год не предусмотрена</t>
  </si>
  <si>
    <t>В связи с проведением благоустройства внутриквартальной территории подлежит выкупу у граждан 1 гараж</t>
  </si>
  <si>
    <t>Муниципальным образованием заключено концессионное соглашение с АО "Комбинат КМАруда", предметом которого является реконструкция объекта стадион "Труд"</t>
  </si>
  <si>
    <t>Показатель исключен в связи с передачей МАУ "МФЦ" в областную собственность.</t>
  </si>
  <si>
    <t>Показатель характеризует деятельность МКУ«Управление по обеспечению деятельности органов местного самоуправления Губкинского городского округа". При исполнении принятых обязательств особое внимание уделяется целевому и эффективному расходованию выделенных бюджетных средств.</t>
  </si>
  <si>
    <t>Показатель 1.1.1.3.</t>
  </si>
  <si>
    <t>исполнение обращений СМП по выкупу арендуе-мого имущества, %</t>
  </si>
  <si>
    <t xml:space="preserve">Оказание имущественной поддержки субъ-ектам малого и среднего предпринимательства  в рамках федеральных законов от 22.07.2008г. 
№ 159-ФЗ и от 26.07.2006г. № 135-ФЗ 
</t>
  </si>
  <si>
    <t>1.1.6.</t>
  </si>
  <si>
    <t>1.1.8.</t>
  </si>
  <si>
    <t xml:space="preserve"> штук</t>
  </si>
  <si>
    <t>1.2.3.</t>
  </si>
  <si>
    <t>Основное мероприятие 1.3.1. «Разработка научно обоснованных проектов бассейнового природопользования»</t>
  </si>
  <si>
    <t>Количество научно обоснованных проектов бассейнового природопользования</t>
  </si>
  <si>
    <t>Основное мероприятие 1.3.2. «Разработка проектно-сметной документации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</si>
  <si>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Количество разработанной проектно-сметной документации на осуществление капитального ремонта гидротехнических сооружений, находящихся в муниципальной собственности</t>
  </si>
  <si>
    <t>Исполняется переходящий МК о проведении ремонта ГТС пруда на р. Орлик у с. Мелавое Губкинского района Белгородской области</t>
  </si>
  <si>
    <t>Количество объектов (гидротехнических сооружений), находящихся в муниципальной собственности и подлежащих капитальному ремонту</t>
  </si>
  <si>
    <t xml:space="preserve">Проводится согласование пакета документов на размещение торгов по определению Исполнителя по 2 объектам: ГТС пруда на р. Сейм у с. Морозово Губкинского района Белгородской области, ГТС пруда в б. Кондровский лог у с. Большое Становое Губкинского района Белгородской области. </t>
  </si>
  <si>
    <t>Количество объектов (гидротехнических сооружений), находящихся в муници-пальной собственности и подлежащих пред-декларационному обследованию, штук</t>
  </si>
  <si>
    <t>Основное мероприятие 1.2.3.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</si>
  <si>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Показатель исключен в связи с отсутствием финансирования</t>
  </si>
  <si>
    <t>Основное мероприятие 1.2.4. «Государственная регистрация актов гражданского состояния»</t>
  </si>
  <si>
    <t>1.2.4.</t>
  </si>
  <si>
    <t>Показатель характеризует деятельность МКУ«Управление по обеспечению деятельности органов местного самоуправления Губкинского городского округа", реализация на 2019 год не предусмотрена в связи с отсутствием финансирования по данному мероприятию</t>
  </si>
  <si>
    <t>Основное мероприятие 1.2.5. «Создание и организация деятельности территориальных комиссий по делам несовершеннолетних и защите их прав»</t>
  </si>
  <si>
    <t>1.2.5.</t>
  </si>
  <si>
    <t>Согласно обращениям юридических и физических лиц, заключено 5  договоров купли-продажи земельных участков на сумму 795,4 тыс. руб. Доход от перераспределения земельных участков составил 171 тыс.руб.</t>
  </si>
  <si>
    <t>Плановый показатель годовой</t>
  </si>
  <si>
    <t>Подготовка межевых планов проводилась МБУ "Единая служба муниципальной недвижимости и земельных ресурсов"</t>
  </si>
  <si>
    <t>Плановый показатель по подготовке межевых планов МБУ "Единая служба муниципальной недвижимости и земельных ресурсов" выполнен на 45%</t>
  </si>
  <si>
    <t>Подготовка межевых планов МБУ "Единая служба муниципальной недвижимости и земельных ресурсов"</t>
  </si>
  <si>
    <t xml:space="preserve">Плановый показатель по проведению закупки на оказание услуг по оценке рыночной стоимости земельных участков за квартал выполнен </t>
  </si>
  <si>
    <t>Плановый показатель по постановки на государственный учет формируемых земельных участков 45%</t>
  </si>
  <si>
    <t>Формирование земельных участков проводилось физическими и юридическими лицами. Кроме тогого перезаключено на новый срок 113 договора арены.</t>
  </si>
  <si>
    <t>Плановый показатель годовой, подготовлен пакет документов для размещения закупки по определению Исполнителя</t>
  </si>
  <si>
    <t>Основное  мероприятие 2.1.3. «Мероприятия»</t>
  </si>
  <si>
    <t>Приобретение векторных цифровых топографических карт в масштабе М 1:10 000 Губкинского района</t>
  </si>
  <si>
    <t>Количество арендуемых земельных участков под объектами муниципальной собственности</t>
  </si>
  <si>
    <t>Подготовка карта-планов территорий границ сельских населенных пунктов Губкинского городского округа</t>
  </si>
  <si>
    <t>Проведение работ по рекультивации нарушенных земель</t>
  </si>
  <si>
    <t>комплектов</t>
  </si>
  <si>
    <t>Показатель переходящий, в 1 квартале 2019 года комплект документов Исполнителем не был предствлен, оплата не произведена</t>
  </si>
  <si>
    <t>Разработка проектно-сметной документации на рекультивацию объекта накопленного вреда окружающей среде</t>
  </si>
  <si>
    <t>Подпрограмма 3 «Обеспечение реализации муниципальной программы «Развитие имущественно-земельных отношений 
в Губкинском городском округе»</t>
  </si>
  <si>
    <t>Показатель годовой, рассчитывается по итогам реализации мероприятий за год</t>
  </si>
  <si>
    <t>За 1 квартал 2019 года  проведено 8 проверок муниципальных предприятий, учреждений, а также объектов муниципальной собственности, сданных в аренду или переданных в безвозмездное пользование</t>
  </si>
  <si>
    <t>Уровень выполнения показателей муниципальной программы</t>
  </si>
  <si>
    <t>Из запланированных на год услуг в количестве 2188, 127 и 10 фактическое выполнение составило соответственно 694,163 и 9</t>
  </si>
  <si>
    <t>Основное мероприятие 3.1.2.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t>
  </si>
  <si>
    <t>Приобретение оборудования, шт.</t>
  </si>
  <si>
    <t>Отклонение от заплаированного связано с началом выдачи путевок для зачисления детей в дошкольные учреждения в июне 2019 г.</t>
  </si>
  <si>
    <t>Благоустройство территорий дошкольных организаций</t>
  </si>
  <si>
    <t>Работы по благоустройству территорий образовательных учреждений находятся на начальном этапе</t>
  </si>
  <si>
    <t xml:space="preserve">Количество введенных  объетов </t>
  </si>
  <si>
    <t>Ввод запланирован на 01 сентября 2019 г.</t>
  </si>
  <si>
    <t>Ввод в действие объектов после  проведенного капитального ремонта</t>
  </si>
  <si>
    <t>Федеральный проект "Содействие занятости женщин - создание условий дошкольного образования для детей в возрасте до трех лет"</t>
  </si>
  <si>
    <t>2.2.4.1</t>
  </si>
  <si>
    <t>Мероприятие "Создание в общеобразовательных организациях, расположенных в сельской местности, условий для занятия физической культурой и спортом за счет средств бюджета городского округа"</t>
  </si>
  <si>
    <t>Количество общеобразовательных организаций (в сельской местности), в которых отремонтированы спортивные залы</t>
  </si>
  <si>
    <t>Оценка показателя буден произведена по итогам 2019 г</t>
  </si>
  <si>
    <t>Основное мероприятие "Обеспечение видеонаблюдением аудиторий пунктов проведения единого государственного экзамена"</t>
  </si>
  <si>
    <t>Основное мероприятие "Мероприятия по созданию условий для сохранения и укрепления здоровья детей и подростков, а также формирования у них культуры питания"</t>
  </si>
  <si>
    <t xml:space="preserve"> Доля образовательных организаций, в которых имеются современные столовые</t>
  </si>
  <si>
    <t>Отклонение показателя от запланированного связано с началом выдачи путевок для зачисления детей в дошкольные учреждения в июне 2019 г.</t>
  </si>
  <si>
    <t>Итоговая оценка показателя будет произведена по итогам 2019 г.</t>
  </si>
  <si>
    <t>Выпуск детей произойдет в конце учебного года</t>
  </si>
  <si>
    <t>Количество детей, охваченных организованным отдыхом на базе пришкольных лагерей в весенний период</t>
  </si>
  <si>
    <t>Выполнение показателя запланировано на летний период 2019 г</t>
  </si>
  <si>
    <t>Повышение квалификации в 1 квартале 2019 г не проводилось</t>
  </si>
  <si>
    <t>Увеличение числа посещений учреждений отрасли культуры</t>
  </si>
  <si>
    <t>Число посещений муниципальных библиотек</t>
  </si>
  <si>
    <t>Основное мероприятие  «Поддержка творческой деятельности и укрепление материально– технической базы муниципальных театров в населенных пунктах с численностью населения до 300 тысяч человек за счет межбюджетных трансфертов"</t>
  </si>
  <si>
    <t>4.3.4.</t>
  </si>
  <si>
    <t>Основное мероприятие  «Поддержка творческой деятельности и укрепление материально– технической базы муниципальных театров в населенных пунктах с численностью населения до 300 тысяч человек"</t>
  </si>
  <si>
    <t>Основное мероприятие «Поддержка творческой деятельности и укрепление материально– технической базы муниципальных театров в населенных пунктах с численностью населения до 300 тысяч человек за счет межбюджетных трансфертов"</t>
  </si>
  <si>
    <t>Основное мероприятие  «Реконструкция и капитальный ремонт учреждений культуры»</t>
  </si>
  <si>
    <t>2.1.3.3.</t>
  </si>
  <si>
    <r>
      <t xml:space="preserve">Мероприятие </t>
    </r>
    <r>
      <rPr>
        <sz val="12"/>
        <rFont val="Calibri"/>
        <family val="2"/>
        <charset val="204"/>
      </rPr>
      <t>«</t>
    </r>
    <r>
      <rPr>
        <sz val="12"/>
        <rFont val="Times New Roman"/>
        <family val="1"/>
        <charset val="204"/>
      </rPr>
      <t>Капитальный ремонт объектов местного значения</t>
    </r>
    <r>
      <rPr>
        <sz val="12"/>
        <rFont val="Calibri"/>
        <family val="2"/>
        <charset val="204"/>
      </rPr>
      <t>»</t>
    </r>
  </si>
  <si>
    <t xml:space="preserve">Федеральный проект "Содействие занятости женщин -создание условий дошкольного образования для детей в возрасте до трех лет"
</t>
  </si>
  <si>
    <t>2.3.5.</t>
  </si>
  <si>
    <t>Федеральный проект "Культурная среда". Государственная поддержка отрасли культуры (обеспечение мероприятий детских музыкальных, художественных, хореографических школ, школ искусства, училищ необходимыми инструментами, борудованием и материалами)</t>
  </si>
  <si>
    <t>Основное мероприятие «Мероприятия по проведению оздоровительной кампании детей"</t>
  </si>
  <si>
    <t>Основное мероприятие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</si>
  <si>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Основное мероприятие «Организация материально-технического снабжения подведомственных учреждений (организаций)»</t>
  </si>
  <si>
    <t>Подпрограмма 6 «Обеспечение реализации муниципальной программы»</t>
  </si>
  <si>
    <t>Подпрограмма 1 «Развитие имущественных отношений в Губкинском городском округе»</t>
  </si>
  <si>
    <t>Основное мероприятие «Мероприятия по эффективному использованию и оптимизации состава муниципального имущества»</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</si>
  <si>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t>
  </si>
  <si>
    <t>Основное мероприятие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</si>
  <si>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Основное мероприятие «Проведение преддекларационного обследования гидротехнических сооружений, находящихся в муниципальной собственности»
</t>
  </si>
  <si>
    <t>Подпрограмма 2 «Развитие земельных отношений в Губкинском городском округе»</t>
  </si>
  <si>
    <t>Основное  мероприятие «Мероприятия, направленные на формирование земельных участков и их рыночной оценки»</t>
  </si>
  <si>
    <t>Основное  мероприятие «Мероприятия, направленные на проведение комплексных кадастровых работ на территории городского округа»</t>
  </si>
  <si>
    <t>Основное  мероприятие «Рациональное использование земельных участков»</t>
  </si>
  <si>
    <t>Основное мероприятие «Обеспечение функций органов местного самоуправления Губкинского городского округа в сфере развития имущественно-земельных отношений на территории Губкинского городского округа»</t>
  </si>
  <si>
    <t>количество проверок</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</si>
  <si>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</si>
  <si>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Муниципальная программа «Устойчивое развитие сельских населенных пунктов Губкинского городского округа» - в стадии закрытия</t>
  </si>
  <si>
    <r>
      <t xml:space="preserve">Муниципальная программа </t>
    </r>
    <r>
      <rPr>
        <b/>
        <sz val="12"/>
        <rFont val="Calibri"/>
        <family val="2"/>
        <charset val="204"/>
      </rPr>
      <t>«</t>
    </r>
    <r>
      <rPr>
        <b/>
        <sz val="12"/>
        <rFont val="Times New Roman"/>
        <family val="1"/>
        <charset val="204"/>
      </rPr>
      <t>Формирование современной городской среды на территории Губкинского городского округа на 2018-2024 годы</t>
    </r>
    <r>
      <rPr>
        <b/>
        <sz val="12"/>
        <rFont val="Calibri"/>
        <family val="2"/>
        <charset val="204"/>
      </rPr>
      <t>»</t>
    </r>
  </si>
  <si>
    <t>Благоустроенно 11 дворовых территорий из 14</t>
  </si>
  <si>
    <t xml:space="preserve">Подпрограмма 6 "Обеспечение реализации муниципальной программы" </t>
  </si>
  <si>
    <t>Подпрограмма 4 «Благоустройство дворовых территорий многоквартирных домов, проездов к дворовым территориям многоквартирных домов Губкинского городского округа»</t>
  </si>
  <si>
    <t>10.4.1.</t>
  </si>
  <si>
    <r>
      <t>Подпрограмма 6 «Обеспечение реализации муниципальной программы</t>
    </r>
    <r>
      <rPr>
        <b/>
        <sz val="12"/>
        <color indexed="8"/>
        <rFont val="Calibri"/>
        <family val="2"/>
        <charset val="204"/>
      </rPr>
      <t>»</t>
    </r>
  </si>
  <si>
    <t>Муниципальная программа «Устойчивое развитие сельских населенных пунктов Губкинского городского округа" - В СТАДИИ ЗАКРЫТИЯ</t>
  </si>
  <si>
    <t>Муниципальная программа «Формирование современной городской среды на территории Губкинского городского округа на 2018-2024 годы»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</si>
</sst>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4" formatCode="_(* #,##0.00_);_(* \(#,##0.00\);_(* &quot;-&quot;??_);_(@_)"/>
    <numFmt numFmtId="165" formatCode="0.0"/>
    <numFmt numFmtId="166" formatCode="#,##0.0"/>
    <numFmt numFmtId="167" formatCode="#,##0_ ;\-#,##0\ "/>
    <numFmt numFmtId="168" formatCode="#,##0.0_ ;\-#,##0.0\ "/>
    <numFmt numFmtId="169" formatCode="_-* #,##0.0_р_._-;\-* #,##0.0_р_._-;_-* &quot;-&quot;?_р_._-;_-@_-"/>
    <numFmt numFmtId="170" formatCode="0.0000"/>
  </numFmts>
  <fonts count="23" x14ac:knownFonts="1">
    <font>
      <sz val="10"/>
      <name val="Arial"/>
    </font>
    <font>
      <sz val="10"/>
      <name val="Arial"/>
      <family val="2"/>
      <charset val="204"/>
    </font>
    <font>
      <sz val="10"/>
      <name val="Arial"/>
      <family val="2"/>
      <charset val="204"/>
    </font>
    <font>
      <sz val="12"/>
      <name val="Times New Roman"/>
      <family val="1"/>
      <charset val="204"/>
    </font>
    <font>
      <sz val="12"/>
      <name val="Arial"/>
      <family val="2"/>
      <charset val="204"/>
    </font>
    <font>
      <b/>
      <sz val="12"/>
      <name val="Times New Roman"/>
      <family val="1"/>
      <charset val="204"/>
    </font>
    <font>
      <b/>
      <sz val="10"/>
      <name val="Arial"/>
      <family val="2"/>
      <charset val="204"/>
    </font>
    <font>
      <b/>
      <sz val="12"/>
      <color indexed="8"/>
      <name val="Times New Roman"/>
      <family val="1"/>
      <charset val="204"/>
    </font>
    <font>
      <sz val="12"/>
      <color indexed="8"/>
      <name val="Times New Roman"/>
      <family val="1"/>
      <charset val="204"/>
    </font>
    <font>
      <sz val="11"/>
      <color theme="1"/>
      <name val="Calibri"/>
      <family val="2"/>
      <charset val="204"/>
      <scheme val="minor"/>
    </font>
    <font>
      <sz val="11"/>
      <color theme="1"/>
      <name val="Calibri"/>
      <family val="2"/>
      <scheme val="minor"/>
    </font>
    <font>
      <sz val="12"/>
      <color theme="1"/>
      <name val="Times New Roman"/>
      <family val="1"/>
      <charset val="204"/>
    </font>
    <font>
      <b/>
      <sz val="12"/>
      <color rgb="FF000000"/>
      <name val="Times New Roman"/>
      <family val="1"/>
      <charset val="204"/>
    </font>
    <font>
      <b/>
      <sz val="12"/>
      <name val="Calibri"/>
      <family val="2"/>
      <charset val="204"/>
    </font>
    <font>
      <sz val="12"/>
      <name val="Calibri"/>
      <family val="2"/>
      <charset val="204"/>
    </font>
    <font>
      <b/>
      <sz val="12"/>
      <color theme="1"/>
      <name val="Times New Roman"/>
      <family val="1"/>
      <charset val="204"/>
    </font>
    <font>
      <b/>
      <i/>
      <sz val="12"/>
      <name val="Times New Roman"/>
      <family val="1"/>
      <charset val="204"/>
    </font>
    <font>
      <i/>
      <sz val="12"/>
      <name val="Times New Roman"/>
      <family val="1"/>
      <charset val="204"/>
    </font>
    <font>
      <sz val="14"/>
      <name val="Times New Roman"/>
      <family val="1"/>
      <charset val="204"/>
    </font>
    <font>
      <sz val="12"/>
      <color rgb="FFFF0000"/>
      <name val="Times New Roman"/>
      <family val="1"/>
      <charset val="204"/>
    </font>
    <font>
      <sz val="11"/>
      <name val="Times New Roman"/>
      <family val="1"/>
      <charset val="204"/>
    </font>
    <font>
      <sz val="10"/>
      <name val="Arial"/>
      <family val="2"/>
      <charset val="204"/>
    </font>
    <font>
      <b/>
      <sz val="12"/>
      <color indexed="8"/>
      <name val="Calibri"/>
      <family val="2"/>
      <charset val="204"/>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FFFFCC"/>
        <bgColor indexed="64"/>
      </patternFill>
    </fill>
    <fill>
      <patternFill patternType="solid">
        <fgColor rgb="FFFFCCFF"/>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s>
  <cellStyleXfs count="15">
    <xf numFmtId="0" fontId="0"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9" fillId="0" borderId="0"/>
    <xf numFmtId="9" fontId="1" fillId="0" borderId="0" applyFont="0" applyFill="0" applyBorder="0" applyAlignment="0" applyProtection="0"/>
    <xf numFmtId="164" fontId="1" fillId="0" borderId="0" applyFont="0" applyFill="0" applyBorder="0" applyAlignment="0" applyProtection="0"/>
    <xf numFmtId="44" fontId="21" fillId="0" borderId="0" applyFont="0" applyFill="0" applyBorder="0" applyAlignment="0" applyProtection="0"/>
  </cellStyleXfs>
  <cellXfs count="445">
    <xf numFmtId="0" fontId="0" fillId="0" borderId="0" xfId="0"/>
    <xf numFmtId="0" fontId="3" fillId="0" borderId="0" xfId="0" applyFont="1" applyAlignment="1">
      <alignment horizontal="center" vertical="center" wrapText="1"/>
    </xf>
    <xf numFmtId="0" fontId="3" fillId="0" borderId="0" xfId="0" applyFont="1" applyAlignment="1">
      <alignment vertical="center" wrapText="1"/>
    </xf>
    <xf numFmtId="165" fontId="3" fillId="0" borderId="1" xfId="0" applyNumberFormat="1" applyFont="1" applyFill="1" applyBorder="1" applyAlignment="1">
      <alignment horizontal="center" vertical="center"/>
    </xf>
    <xf numFmtId="0" fontId="3" fillId="0" borderId="0" xfId="0" applyFont="1" applyFill="1" applyAlignment="1">
      <alignment vertical="center" wrapText="1"/>
    </xf>
    <xf numFmtId="0" fontId="5" fillId="0" borderId="0" xfId="0" applyFont="1" applyFill="1" applyAlignment="1">
      <alignment vertical="center" wrapText="1"/>
    </xf>
    <xf numFmtId="0" fontId="8" fillId="0" borderId="1" xfId="0" applyFont="1" applyFill="1" applyBorder="1" applyAlignment="1">
      <alignment horizontal="left" vertical="center" wrapText="1"/>
    </xf>
    <xf numFmtId="165"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Alignment="1">
      <alignment horizontal="left" vertical="center" wrapText="1"/>
    </xf>
    <xf numFmtId="4" fontId="3" fillId="0" borderId="1"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65" fontId="3" fillId="0" borderId="1" xfId="12"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3" fillId="0" borderId="5" xfId="0" applyFont="1" applyFill="1" applyBorder="1" applyAlignment="1">
      <alignment horizontal="center" vertical="center" wrapText="1"/>
    </xf>
    <xf numFmtId="169" fontId="3" fillId="0" borderId="1" xfId="0" applyNumberFormat="1" applyFont="1" applyFill="1" applyBorder="1" applyAlignment="1">
      <alignment horizontal="center" vertical="center" wrapText="1"/>
    </xf>
    <xf numFmtId="0" fontId="3" fillId="0" borderId="4"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3" fillId="0" borderId="4" xfId="0" applyFont="1" applyFill="1" applyBorder="1" applyAlignment="1">
      <alignment vertical="center" wrapText="1"/>
    </xf>
    <xf numFmtId="0" fontId="5" fillId="0" borderId="1" xfId="0" applyNumberFormat="1" applyFont="1" applyFill="1" applyBorder="1" applyAlignment="1">
      <alignment horizontal="justify" vertical="center" wrapText="1"/>
    </xf>
    <xf numFmtId="0" fontId="8" fillId="0"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167" fontId="3" fillId="0" borderId="1" xfId="13" applyNumberFormat="1" applyFont="1" applyFill="1" applyBorder="1" applyAlignment="1">
      <alignment horizontal="center" vertical="center" wrapText="1"/>
    </xf>
    <xf numFmtId="168" fontId="3" fillId="0" borderId="1" xfId="12"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 fontId="5" fillId="0" borderId="1" xfId="0" applyNumberFormat="1" applyFont="1" applyFill="1" applyBorder="1" applyAlignment="1">
      <alignment horizontal="center" vertical="center" wrapText="1"/>
    </xf>
    <xf numFmtId="3" fontId="3" fillId="0" borderId="1" xfId="3" applyNumberFormat="1" applyFont="1" applyFill="1" applyBorder="1" applyAlignment="1">
      <alignment horizontal="center" vertical="center" wrapText="1"/>
    </xf>
    <xf numFmtId="0" fontId="3" fillId="0" borderId="1" xfId="4"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0" xfId="0" applyFont="1" applyAlignment="1">
      <alignment horizontal="left"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left" vertical="center" wrapText="1"/>
    </xf>
    <xf numFmtId="165" fontId="11" fillId="0" borderId="1"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3" fillId="0" borderId="4" xfId="0" applyFont="1" applyFill="1" applyBorder="1" applyAlignment="1">
      <alignment horizontal="left" vertical="center" wrapText="1"/>
    </xf>
    <xf numFmtId="2" fontId="5" fillId="3" borderId="1"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2" fontId="3" fillId="0" borderId="0" xfId="0" applyNumberFormat="1" applyFont="1" applyFill="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11" fillId="0" borderId="1" xfId="0" applyFont="1" applyFill="1" applyBorder="1" applyAlignment="1">
      <alignment vertical="center" wrapText="1"/>
    </xf>
    <xf numFmtId="0" fontId="3" fillId="0" borderId="0" xfId="0" applyFont="1" applyFill="1" applyAlignment="1">
      <alignment horizontal="left" vertical="center" wrapText="1"/>
    </xf>
    <xf numFmtId="0" fontId="11" fillId="0" borderId="1" xfId="11" applyFont="1" applyFill="1" applyBorder="1" applyAlignment="1">
      <alignment horizontal="center" vertical="center" wrapText="1"/>
    </xf>
    <xf numFmtId="0" fontId="19" fillId="0" borderId="0" xfId="0" applyFont="1" applyFill="1" applyBorder="1" applyAlignment="1">
      <alignment vertical="center" wrapText="1"/>
    </xf>
    <xf numFmtId="0" fontId="19" fillId="0" borderId="0" xfId="0" applyFont="1" applyFill="1" applyAlignment="1">
      <alignment vertical="center" wrapText="1"/>
    </xf>
    <xf numFmtId="0" fontId="18" fillId="0" borderId="0" xfId="0" applyFont="1" applyFill="1" applyBorder="1" applyAlignment="1">
      <alignment vertical="center" wrapText="1"/>
    </xf>
    <xf numFmtId="0" fontId="18" fillId="0" borderId="0" xfId="0" applyFont="1" applyFill="1" applyAlignment="1">
      <alignment vertical="center" wrapText="1"/>
    </xf>
    <xf numFmtId="4" fontId="3" fillId="0" borderId="0" xfId="0" applyNumberFormat="1" applyFont="1" applyFill="1" applyAlignment="1">
      <alignment vertical="center" wrapText="1"/>
    </xf>
    <xf numFmtId="0" fontId="3" fillId="0" borderId="1" xfId="0" applyFont="1" applyFill="1" applyBorder="1"/>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3" fontId="11"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2" fontId="3" fillId="0" borderId="0" xfId="0" applyNumberFormat="1" applyFont="1" applyFill="1" applyAlignment="1">
      <alignment vertical="center" wrapText="1"/>
    </xf>
    <xf numFmtId="4" fontId="8" fillId="0" borderId="1" xfId="0" applyNumberFormat="1" applyFont="1" applyFill="1" applyBorder="1" applyAlignment="1">
      <alignment horizontal="left" vertical="center" wrapText="1"/>
    </xf>
    <xf numFmtId="0" fontId="17" fillId="0" borderId="0" xfId="0" applyFont="1" applyFill="1" applyAlignment="1">
      <alignment vertical="center" wrapText="1"/>
    </xf>
    <xf numFmtId="0" fontId="6" fillId="0" borderId="0" xfId="0" applyFont="1" applyFill="1" applyAlignment="1">
      <alignment vertical="center" wrapText="1"/>
    </xf>
    <xf numFmtId="0" fontId="0" fillId="0" borderId="0" xfId="0" applyFill="1" applyAlignment="1">
      <alignment vertical="center" wrapText="1"/>
    </xf>
    <xf numFmtId="4" fontId="11" fillId="0" borderId="0" xfId="0" applyNumberFormat="1" applyFont="1" applyFill="1" applyAlignment="1">
      <alignment horizontal="center" vertical="center" wrapText="1"/>
    </xf>
    <xf numFmtId="4" fontId="11" fillId="0" borderId="0" xfId="0" applyNumberFormat="1" applyFont="1" applyFill="1" applyAlignment="1">
      <alignment horizontal="left" vertical="center" wrapText="1"/>
    </xf>
    <xf numFmtId="4" fontId="3" fillId="0" borderId="0" xfId="0" applyNumberFormat="1" applyFont="1" applyFill="1" applyAlignment="1">
      <alignment horizontal="center" vertical="center" wrapText="1"/>
    </xf>
    <xf numFmtId="4" fontId="3" fillId="0" borderId="0" xfId="0" applyNumberFormat="1" applyFont="1" applyFill="1" applyAlignment="1">
      <alignment horizontal="left" vertical="center" wrapText="1"/>
    </xf>
    <xf numFmtId="0" fontId="5" fillId="3" borderId="1" xfId="0" applyFont="1" applyFill="1" applyBorder="1" applyAlignment="1">
      <alignment vertical="center" wrapText="1"/>
    </xf>
    <xf numFmtId="0" fontId="7" fillId="4"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4" fontId="5" fillId="4" borderId="1" xfId="0" applyNumberFormat="1" applyFont="1" applyFill="1" applyBorder="1" applyAlignment="1">
      <alignment horizontal="left" vertical="center" wrapText="1"/>
    </xf>
    <xf numFmtId="0" fontId="8" fillId="3" borderId="1" xfId="0" applyFont="1" applyFill="1" applyBorder="1" applyAlignment="1">
      <alignment horizontal="left" vertical="center" wrapText="1"/>
    </xf>
    <xf numFmtId="4" fontId="7" fillId="3" borderId="1" xfId="0" applyNumberFormat="1" applyFont="1" applyFill="1" applyBorder="1" applyAlignment="1">
      <alignment horizontal="left" vertical="center" wrapText="1"/>
    </xf>
    <xf numFmtId="4" fontId="5" fillId="3" borderId="1" xfId="0" applyNumberFormat="1" applyFont="1" applyFill="1" applyBorder="1" applyAlignment="1">
      <alignment horizontal="left" vertical="center" wrapText="1"/>
    </xf>
    <xf numFmtId="4" fontId="7" fillId="4" borderId="1" xfId="0" applyNumberFormat="1" applyFont="1" applyFill="1" applyBorder="1" applyAlignment="1">
      <alignment horizontal="left" vertical="center" wrapText="1"/>
    </xf>
    <xf numFmtId="2" fontId="5" fillId="4" borderId="1" xfId="0" applyNumberFormat="1" applyFont="1" applyFill="1" applyBorder="1" applyAlignment="1">
      <alignment horizontal="center" vertical="center" wrapText="1"/>
    </xf>
    <xf numFmtId="2" fontId="12" fillId="3"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1" fillId="0" borderId="0" xfId="0" applyFont="1" applyFill="1" applyAlignment="1">
      <alignment vertical="center" wrapText="1"/>
    </xf>
    <xf numFmtId="0" fontId="3" fillId="0" borderId="0" xfId="0" applyFont="1" applyFill="1" applyBorder="1" applyAlignment="1">
      <alignment horizontal="left" vertical="center" wrapText="1"/>
    </xf>
    <xf numFmtId="0" fontId="3" fillId="2" borderId="1" xfId="3" applyFont="1" applyFill="1" applyBorder="1" applyAlignment="1">
      <alignmen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3" fillId="5" borderId="1" xfId="0" applyFont="1" applyFill="1" applyBorder="1" applyAlignment="1">
      <alignment vertical="center" wrapText="1"/>
    </xf>
    <xf numFmtId="49" fontId="3" fillId="5" borderId="1" xfId="0" applyNumberFormat="1" applyFont="1" applyFill="1" applyBorder="1" applyAlignment="1">
      <alignment horizontal="center" vertical="center" wrapText="1"/>
    </xf>
    <xf numFmtId="2" fontId="3"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4" fontId="5" fillId="3" borderId="1" xfId="0" applyNumberFormat="1" applyFont="1" applyFill="1" applyBorder="1" applyAlignment="1">
      <alignment horizontal="left" vertical="center" wrapText="1"/>
    </xf>
    <xf numFmtId="4" fontId="7" fillId="3" borderId="1" xfId="0" applyNumberFormat="1" applyFont="1" applyFill="1" applyBorder="1" applyAlignment="1">
      <alignment horizontal="left" vertical="center" wrapText="1"/>
    </xf>
    <xf numFmtId="4" fontId="5" fillId="4" borderId="1" xfId="0" applyNumberFormat="1" applyFont="1" applyFill="1" applyBorder="1" applyAlignment="1">
      <alignment horizontal="left" vertical="center" wrapText="1"/>
    </xf>
    <xf numFmtId="4" fontId="16" fillId="5" borderId="1" xfId="0" applyNumberFormat="1" applyFont="1" applyFill="1" applyBorder="1" applyAlignment="1">
      <alignment horizontal="left" vertical="center" wrapText="1"/>
    </xf>
    <xf numFmtId="4" fontId="8" fillId="5"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20" fillId="7" borderId="1" xfId="0" applyFont="1" applyFill="1" applyBorder="1" applyAlignment="1">
      <alignment horizontal="center" vertical="center"/>
    </xf>
    <xf numFmtId="165" fontId="20" fillId="7" borderId="1" xfId="0" applyNumberFormat="1" applyFont="1" applyFill="1" applyBorder="1" applyAlignment="1">
      <alignment horizontal="center" vertical="center"/>
    </xf>
    <xf numFmtId="0" fontId="3" fillId="7" borderId="1" xfId="0" applyFont="1" applyFill="1" applyBorder="1" applyAlignment="1">
      <alignment horizontal="center" vertical="center"/>
    </xf>
    <xf numFmtId="0" fontId="3" fillId="7" borderId="1" xfId="0" applyFont="1" applyFill="1" applyBorder="1" applyAlignment="1">
      <alignment horizontal="center" vertical="center" wrapText="1"/>
    </xf>
    <xf numFmtId="165" fontId="3" fillId="7" borderId="1" xfId="0" applyNumberFormat="1" applyFont="1" applyFill="1" applyBorder="1" applyAlignment="1">
      <alignment horizontal="center" vertical="center"/>
    </xf>
    <xf numFmtId="0" fontId="3" fillId="7" borderId="1" xfId="0" applyFont="1" applyFill="1" applyBorder="1" applyAlignment="1">
      <alignment vertical="center"/>
    </xf>
    <xf numFmtId="165" fontId="3" fillId="7" borderId="1" xfId="0" applyNumberFormat="1" applyFont="1" applyFill="1" applyBorder="1" applyAlignment="1">
      <alignment horizontal="center" vertical="center" wrapText="1"/>
    </xf>
    <xf numFmtId="0" fontId="3" fillId="7" borderId="1" xfId="0" applyFont="1" applyFill="1" applyBorder="1" applyAlignment="1">
      <alignment horizontal="justify" vertical="center"/>
    </xf>
    <xf numFmtId="0" fontId="3" fillId="7" borderId="1" xfId="0" applyNumberFormat="1" applyFont="1" applyFill="1" applyBorder="1" applyAlignment="1">
      <alignment horizontal="justify" vertical="center"/>
    </xf>
    <xf numFmtId="2" fontId="3" fillId="7" borderId="1" xfId="0" applyNumberFormat="1" applyFont="1" applyFill="1" applyBorder="1" applyAlignment="1">
      <alignment horizontal="center" vertical="center"/>
    </xf>
    <xf numFmtId="0" fontId="17" fillId="0" borderId="1" xfId="0" applyFont="1" applyFill="1" applyBorder="1" applyAlignment="1">
      <alignment vertical="center" wrapText="1"/>
    </xf>
    <xf numFmtId="0" fontId="3" fillId="0" borderId="1" xfId="0" applyFont="1" applyFill="1" applyBorder="1" applyAlignment="1">
      <alignment horizontal="justify" vertical="center"/>
    </xf>
    <xf numFmtId="0" fontId="3" fillId="4" borderId="1" xfId="0" applyFont="1" applyFill="1" applyBorder="1" applyAlignment="1">
      <alignment horizontal="left" vertical="top" wrapText="1"/>
    </xf>
    <xf numFmtId="0" fontId="3" fillId="0" borderId="1" xfId="0" applyFont="1" applyFill="1" applyBorder="1" applyAlignment="1">
      <alignment vertical="top"/>
    </xf>
    <xf numFmtId="0" fontId="4" fillId="0" borderId="0" xfId="0" applyFont="1" applyFill="1" applyAlignment="1">
      <alignment vertical="center" wrapText="1"/>
    </xf>
    <xf numFmtId="0" fontId="3" fillId="7" borderId="1" xfId="0" applyFont="1" applyFill="1" applyBorder="1" applyAlignment="1">
      <alignment horizontal="justify" vertical="center" wrapText="1"/>
    </xf>
    <xf numFmtId="0" fontId="3" fillId="7" borderId="2" xfId="0" applyFont="1" applyFill="1" applyBorder="1" applyAlignment="1">
      <alignment horizontal="center" vertical="center"/>
    </xf>
    <xf numFmtId="165" fontId="3" fillId="7" borderId="2" xfId="0" applyNumberFormat="1" applyFont="1" applyFill="1" applyBorder="1" applyAlignment="1">
      <alignment horizontal="center" vertical="center"/>
    </xf>
    <xf numFmtId="0" fontId="3" fillId="7" borderId="2" xfId="0" applyFont="1" applyFill="1" applyBorder="1" applyAlignment="1">
      <alignment horizontal="justify" vertical="center"/>
    </xf>
    <xf numFmtId="0" fontId="3" fillId="7" borderId="1" xfId="0" applyFont="1" applyFill="1" applyBorder="1" applyAlignment="1">
      <alignment vertical="center" wrapText="1"/>
    </xf>
    <xf numFmtId="0" fontId="3" fillId="0" borderId="1" xfId="0" applyFont="1" applyFill="1" applyBorder="1" applyAlignment="1">
      <alignment vertical="center"/>
    </xf>
    <xf numFmtId="0" fontId="3" fillId="6" borderId="0" xfId="0" applyFont="1" applyFill="1" applyBorder="1" applyAlignment="1">
      <alignment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165" fontId="3" fillId="0" borderId="1" xfId="0" applyNumberFormat="1" applyFont="1" applyBorder="1" applyAlignment="1">
      <alignment horizontal="center" vertical="center"/>
    </xf>
    <xf numFmtId="4" fontId="3"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4" fontId="3" fillId="5" borderId="1"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top" wrapText="1"/>
    </xf>
    <xf numFmtId="0" fontId="11" fillId="0" borderId="1" xfId="0" applyFont="1" applyFill="1" applyBorder="1" applyAlignment="1">
      <alignment horizontal="center" wrapText="1"/>
    </xf>
    <xf numFmtId="0" fontId="11" fillId="0" borderId="3" xfId="0" applyFont="1" applyFill="1" applyBorder="1" applyAlignment="1">
      <alignment horizontal="center" wrapText="1"/>
    </xf>
    <xf numFmtId="0" fontId="3" fillId="0" borderId="1" xfId="0" applyFont="1" applyFill="1" applyBorder="1" applyAlignment="1">
      <alignment horizontal="justify" wrapText="1"/>
    </xf>
    <xf numFmtId="0" fontId="11" fillId="0" borderId="1" xfId="0" applyFont="1" applyFill="1" applyBorder="1" applyAlignment="1">
      <alignment horizontal="left" wrapText="1"/>
    </xf>
    <xf numFmtId="0" fontId="11" fillId="0" borderId="0" xfId="0" applyFont="1" applyFill="1" applyAlignment="1">
      <alignment horizontal="center" wrapText="1"/>
    </xf>
    <xf numFmtId="2" fontId="3" fillId="0" borderId="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xf>
    <xf numFmtId="2" fontId="7" fillId="4" borderId="1" xfId="0" applyNumberFormat="1" applyFont="1" applyFill="1" applyBorder="1" applyAlignment="1">
      <alignment horizontal="center" vertical="center" wrapText="1"/>
    </xf>
    <xf numFmtId="2" fontId="7" fillId="4" borderId="1" xfId="13"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2" fontId="7" fillId="3" borderId="1" xfId="13"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8" fillId="0" borderId="1" xfId="13" applyNumberFormat="1" applyFont="1" applyFill="1" applyBorder="1" applyAlignment="1">
      <alignment horizontal="center" vertical="center" wrapText="1"/>
    </xf>
    <xf numFmtId="2" fontId="3" fillId="0" borderId="1" xfId="13"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2" fontId="3" fillId="0" borderId="3" xfId="13" applyNumberFormat="1" applyFont="1" applyFill="1" applyBorder="1" applyAlignment="1">
      <alignment horizontal="center" vertical="center" wrapText="1"/>
    </xf>
    <xf numFmtId="2" fontId="5" fillId="3" borderId="1" xfId="13"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4" borderId="1" xfId="13" applyNumberFormat="1" applyFont="1" applyFill="1" applyBorder="1" applyAlignment="1">
      <alignment horizontal="center" vertical="center" wrapText="1"/>
    </xf>
    <xf numFmtId="2" fontId="5" fillId="4" borderId="1" xfId="0" applyNumberFormat="1" applyFont="1" applyFill="1" applyBorder="1" applyAlignment="1" applyProtection="1">
      <alignment horizontal="center" vertical="center" wrapText="1"/>
    </xf>
    <xf numFmtId="2" fontId="5" fillId="4" borderId="1" xfId="10" applyNumberFormat="1" applyFont="1" applyFill="1" applyBorder="1" applyAlignment="1" applyProtection="1">
      <alignment horizontal="center" vertical="center" wrapText="1"/>
    </xf>
    <xf numFmtId="2" fontId="5" fillId="4" borderId="1" xfId="1" applyNumberFormat="1" applyFont="1" applyFill="1" applyBorder="1" applyAlignment="1" applyProtection="1">
      <alignment horizontal="center" vertical="center" wrapText="1"/>
    </xf>
    <xf numFmtId="2" fontId="5" fillId="3" borderId="1" xfId="1" applyNumberFormat="1" applyFont="1" applyFill="1" applyBorder="1" applyAlignment="1">
      <alignment horizontal="center" vertical="center" wrapText="1"/>
    </xf>
    <xf numFmtId="2" fontId="5" fillId="3" borderId="1" xfId="6" applyNumberFormat="1" applyFont="1" applyFill="1" applyBorder="1" applyAlignment="1" applyProtection="1">
      <alignment horizontal="center" vertical="center" wrapText="1"/>
    </xf>
    <xf numFmtId="2" fontId="5" fillId="3" borderId="1" xfId="1" applyNumberFormat="1" applyFont="1" applyFill="1" applyBorder="1" applyAlignment="1" applyProtection="1">
      <alignment horizontal="center" vertical="center" wrapText="1"/>
    </xf>
    <xf numFmtId="2" fontId="5" fillId="3" borderId="1" xfId="10" applyNumberFormat="1" applyFont="1" applyFill="1" applyBorder="1" applyAlignment="1" applyProtection="1">
      <alignment horizontal="center" vertical="center" wrapText="1"/>
    </xf>
    <xf numFmtId="2" fontId="5" fillId="3" borderId="1" xfId="2" applyNumberFormat="1" applyFont="1" applyFill="1" applyBorder="1" applyAlignment="1" applyProtection="1">
      <alignment horizontal="center" vertical="center" wrapText="1"/>
    </xf>
    <xf numFmtId="2" fontId="16" fillId="5"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xf>
    <xf numFmtId="2" fontId="3" fillId="0" borderId="1" xfId="0" applyNumberFormat="1" applyFont="1" applyFill="1" applyBorder="1" applyAlignment="1" applyProtection="1">
      <alignment horizontal="center" vertical="center" wrapText="1"/>
    </xf>
    <xf numFmtId="2" fontId="5" fillId="3" borderId="1" xfId="0" applyNumberFormat="1" applyFont="1" applyFill="1" applyBorder="1" applyAlignment="1" applyProtection="1">
      <alignment horizontal="center" vertical="center" wrapText="1"/>
    </xf>
    <xf numFmtId="2" fontId="3" fillId="0" borderId="0" xfId="0" applyNumberFormat="1" applyFont="1" applyFill="1" applyAlignment="1">
      <alignment horizontal="center" vertical="center" wrapText="1"/>
    </xf>
    <xf numFmtId="2" fontId="11" fillId="0" borderId="0" xfId="0" applyNumberFormat="1" applyFont="1" applyFill="1" applyAlignment="1">
      <alignment horizontal="center" vertical="center" wrapText="1"/>
    </xf>
    <xf numFmtId="0" fontId="3" fillId="0" borderId="1" xfId="0" applyFont="1" applyFill="1" applyBorder="1" applyAlignment="1">
      <alignment vertical="center" wrapText="1"/>
    </xf>
    <xf numFmtId="0" fontId="3" fillId="2" borderId="3" xfId="3" applyFont="1" applyFill="1" applyBorder="1" applyAlignment="1">
      <alignmen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3" fillId="2" borderId="2" xfId="3" applyFont="1" applyFill="1" applyBorder="1" applyAlignment="1">
      <alignment vertical="center" wrapText="1"/>
    </xf>
    <xf numFmtId="44" fontId="3" fillId="2" borderId="3" xfId="14" applyFont="1" applyFill="1" applyBorder="1" applyAlignment="1">
      <alignment vertical="center" wrapText="1"/>
    </xf>
    <xf numFmtId="0" fontId="3" fillId="2" borderId="1" xfId="3" applyFont="1" applyFill="1" applyBorder="1" applyAlignment="1">
      <alignment horizontal="justify"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169" fontId="3" fillId="0" borderId="2"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5" fillId="0" borderId="5"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2" fontId="5" fillId="0" borderId="1" xfId="0" applyNumberFormat="1" applyFont="1" applyFill="1" applyBorder="1" applyAlignment="1">
      <alignment horizontal="center" vertical="center" wrapText="1"/>
    </xf>
    <xf numFmtId="4" fontId="5" fillId="3" borderId="1" xfId="0" applyNumberFormat="1" applyFont="1" applyFill="1" applyBorder="1" applyAlignment="1">
      <alignment horizontal="left" vertical="center" wrapText="1"/>
    </xf>
    <xf numFmtId="4" fontId="8"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left" vertical="center" wrapText="1"/>
    </xf>
    <xf numFmtId="4" fontId="5" fillId="4" borderId="1" xfId="0" applyNumberFormat="1" applyFont="1" applyFill="1" applyBorder="1" applyAlignment="1">
      <alignment horizontal="left" vertical="center" wrapText="1"/>
    </xf>
    <xf numFmtId="165" fontId="3" fillId="2" borderId="3" xfId="3"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3" fillId="2" borderId="1" xfId="3" applyFont="1" applyFill="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 fontId="11"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49" fontId="3" fillId="2" borderId="3" xfId="3" applyNumberFormat="1" applyFont="1" applyFill="1" applyBorder="1" applyAlignment="1">
      <alignment horizontal="center" vertical="center" wrapText="1"/>
    </xf>
    <xf numFmtId="1" fontId="3" fillId="2" borderId="3" xfId="3" applyNumberFormat="1" applyFont="1" applyFill="1" applyBorder="1" applyAlignment="1">
      <alignment horizontal="center" vertical="center" wrapText="1"/>
    </xf>
    <xf numFmtId="165" fontId="3" fillId="2" borderId="1" xfId="3" applyNumberFormat="1" applyFont="1" applyFill="1" applyBorder="1" applyAlignment="1">
      <alignment horizontal="center" vertical="center" wrapText="1"/>
    </xf>
    <xf numFmtId="0" fontId="5" fillId="2" borderId="1" xfId="3" applyFont="1" applyFill="1" applyBorder="1" applyAlignment="1">
      <alignment vertical="center" wrapText="1"/>
    </xf>
    <xf numFmtId="14" fontId="3" fillId="2" borderId="1" xfId="3"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70" fontId="3" fillId="2" borderId="1" xfId="3" applyNumberFormat="1" applyFont="1" applyFill="1" applyBorder="1" applyAlignment="1">
      <alignment horizontal="center" vertical="center" wrapText="1"/>
    </xf>
    <xf numFmtId="1" fontId="3" fillId="2" borderId="1" xfId="3"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2" fontId="3" fillId="0" borderId="5" xfId="0" applyNumberFormat="1" applyFont="1" applyFill="1" applyBorder="1" applyAlignment="1">
      <alignment horizontal="center" vertical="center" wrapText="1"/>
    </xf>
    <xf numFmtId="0" fontId="3" fillId="0" borderId="1" xfId="0" applyFont="1" applyFill="1" applyBorder="1" applyAlignment="1">
      <alignment horizontal="left" vertical="center" wrapText="1" shrinkToFit="1"/>
    </xf>
    <xf numFmtId="0" fontId="5" fillId="3" borderId="0" xfId="0" applyFont="1" applyFill="1" applyAlignment="1">
      <alignment horizontal="center" vertical="center" wrapText="1"/>
    </xf>
    <xf numFmtId="2" fontId="5" fillId="0" borderId="1" xfId="0" applyNumberFormat="1" applyFont="1" applyFill="1" applyBorder="1" applyAlignment="1">
      <alignment horizontal="center" vertical="center" wrapText="1"/>
    </xf>
    <xf numFmtId="2" fontId="3" fillId="0" borderId="1" xfId="7" applyNumberFormat="1" applyFont="1" applyFill="1" applyBorder="1" applyAlignment="1" applyProtection="1">
      <alignment horizontal="center" vertical="center" wrapText="1"/>
    </xf>
    <xf numFmtId="2" fontId="3" fillId="0" borderId="1" xfId="9" applyNumberFormat="1" applyFont="1" applyFill="1" applyBorder="1" applyAlignment="1" applyProtection="1">
      <alignment horizontal="center" vertical="center" wrapText="1"/>
    </xf>
    <xf numFmtId="2" fontId="3" fillId="0" borderId="1" xfId="2" applyNumberFormat="1" applyFont="1" applyFill="1" applyBorder="1" applyAlignment="1" applyProtection="1">
      <alignment horizontal="center" vertical="center" wrapText="1"/>
    </xf>
    <xf numFmtId="2" fontId="3" fillId="0" borderId="1" xfId="10" applyNumberFormat="1" applyFont="1" applyFill="1" applyBorder="1" applyAlignment="1" applyProtection="1">
      <alignment horizontal="center" vertical="center" wrapText="1"/>
    </xf>
    <xf numFmtId="2" fontId="3" fillId="0" borderId="1" xfId="1" applyNumberFormat="1" applyFont="1" applyFill="1" applyBorder="1" applyAlignment="1" applyProtection="1">
      <alignment horizontal="center" vertical="center" wrapText="1"/>
    </xf>
    <xf numFmtId="0" fontId="5" fillId="4" borderId="1" xfId="0" applyFont="1" applyFill="1" applyBorder="1" applyAlignment="1">
      <alignment vertical="center" wrapText="1"/>
    </xf>
    <xf numFmtId="0" fontId="5" fillId="3" borderId="1" xfId="0" applyFont="1" applyFill="1" applyBorder="1" applyAlignment="1">
      <alignment vertical="center" wrapText="1"/>
    </xf>
    <xf numFmtId="4" fontId="5" fillId="3" borderId="1" xfId="0" applyNumberFormat="1" applyFont="1" applyFill="1" applyBorder="1" applyAlignment="1">
      <alignment horizontal="left" vertical="center" wrapText="1"/>
    </xf>
    <xf numFmtId="4" fontId="8" fillId="0" borderId="1" xfId="0" applyNumberFormat="1" applyFont="1" applyBorder="1" applyAlignment="1">
      <alignment horizontal="center" vertical="center"/>
    </xf>
    <xf numFmtId="2" fontId="8" fillId="7" borderId="1" xfId="0" applyNumberFormat="1" applyFont="1" applyFill="1" applyBorder="1" applyAlignment="1">
      <alignment horizontal="center" vertical="center" wrapText="1"/>
    </xf>
    <xf numFmtId="166"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3" fillId="3" borderId="1" xfId="0" applyNumberFormat="1" applyFont="1" applyFill="1" applyBorder="1" applyAlignment="1">
      <alignment horizontal="left" vertical="center" wrapText="1"/>
    </xf>
    <xf numFmtId="0" fontId="3" fillId="3" borderId="1" xfId="0" applyFont="1" applyFill="1" applyBorder="1" applyAlignment="1">
      <alignment vertical="center" wrapText="1"/>
    </xf>
    <xf numFmtId="4" fontId="8" fillId="0" borderId="1" xfId="0" applyNumberFormat="1" applyFont="1" applyFill="1" applyBorder="1" applyAlignment="1">
      <alignment horizontal="left" vertical="top" wrapText="1"/>
    </xf>
    <xf numFmtId="2"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1" applyFont="1" applyFill="1" applyBorder="1" applyAlignment="1">
      <alignment vertical="center" wrapText="1"/>
    </xf>
    <xf numFmtId="0" fontId="5" fillId="0" borderId="6" xfId="1" applyFont="1" applyFill="1" applyBorder="1" applyAlignment="1">
      <alignment vertical="center" wrapText="1"/>
    </xf>
    <xf numFmtId="0" fontId="5" fillId="0" borderId="4" xfId="1" applyFont="1" applyFill="1" applyBorder="1" applyAlignment="1">
      <alignment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2" xfId="3" applyFont="1" applyFill="1" applyBorder="1" applyAlignment="1">
      <alignment horizontal="center" vertical="center" wrapText="1"/>
    </xf>
    <xf numFmtId="49" fontId="5" fillId="0" borderId="1" xfId="0" applyNumberFormat="1" applyFont="1" applyFill="1" applyBorder="1" applyAlignment="1">
      <alignment horizontal="justify" vertical="center" wrapText="1"/>
    </xf>
    <xf numFmtId="0" fontId="3"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7" fillId="0" borderId="6" xfId="0" applyFont="1" applyFill="1" applyBorder="1" applyAlignment="1">
      <alignment vertical="center" wrapText="1"/>
    </xf>
    <xf numFmtId="0" fontId="17" fillId="0" borderId="6" xfId="0" applyFont="1" applyFill="1" applyBorder="1" applyAlignment="1">
      <alignment vertical="center"/>
    </xf>
    <xf numFmtId="0" fontId="17" fillId="0" borderId="4" xfId="0" applyFont="1" applyFill="1" applyBorder="1" applyAlignment="1">
      <alignment vertical="center"/>
    </xf>
    <xf numFmtId="0" fontId="5" fillId="5" borderId="5"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4"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5" fillId="3" borderId="5" xfId="3" applyFont="1" applyFill="1" applyBorder="1" applyAlignment="1">
      <alignment horizontal="center" vertical="center" wrapText="1"/>
    </xf>
    <xf numFmtId="0" fontId="5" fillId="3" borderId="6" xfId="3" applyFont="1" applyFill="1" applyBorder="1" applyAlignment="1">
      <alignment horizontal="center" vertical="center" wrapText="1"/>
    </xf>
    <xf numFmtId="0" fontId="5" fillId="3" borderId="4" xfId="3" applyFont="1" applyFill="1" applyBorder="1" applyAlignment="1">
      <alignment horizontal="center" vertical="center" wrapText="1"/>
    </xf>
    <xf numFmtId="0" fontId="5" fillId="2" borderId="1" xfId="3" applyFont="1" applyFill="1" applyBorder="1" applyAlignment="1">
      <alignment horizontal="left" vertical="center" wrapText="1"/>
    </xf>
    <xf numFmtId="0" fontId="5" fillId="2" borderId="5" xfId="3" applyFont="1" applyFill="1" applyBorder="1" applyAlignment="1">
      <alignment horizontal="left" vertical="center" wrapText="1"/>
    </xf>
    <xf numFmtId="0" fontId="5" fillId="2" borderId="6" xfId="3" applyFont="1" applyFill="1" applyBorder="1" applyAlignment="1">
      <alignment horizontal="left" vertical="center" wrapText="1"/>
    </xf>
    <xf numFmtId="0" fontId="5" fillId="2" borderId="4" xfId="3"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4" xfId="1"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2" xfId="3" applyFont="1" applyFill="1" applyBorder="1" applyAlignment="1">
      <alignment horizontal="left" vertical="center" wrapText="1"/>
    </xf>
    <xf numFmtId="0" fontId="3" fillId="2" borderId="1" xfId="3" applyFont="1" applyFill="1" applyBorder="1" applyAlignment="1">
      <alignment horizontal="center" vertical="center" wrapText="1"/>
    </xf>
    <xf numFmtId="2" fontId="3" fillId="2" borderId="3" xfId="3" applyNumberFormat="1" applyFont="1" applyFill="1" applyBorder="1" applyAlignment="1">
      <alignment horizontal="center" vertical="center" wrapText="1"/>
    </xf>
    <xf numFmtId="2" fontId="3" fillId="2" borderId="2" xfId="3" applyNumberFormat="1" applyFont="1" applyFill="1" applyBorder="1" applyAlignment="1">
      <alignment horizontal="center" vertical="center" wrapText="1"/>
    </xf>
    <xf numFmtId="0" fontId="5" fillId="3" borderId="1" xfId="3" applyFont="1" applyFill="1" applyBorder="1" applyAlignment="1">
      <alignment horizontal="center" vertical="center" wrapText="1"/>
    </xf>
    <xf numFmtId="0" fontId="15" fillId="0" borderId="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2" xfId="0" applyFont="1" applyFill="1" applyBorder="1" applyAlignment="1">
      <alignment horizontal="left" vertical="center" wrapText="1" shrinkToFit="1"/>
    </xf>
    <xf numFmtId="0" fontId="3" fillId="0" borderId="7" xfId="0" applyFont="1" applyFill="1" applyBorder="1" applyAlignment="1">
      <alignment horizontal="left" vertical="center" wrapText="1" shrinkToFit="1"/>
    </xf>
    <xf numFmtId="0" fontId="3" fillId="0" borderId="2" xfId="0" applyFont="1" applyFill="1" applyBorder="1" applyAlignment="1">
      <alignment horizontal="left" vertical="center" wrapText="1" shrinkToFit="1"/>
    </xf>
    <xf numFmtId="49" fontId="5" fillId="3" borderId="3" xfId="0" applyNumberFormat="1" applyFont="1" applyFill="1" applyBorder="1" applyAlignment="1">
      <alignment horizontal="center" vertical="center" wrapText="1"/>
    </xf>
    <xf numFmtId="49" fontId="5" fillId="3" borderId="7"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5" fillId="3" borderId="3" xfId="0" applyFont="1" applyFill="1" applyBorder="1" applyAlignment="1">
      <alignment horizontal="left" vertical="center" wrapText="1" shrinkToFit="1"/>
    </xf>
    <xf numFmtId="0" fontId="5" fillId="3" borderId="7" xfId="0" applyFont="1" applyFill="1" applyBorder="1" applyAlignment="1">
      <alignment horizontal="left" vertical="center" wrapText="1" shrinkToFit="1"/>
    </xf>
    <xf numFmtId="0" fontId="5" fillId="3" borderId="2"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49" fontId="5" fillId="3" borderId="11" xfId="0" applyNumberFormat="1" applyFont="1" applyFill="1" applyBorder="1" applyAlignment="1">
      <alignment horizontal="center" vertical="center" wrapText="1"/>
    </xf>
    <xf numFmtId="49" fontId="5" fillId="3" borderId="13" xfId="0" applyNumberFormat="1" applyFont="1" applyFill="1" applyBorder="1" applyAlignment="1">
      <alignment horizontal="center" vertical="center" wrapText="1"/>
    </xf>
    <xf numFmtId="0" fontId="5" fillId="3" borderId="12" xfId="0" applyFont="1" applyFill="1" applyBorder="1" applyAlignment="1">
      <alignment horizontal="center" vertical="center" wrapText="1" shrinkToFit="1"/>
    </xf>
    <xf numFmtId="0" fontId="5" fillId="3" borderId="7" xfId="0" applyFont="1" applyFill="1" applyBorder="1" applyAlignment="1">
      <alignment horizontal="center" vertical="center" wrapText="1" shrinkToFit="1"/>
    </xf>
    <xf numFmtId="0" fontId="5" fillId="3" borderId="2" xfId="0" applyFont="1" applyFill="1" applyBorder="1" applyAlignment="1">
      <alignment horizontal="center" vertical="center" wrapText="1" shrinkToFit="1"/>
    </xf>
    <xf numFmtId="0" fontId="3" fillId="0" borderId="3" xfId="0" applyFont="1" applyFill="1" applyBorder="1" applyAlignment="1">
      <alignment horizontal="left" vertical="center" wrapText="1" shrinkToFit="1"/>
    </xf>
    <xf numFmtId="0" fontId="5" fillId="0" borderId="7" xfId="0" applyFont="1" applyFill="1" applyBorder="1" applyAlignment="1">
      <alignment horizontal="left" vertical="center" wrapText="1" shrinkToFit="1"/>
    </xf>
    <xf numFmtId="0" fontId="5" fillId="0" borderId="2" xfId="0" applyFont="1" applyFill="1" applyBorder="1" applyAlignment="1">
      <alignment horizontal="left" vertical="center" wrapText="1" shrinkToFit="1"/>
    </xf>
    <xf numFmtId="49" fontId="3" fillId="0" borderId="3"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5" fillId="0" borderId="3" xfId="0" applyFont="1" applyFill="1" applyBorder="1" applyAlignment="1">
      <alignment horizontal="left" vertical="center" wrapText="1" shrinkToFit="1"/>
    </xf>
    <xf numFmtId="49" fontId="3" fillId="5" borderId="11" xfId="0" applyNumberFormat="1" applyFont="1" applyFill="1" applyBorder="1" applyAlignment="1">
      <alignment horizontal="center" vertical="center" wrapText="1"/>
    </xf>
    <xf numFmtId="49" fontId="3" fillId="5" borderId="13" xfId="0" applyNumberFormat="1" applyFont="1" applyFill="1" applyBorder="1" applyAlignment="1">
      <alignment horizontal="center" vertical="center" wrapText="1"/>
    </xf>
    <xf numFmtId="0" fontId="5" fillId="5" borderId="3" xfId="0" applyFont="1" applyFill="1" applyBorder="1" applyAlignment="1">
      <alignment horizontal="left" vertical="center" wrapText="1" shrinkToFit="1"/>
    </xf>
    <xf numFmtId="0" fontId="3" fillId="5" borderId="7" xfId="0" applyFont="1" applyFill="1" applyBorder="1" applyAlignment="1">
      <alignment horizontal="left" vertical="center" wrapText="1" shrinkToFit="1"/>
    </xf>
    <xf numFmtId="0" fontId="3" fillId="5" borderId="2" xfId="0" applyFont="1" applyFill="1" applyBorder="1" applyAlignment="1">
      <alignment horizontal="left" vertical="center" wrapText="1" shrinkToFit="1"/>
    </xf>
    <xf numFmtId="0" fontId="3" fillId="5" borderId="3" xfId="0" applyFont="1" applyFill="1" applyBorder="1" applyAlignment="1">
      <alignment horizontal="left" vertical="center" wrapText="1" shrinkToFit="1"/>
    </xf>
    <xf numFmtId="0" fontId="5" fillId="3" borderId="3" xfId="0" applyFont="1" applyFill="1" applyBorder="1" applyAlignment="1">
      <alignment horizontal="center" vertical="center" wrapText="1" shrinkToFit="1"/>
    </xf>
    <xf numFmtId="0" fontId="3" fillId="5" borderId="12" xfId="0" applyFont="1" applyFill="1" applyBorder="1" applyAlignment="1">
      <alignment horizontal="left" vertical="center" wrapText="1" shrinkToFi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4" fontId="5" fillId="0" borderId="0" xfId="0" applyNumberFormat="1" applyFont="1" applyFill="1" applyAlignment="1">
      <alignment horizontal="center" vertical="center" wrapText="1"/>
    </xf>
    <xf numFmtId="4" fontId="3"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3" fillId="4" borderId="8" xfId="0" applyFont="1" applyFill="1" applyBorder="1" applyAlignment="1">
      <alignment horizontal="center" vertical="center" wrapText="1" shrinkToFit="1"/>
    </xf>
    <xf numFmtId="0" fontId="3" fillId="4" borderId="9" xfId="0" applyFont="1" applyFill="1" applyBorder="1" applyAlignment="1">
      <alignment horizontal="center" vertical="center" wrapText="1" shrinkToFit="1"/>
    </xf>
    <xf numFmtId="0" fontId="5" fillId="4" borderId="7" xfId="0" applyFont="1" applyFill="1" applyBorder="1" applyAlignment="1">
      <alignment horizontal="center" vertical="center" wrapText="1" shrinkToFit="1"/>
    </xf>
    <xf numFmtId="0" fontId="5" fillId="4" borderId="10" xfId="0" applyFont="1" applyFill="1" applyBorder="1" applyAlignment="1">
      <alignment horizontal="center" vertical="center" wrapText="1" shrinkToFi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shrinkToFit="1"/>
    </xf>
    <xf numFmtId="0" fontId="17" fillId="0" borderId="3" xfId="0" applyFont="1" applyFill="1" applyBorder="1" applyAlignment="1">
      <alignment horizontal="justify" vertical="center"/>
    </xf>
    <xf numFmtId="0" fontId="17" fillId="0" borderId="7" xfId="0" applyFont="1" applyFill="1" applyBorder="1" applyAlignment="1">
      <alignment horizontal="justify" vertical="center"/>
    </xf>
    <xf numFmtId="0" fontId="17" fillId="0" borderId="2" xfId="0" applyFont="1" applyFill="1" applyBorder="1" applyAlignment="1">
      <alignment horizontal="justify" vertical="center"/>
    </xf>
    <xf numFmtId="14" fontId="3" fillId="0"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0" borderId="1" xfId="0" applyFont="1" applyFill="1" applyBorder="1" applyAlignment="1">
      <alignment horizontal="left" vertical="center"/>
    </xf>
    <xf numFmtId="0" fontId="5" fillId="3" borderId="1" xfId="0" applyFont="1" applyFill="1" applyBorder="1" applyAlignment="1">
      <alignment vertical="center" wrapText="1"/>
    </xf>
    <xf numFmtId="0" fontId="3" fillId="0" borderId="1" xfId="0" applyFont="1" applyFill="1" applyBorder="1" applyAlignment="1">
      <alignment horizontal="justify" vertical="center" wrapText="1"/>
    </xf>
    <xf numFmtId="0" fontId="3" fillId="0" borderId="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4" fontId="3" fillId="0" borderId="1" xfId="0" applyNumberFormat="1" applyFont="1" applyFill="1" applyBorder="1" applyAlignment="1">
      <alignment horizontal="left" vertical="center" wrapText="1"/>
    </xf>
    <xf numFmtId="4" fontId="5" fillId="4" borderId="1" xfId="0" applyNumberFormat="1" applyFont="1" applyFill="1" applyBorder="1" applyAlignment="1">
      <alignment horizontal="center" vertical="center" wrapText="1"/>
    </xf>
    <xf numFmtId="4" fontId="5" fillId="4" borderId="5"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4" fontId="5" fillId="3" borderId="5" xfId="0" applyNumberFormat="1"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4" fontId="8" fillId="0" borderId="1" xfId="0" applyNumberFormat="1" applyFont="1" applyFill="1" applyBorder="1" applyAlignment="1">
      <alignment horizontal="left" vertical="center" wrapText="1"/>
    </xf>
    <xf numFmtId="4" fontId="8" fillId="0" borderId="1" xfId="0" applyNumberFormat="1" applyFont="1" applyFill="1" applyBorder="1" applyAlignment="1">
      <alignment horizontal="center" vertical="center" wrapText="1"/>
    </xf>
    <xf numFmtId="4" fontId="5" fillId="3" borderId="1" xfId="0" applyNumberFormat="1" applyFont="1" applyFill="1" applyBorder="1" applyAlignment="1">
      <alignment horizontal="left" vertical="center" wrapText="1"/>
    </xf>
    <xf numFmtId="4" fontId="8" fillId="0" borderId="3" xfId="0" applyNumberFormat="1" applyFont="1" applyFill="1" applyBorder="1" applyAlignment="1">
      <alignment horizontal="left" vertical="center" wrapText="1"/>
    </xf>
    <xf numFmtId="4" fontId="8" fillId="0" borderId="7" xfId="0" applyNumberFormat="1" applyFont="1" applyFill="1" applyBorder="1" applyAlignment="1">
      <alignment horizontal="left" vertical="center" wrapText="1"/>
    </xf>
    <xf numFmtId="4" fontId="3" fillId="2" borderId="3" xfId="0" applyNumberFormat="1" applyFont="1" applyFill="1" applyBorder="1" applyAlignment="1">
      <alignment horizontal="center" vertical="center" wrapText="1"/>
    </xf>
    <xf numFmtId="4" fontId="3" fillId="2" borderId="7"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5" fillId="4" borderId="1" xfId="0" applyNumberFormat="1" applyFont="1" applyFill="1" applyBorder="1" applyAlignment="1">
      <alignment horizontal="left" vertical="center" wrapText="1"/>
    </xf>
    <xf numFmtId="4" fontId="7" fillId="3" borderId="1" xfId="0" applyNumberFormat="1" applyFont="1" applyFill="1" applyBorder="1" applyAlignment="1">
      <alignment horizontal="left" vertical="center" wrapText="1"/>
    </xf>
    <xf numFmtId="4" fontId="3" fillId="0" borderId="3"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8" fillId="0" borderId="2" xfId="0" applyNumberFormat="1" applyFont="1" applyFill="1" applyBorder="1" applyAlignment="1">
      <alignment horizontal="left" vertical="center" wrapText="1"/>
    </xf>
    <xf numFmtId="0" fontId="5"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4" fontId="7" fillId="3" borderId="3" xfId="0" applyNumberFormat="1" applyFont="1" applyFill="1" applyBorder="1" applyAlignment="1">
      <alignment horizontal="left" vertical="center" wrapText="1"/>
    </xf>
    <xf numFmtId="4" fontId="7" fillId="3" borderId="7" xfId="0" applyNumberFormat="1" applyFont="1" applyFill="1" applyBorder="1" applyAlignment="1">
      <alignment horizontal="left" vertical="center" wrapText="1"/>
    </xf>
    <xf numFmtId="4" fontId="7" fillId="3" borderId="2" xfId="0" applyNumberFormat="1" applyFont="1" applyFill="1" applyBorder="1" applyAlignment="1">
      <alignment horizontal="left" vertical="center" wrapText="1"/>
    </xf>
    <xf numFmtId="4" fontId="5" fillId="3" borderId="3" xfId="0" applyNumberFormat="1" applyFont="1" applyFill="1" applyBorder="1" applyAlignment="1">
      <alignment horizontal="center" vertical="center" wrapText="1"/>
    </xf>
    <xf numFmtId="4" fontId="5" fillId="3" borderId="7"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4" fontId="5" fillId="0" borderId="1" xfId="0" applyNumberFormat="1" applyFont="1" applyFill="1" applyBorder="1" applyAlignment="1">
      <alignment horizontal="left" vertical="center" wrapText="1"/>
    </xf>
    <xf numFmtId="4" fontId="5" fillId="0" borderId="3"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0" fontId="0" fillId="0" borderId="7" xfId="0" applyFill="1" applyBorder="1" applyAlignment="1">
      <alignment horizontal="left" vertical="center" wrapText="1"/>
    </xf>
    <xf numFmtId="0" fontId="0" fillId="0" borderId="2" xfId="0" applyFill="1" applyBorder="1" applyAlignment="1">
      <alignment horizontal="left" vertical="center" wrapText="1"/>
    </xf>
    <xf numFmtId="16" fontId="5" fillId="3" borderId="3"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3" borderId="2" xfId="0" applyFont="1" applyFill="1" applyBorder="1" applyAlignment="1">
      <alignment horizontal="left" vertical="center" wrapText="1"/>
    </xf>
    <xf numFmtId="4" fontId="7" fillId="4" borderId="1" xfId="0" applyNumberFormat="1" applyFont="1" applyFill="1" applyBorder="1" applyAlignment="1">
      <alignment horizontal="left" vertical="center" wrapText="1"/>
    </xf>
    <xf numFmtId="4" fontId="3" fillId="0" borderId="3" xfId="0" applyNumberFormat="1" applyFont="1" applyFill="1" applyBorder="1" applyAlignment="1">
      <alignment horizontal="left" vertical="center" wrapText="1"/>
    </xf>
    <xf numFmtId="4" fontId="3" fillId="0" borderId="7" xfId="0" applyNumberFormat="1" applyFont="1" applyFill="1" applyBorder="1" applyAlignment="1">
      <alignment horizontal="left" vertical="center" wrapText="1"/>
    </xf>
    <xf numFmtId="4" fontId="3" fillId="0" borderId="2" xfId="0" applyNumberFormat="1" applyFont="1" applyFill="1" applyBorder="1" applyAlignment="1">
      <alignment horizontal="left" vertical="center" wrapText="1"/>
    </xf>
    <xf numFmtId="4" fontId="5" fillId="4" borderId="3" xfId="0" applyNumberFormat="1" applyFont="1" applyFill="1" applyBorder="1" applyAlignment="1">
      <alignment horizontal="center" vertical="center" wrapText="1"/>
    </xf>
    <xf numFmtId="4" fontId="5" fillId="4" borderId="7" xfId="0" applyNumberFormat="1" applyFont="1" applyFill="1" applyBorder="1" applyAlignment="1">
      <alignment horizontal="center" vertical="center" wrapText="1"/>
    </xf>
    <xf numFmtId="4" fontId="5" fillId="4" borderId="2" xfId="0" applyNumberFormat="1" applyFont="1" applyFill="1" applyBorder="1" applyAlignment="1">
      <alignment horizontal="center" vertical="center" wrapText="1"/>
    </xf>
    <xf numFmtId="4" fontId="5" fillId="4" borderId="3" xfId="0" applyNumberFormat="1" applyFont="1" applyFill="1" applyBorder="1" applyAlignment="1">
      <alignment horizontal="left" vertical="center" wrapText="1"/>
    </xf>
    <xf numFmtId="4" fontId="5" fillId="4" borderId="7" xfId="0" applyNumberFormat="1" applyFont="1" applyFill="1" applyBorder="1" applyAlignment="1">
      <alignment horizontal="left" vertical="center" wrapText="1"/>
    </xf>
    <xf numFmtId="4" fontId="5" fillId="4" borderId="2" xfId="0" applyNumberFormat="1" applyFont="1" applyFill="1" applyBorder="1" applyAlignment="1">
      <alignment horizontal="left" vertical="center" wrapText="1"/>
    </xf>
  </cellXfs>
  <cellStyles count="15">
    <cellStyle name="Денежный" xfId="14" builtinId="4"/>
    <cellStyle name="Обычный" xfId="0" builtinId="0"/>
    <cellStyle name="Обычный 10" xfId="1"/>
    <cellStyle name="Обычный 11" xfId="2"/>
    <cellStyle name="Обычный 2" xfId="3"/>
    <cellStyle name="Обычный 3" xfId="4"/>
    <cellStyle name="Обычный 3 2" xfId="5"/>
    <cellStyle name="Обычный 4" xfId="6"/>
    <cellStyle name="Обычный 5" xfId="7"/>
    <cellStyle name="Обычный 6" xfId="8"/>
    <cellStyle name="Обычный 7" xfId="9"/>
    <cellStyle name="Обычный 8" xfId="10"/>
    <cellStyle name="Обычный 9" xfId="11"/>
    <cellStyle name="Процентный" xfId="12" builtinId="5"/>
    <cellStyle name="Финансовый" xfId="13" builtinId="3"/>
  </cellStyles>
  <dxfs count="0"/>
  <tableStyles count="0" defaultTableStyle="TableStyleMedium2" defaultPivotStyle="PivotStyleLight16"/>
  <colors>
    <mruColors>
      <color rgb="FFCCFFCC"/>
      <color rgb="FFC6F0E3"/>
      <color rgb="FFCDE9E4"/>
      <color rgb="FF99FF99"/>
      <color rgb="FFFFCCFF"/>
      <color rgb="FFFFFFFF"/>
      <color rgb="FFFF99FF"/>
      <color rgb="FFCCFFFF"/>
      <color rgb="FFFF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1057;&#1042;&#1054;&#1044;&#1053;&#1067;&#1045;%20&#1054;&#1058;&#1063;&#1045;&#1058;&#1067;%20&#1087;&#1086;%20&#1052;&#1059;&#1053;&#1048;&#1062;%20&#1055;&#1056;&#1054;&#1043;&#1056;\2019%20&#1075;&#1086;&#1076;\1%20&#1082;&#1074;&#1072;&#1088;&#1090;&#1072;&#1083;\1%20&#1082;&#1074;%202019%20&#1059;&#1069;&#1080;&#1062;&#1055;\&#1092;&#1086;&#1088;&#1084;&#1099;%203%20&#1084;&#1077;&#1089;%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форма 2"/>
      <sheetName val="форма 3"/>
      <sheetName val=" форма 4"/>
      <sheetName val="форма 5"/>
      <sheetName val="форма 6"/>
      <sheetName val=" форма 8"/>
      <sheetName val="форма 7"/>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BS798"/>
  <sheetViews>
    <sheetView zoomScale="78" zoomScaleNormal="78" zoomScaleSheetLayoutView="85" workbookViewId="0">
      <pane ySplit="6" topLeftCell="A436" activePane="bottomLeft" state="frozen"/>
      <selection pane="bottomLeft" activeCell="A796" sqref="A796:XFD798"/>
    </sheetView>
  </sheetViews>
  <sheetFormatPr defaultRowHeight="15.75" x14ac:dyDescent="0.2"/>
  <cols>
    <col min="1" max="1" width="10.85546875" style="92" customWidth="1"/>
    <col min="2" max="2" width="60.85546875" style="59" customWidth="1"/>
    <col min="3" max="3" width="22.42578125" style="10" customWidth="1"/>
    <col min="4" max="4" width="23.140625" style="10" customWidth="1"/>
    <col min="5" max="5" width="14.5703125" style="10" customWidth="1"/>
    <col min="6" max="6" width="11.7109375" style="10" customWidth="1"/>
    <col min="7" max="7" width="13.28515625" style="10" customWidth="1"/>
    <col min="8" max="8" width="16.5703125" style="10" customWidth="1"/>
    <col min="9" max="9" width="44" style="4" customWidth="1"/>
    <col min="10" max="71" width="9.140625" style="14"/>
    <col min="72" max="16384" width="9.140625" style="1"/>
  </cols>
  <sheetData>
    <row r="2" spans="1:71" ht="26.25" customHeight="1" x14ac:dyDescent="0.2">
      <c r="A2" s="290" t="s">
        <v>1182</v>
      </c>
      <c r="B2" s="290"/>
      <c r="C2" s="290"/>
      <c r="D2" s="290"/>
      <c r="E2" s="290"/>
      <c r="F2" s="290"/>
      <c r="G2" s="290"/>
      <c r="H2" s="290"/>
      <c r="I2" s="290"/>
    </row>
    <row r="3" spans="1:71" x14ac:dyDescent="0.2">
      <c r="A3" s="198"/>
      <c r="B3" s="94"/>
      <c r="C3" s="13"/>
      <c r="D3" s="13"/>
      <c r="E3" s="13"/>
      <c r="F3" s="13"/>
      <c r="G3" s="13"/>
      <c r="H3" s="13"/>
      <c r="I3" s="15"/>
    </row>
    <row r="4" spans="1:71" x14ac:dyDescent="0.2">
      <c r="A4" s="281" t="s">
        <v>0</v>
      </c>
      <c r="B4" s="260" t="s">
        <v>3</v>
      </c>
      <c r="C4" s="281" t="s">
        <v>4</v>
      </c>
      <c r="D4" s="281" t="s">
        <v>5</v>
      </c>
      <c r="E4" s="281" t="s">
        <v>6</v>
      </c>
      <c r="F4" s="281"/>
      <c r="G4" s="281"/>
      <c r="H4" s="281"/>
      <c r="I4" s="291" t="s">
        <v>7</v>
      </c>
    </row>
    <row r="5" spans="1:71" x14ac:dyDescent="0.2">
      <c r="A5" s="281"/>
      <c r="B5" s="260"/>
      <c r="C5" s="281"/>
      <c r="D5" s="281"/>
      <c r="E5" s="281" t="s">
        <v>8</v>
      </c>
      <c r="F5" s="281" t="s">
        <v>9</v>
      </c>
      <c r="G5" s="281"/>
      <c r="H5" s="281"/>
      <c r="I5" s="291"/>
    </row>
    <row r="6" spans="1:71" ht="44.25" customHeight="1" x14ac:dyDescent="0.2">
      <c r="A6" s="281"/>
      <c r="B6" s="260"/>
      <c r="C6" s="281"/>
      <c r="D6" s="281"/>
      <c r="E6" s="281"/>
      <c r="F6" s="199" t="s">
        <v>10</v>
      </c>
      <c r="G6" s="199" t="s">
        <v>11</v>
      </c>
      <c r="H6" s="199" t="s">
        <v>12</v>
      </c>
      <c r="I6" s="291"/>
    </row>
    <row r="7" spans="1:71" ht="13.5" customHeight="1" x14ac:dyDescent="0.2">
      <c r="A7" s="91">
        <v>1</v>
      </c>
      <c r="B7" s="91">
        <v>2</v>
      </c>
      <c r="C7" s="91">
        <v>3</v>
      </c>
      <c r="D7" s="91">
        <v>4</v>
      </c>
      <c r="E7" s="197">
        <v>5</v>
      </c>
      <c r="F7" s="197">
        <v>6</v>
      </c>
      <c r="G7" s="197">
        <v>7</v>
      </c>
      <c r="H7" s="197">
        <v>8</v>
      </c>
      <c r="I7" s="91">
        <v>9</v>
      </c>
    </row>
    <row r="8" spans="1:71" ht="24" customHeight="1" x14ac:dyDescent="0.2">
      <c r="A8" s="195">
        <v>1</v>
      </c>
      <c r="B8" s="259" t="s">
        <v>1144</v>
      </c>
      <c r="C8" s="259"/>
      <c r="D8" s="259"/>
      <c r="E8" s="259"/>
      <c r="F8" s="259"/>
      <c r="G8" s="259"/>
      <c r="H8" s="259"/>
      <c r="I8" s="259"/>
    </row>
    <row r="9" spans="1:71" s="10" customFormat="1" ht="29.25" customHeight="1" x14ac:dyDescent="0.2">
      <c r="A9" s="206" t="s">
        <v>13</v>
      </c>
      <c r="B9" s="139" t="s">
        <v>14</v>
      </c>
      <c r="C9" s="205" t="s">
        <v>15</v>
      </c>
      <c r="D9" s="205" t="s">
        <v>16</v>
      </c>
      <c r="E9" s="111">
        <v>60</v>
      </c>
      <c r="F9" s="112">
        <v>65</v>
      </c>
      <c r="G9" s="111">
        <v>60</v>
      </c>
      <c r="H9" s="113">
        <f t="shared" ref="H9:H14" si="0">G9/F9*100-100</f>
        <v>-7.6923076923076934</v>
      </c>
      <c r="I9" s="114"/>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row>
    <row r="10" spans="1:71" s="10" customFormat="1" ht="27.75" customHeight="1" x14ac:dyDescent="0.2">
      <c r="A10" s="206" t="s">
        <v>17</v>
      </c>
      <c r="B10" s="139" t="s">
        <v>18</v>
      </c>
      <c r="C10" s="205" t="s">
        <v>15</v>
      </c>
      <c r="D10" s="205" t="s">
        <v>20</v>
      </c>
      <c r="E10" s="113">
        <v>862.5</v>
      </c>
      <c r="F10" s="115">
        <v>936.8</v>
      </c>
      <c r="G10" s="113">
        <v>230</v>
      </c>
      <c r="H10" s="113">
        <f t="shared" si="0"/>
        <v>-75.448334756618266</v>
      </c>
      <c r="I10" s="116" t="s">
        <v>1242</v>
      </c>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row>
    <row r="11" spans="1:71" s="10" customFormat="1" ht="56.25" customHeight="1" x14ac:dyDescent="0.2">
      <c r="A11" s="206" t="s">
        <v>21</v>
      </c>
      <c r="B11" s="139" t="s">
        <v>22</v>
      </c>
      <c r="C11" s="205" t="s">
        <v>19</v>
      </c>
      <c r="D11" s="205" t="s">
        <v>20</v>
      </c>
      <c r="E11" s="113">
        <v>7.7</v>
      </c>
      <c r="F11" s="112">
        <v>14.1</v>
      </c>
      <c r="G11" s="113">
        <v>0</v>
      </c>
      <c r="H11" s="113">
        <f t="shared" si="0"/>
        <v>-100</v>
      </c>
      <c r="I11" s="117" t="s">
        <v>1243</v>
      </c>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row>
    <row r="12" spans="1:71" s="10" customFormat="1" ht="47.25" x14ac:dyDescent="0.2">
      <c r="A12" s="20">
        <v>4</v>
      </c>
      <c r="B12" s="139" t="s">
        <v>23</v>
      </c>
      <c r="C12" s="205" t="s">
        <v>15</v>
      </c>
      <c r="D12" s="205" t="s">
        <v>16</v>
      </c>
      <c r="E12" s="113">
        <v>80</v>
      </c>
      <c r="F12" s="115">
        <v>80</v>
      </c>
      <c r="G12" s="113">
        <v>80</v>
      </c>
      <c r="H12" s="113">
        <f t="shared" si="0"/>
        <v>0</v>
      </c>
      <c r="I12" s="116"/>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row>
    <row r="13" spans="1:71" s="10" customFormat="1" ht="36" customHeight="1" x14ac:dyDescent="0.2">
      <c r="A13" s="20">
        <v>5</v>
      </c>
      <c r="B13" s="139" t="s">
        <v>24</v>
      </c>
      <c r="C13" s="205" t="s">
        <v>19</v>
      </c>
      <c r="D13" s="205" t="s">
        <v>16</v>
      </c>
      <c r="E13" s="113">
        <v>1.2</v>
      </c>
      <c r="F13" s="115">
        <v>3</v>
      </c>
      <c r="G13" s="113">
        <v>0.7</v>
      </c>
      <c r="H13" s="113">
        <f t="shared" si="0"/>
        <v>-76.666666666666671</v>
      </c>
      <c r="I13" s="116" t="s">
        <v>1247</v>
      </c>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row>
    <row r="14" spans="1:71" s="10" customFormat="1" ht="27.75" customHeight="1" x14ac:dyDescent="0.2">
      <c r="A14" s="21">
        <v>6</v>
      </c>
      <c r="B14" s="139" t="s">
        <v>25</v>
      </c>
      <c r="C14" s="205"/>
      <c r="D14" s="205"/>
      <c r="E14" s="111">
        <v>84</v>
      </c>
      <c r="F14" s="112">
        <v>88</v>
      </c>
      <c r="G14" s="111">
        <v>27</v>
      </c>
      <c r="H14" s="113">
        <f t="shared" si="0"/>
        <v>-69.318181818181813</v>
      </c>
      <c r="I14" s="116"/>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row>
    <row r="15" spans="1:71" s="10" customFormat="1" ht="23.25" customHeight="1" x14ac:dyDescent="0.2">
      <c r="A15" s="194" t="s">
        <v>26</v>
      </c>
      <c r="B15" s="262" t="s">
        <v>1184</v>
      </c>
      <c r="C15" s="262"/>
      <c r="D15" s="262"/>
      <c r="E15" s="262"/>
      <c r="F15" s="262"/>
      <c r="G15" s="262"/>
      <c r="H15" s="262"/>
      <c r="I15" s="262"/>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row>
    <row r="16" spans="1:71" s="10" customFormat="1" ht="40.5" customHeight="1" x14ac:dyDescent="0.2">
      <c r="A16" s="21">
        <v>1</v>
      </c>
      <c r="B16" s="139" t="s">
        <v>18</v>
      </c>
      <c r="C16" s="205" t="s">
        <v>19</v>
      </c>
      <c r="D16" s="205" t="s">
        <v>20</v>
      </c>
      <c r="E16" s="110">
        <v>862.5</v>
      </c>
      <c r="F16" s="115">
        <v>936.8</v>
      </c>
      <c r="G16" s="113">
        <v>229.9</v>
      </c>
      <c r="H16" s="113">
        <f>G16/F16*100-100</f>
        <v>-75.459009393680617</v>
      </c>
      <c r="I16" s="116" t="s">
        <v>1244</v>
      </c>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row>
    <row r="17" spans="1:71" s="10" customFormat="1" ht="48.75" customHeight="1" x14ac:dyDescent="0.2">
      <c r="A17" s="21">
        <v>2</v>
      </c>
      <c r="B17" s="139" t="s">
        <v>27</v>
      </c>
      <c r="C17" s="205" t="s">
        <v>19</v>
      </c>
      <c r="D17" s="205" t="s">
        <v>20</v>
      </c>
      <c r="E17" s="110">
        <v>94.8</v>
      </c>
      <c r="F17" s="112">
        <v>83.4</v>
      </c>
      <c r="G17" s="113">
        <v>21.4</v>
      </c>
      <c r="H17" s="113">
        <f>G17/F17*100-100</f>
        <v>-74.34052757793765</v>
      </c>
      <c r="I17" s="117" t="s">
        <v>1245</v>
      </c>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row>
    <row r="18" spans="1:71" s="10" customFormat="1" ht="51" customHeight="1" x14ac:dyDescent="0.2">
      <c r="A18" s="21">
        <v>3</v>
      </c>
      <c r="B18" s="139" t="s">
        <v>22</v>
      </c>
      <c r="C18" s="205" t="s">
        <v>19</v>
      </c>
      <c r="D18" s="205" t="s">
        <v>20</v>
      </c>
      <c r="E18" s="110">
        <v>7.9</v>
      </c>
      <c r="F18" s="112">
        <v>14.1</v>
      </c>
      <c r="G18" s="113">
        <v>0</v>
      </c>
      <c r="H18" s="113">
        <f>G18/F18*100-100</f>
        <v>-100</v>
      </c>
      <c r="I18" s="117" t="s">
        <v>1246</v>
      </c>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row>
    <row r="19" spans="1:71" s="10" customFormat="1" ht="35.25" customHeight="1" x14ac:dyDescent="0.2">
      <c r="A19" s="199" t="s">
        <v>28</v>
      </c>
      <c r="B19" s="260" t="s">
        <v>29</v>
      </c>
      <c r="C19" s="260"/>
      <c r="D19" s="260"/>
      <c r="E19" s="260"/>
      <c r="F19" s="260"/>
      <c r="G19" s="260"/>
      <c r="H19" s="260"/>
      <c r="I19" s="260"/>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row>
    <row r="20" spans="1:71" s="10" customFormat="1" ht="27" hidden="1" customHeight="1" x14ac:dyDescent="0.2">
      <c r="A20" s="199"/>
      <c r="B20" s="121" t="s">
        <v>1254</v>
      </c>
      <c r="C20" s="214"/>
      <c r="D20" s="214">
        <v>0</v>
      </c>
      <c r="E20" s="214">
        <v>0</v>
      </c>
      <c r="F20" s="214">
        <v>0</v>
      </c>
      <c r="G20" s="214">
        <v>0</v>
      </c>
      <c r="H20" s="214">
        <v>0</v>
      </c>
      <c r="I20" s="122"/>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row>
    <row r="21" spans="1:71" s="10" customFormat="1" ht="58.5" customHeight="1" x14ac:dyDescent="0.2">
      <c r="A21" s="205">
        <v>1</v>
      </c>
      <c r="B21" s="139" t="s">
        <v>30</v>
      </c>
      <c r="C21" s="205" t="s">
        <v>15</v>
      </c>
      <c r="D21" s="205" t="s">
        <v>16</v>
      </c>
      <c r="E21" s="109">
        <v>60</v>
      </c>
      <c r="F21" s="111">
        <v>60</v>
      </c>
      <c r="G21" s="111">
        <v>60</v>
      </c>
      <c r="H21" s="113">
        <f>G21/F21*100-100</f>
        <v>0</v>
      </c>
      <c r="I21" s="116"/>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row>
    <row r="22" spans="1:71" s="10" customFormat="1" ht="36.75" hidden="1" customHeight="1" x14ac:dyDescent="0.2">
      <c r="A22" s="205">
        <v>2</v>
      </c>
      <c r="B22" s="139" t="s">
        <v>31</v>
      </c>
      <c r="C22" s="205" t="s">
        <v>15</v>
      </c>
      <c r="D22" s="205" t="s">
        <v>20</v>
      </c>
      <c r="E22" s="109">
        <v>35</v>
      </c>
      <c r="F22" s="111">
        <v>0</v>
      </c>
      <c r="G22" s="111">
        <v>0</v>
      </c>
      <c r="H22" s="118">
        <v>0</v>
      </c>
      <c r="I22" s="116"/>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row>
    <row r="23" spans="1:71" s="10" customFormat="1" x14ac:dyDescent="0.2">
      <c r="A23" s="199" t="s">
        <v>32</v>
      </c>
      <c r="B23" s="260" t="s">
        <v>33</v>
      </c>
      <c r="C23" s="260"/>
      <c r="D23" s="260"/>
      <c r="E23" s="260"/>
      <c r="F23" s="260"/>
      <c r="G23" s="260"/>
      <c r="H23" s="260"/>
      <c r="I23" s="260"/>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row>
    <row r="24" spans="1:71" s="10" customFormat="1" ht="69.75" customHeight="1" x14ac:dyDescent="0.2">
      <c r="A24" s="205">
        <v>1</v>
      </c>
      <c r="B24" s="139" t="s">
        <v>34</v>
      </c>
      <c r="C24" s="205" t="s">
        <v>15</v>
      </c>
      <c r="D24" s="205" t="s">
        <v>16</v>
      </c>
      <c r="E24" s="111">
        <v>95</v>
      </c>
      <c r="F24" s="111">
        <v>95</v>
      </c>
      <c r="G24" s="111">
        <v>95</v>
      </c>
      <c r="H24" s="111">
        <f>G24/F24*100-100</f>
        <v>0</v>
      </c>
      <c r="I24" s="116" t="s">
        <v>1248</v>
      </c>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row>
    <row r="25" spans="1:71" s="10" customFormat="1" ht="49.5" customHeight="1" x14ac:dyDescent="0.2">
      <c r="A25" s="205">
        <v>2</v>
      </c>
      <c r="B25" s="139" t="s">
        <v>35</v>
      </c>
      <c r="C25" s="205" t="s">
        <v>19</v>
      </c>
      <c r="D25" s="205" t="s">
        <v>20</v>
      </c>
      <c r="E25" s="111">
        <v>111</v>
      </c>
      <c r="F25" s="111">
        <v>99</v>
      </c>
      <c r="G25" s="111">
        <v>25</v>
      </c>
      <c r="H25" s="113">
        <f>G25/F25*100-100</f>
        <v>-74.74747474747474</v>
      </c>
      <c r="I25" s="116" t="s">
        <v>1249</v>
      </c>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row>
    <row r="26" spans="1:71" s="10" customFormat="1" ht="51" hidden="1" customHeight="1" x14ac:dyDescent="0.2">
      <c r="A26" s="199" t="s">
        <v>36</v>
      </c>
      <c r="B26" s="119" t="s">
        <v>808</v>
      </c>
      <c r="C26" s="205"/>
      <c r="D26" s="205"/>
      <c r="E26" s="205"/>
      <c r="F26" s="205"/>
      <c r="G26" s="205"/>
      <c r="H26" s="205"/>
      <c r="I26" s="136"/>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row>
    <row r="27" spans="1:71" s="10" customFormat="1" ht="33.75" hidden="1" customHeight="1" x14ac:dyDescent="0.2">
      <c r="A27" s="205">
        <v>1</v>
      </c>
      <c r="B27" s="139" t="s">
        <v>37</v>
      </c>
      <c r="C27" s="205" t="s">
        <v>15</v>
      </c>
      <c r="D27" s="205" t="s">
        <v>38</v>
      </c>
      <c r="E27" s="205">
        <v>0</v>
      </c>
      <c r="F27" s="205">
        <v>0</v>
      </c>
      <c r="G27" s="205">
        <v>0</v>
      </c>
      <c r="H27" s="7">
        <v>0</v>
      </c>
      <c r="I27" s="139"/>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row>
    <row r="28" spans="1:71" s="10" customFormat="1" ht="54" hidden="1" customHeight="1" x14ac:dyDescent="0.2">
      <c r="A28" s="199" t="s">
        <v>39</v>
      </c>
      <c r="B28" s="119" t="s">
        <v>40</v>
      </c>
      <c r="C28" s="205"/>
      <c r="D28" s="205"/>
      <c r="E28" s="205"/>
      <c r="F28" s="205"/>
      <c r="G28" s="205"/>
      <c r="H28" s="205"/>
      <c r="I28" s="136"/>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row>
    <row r="29" spans="1:71" s="10" customFormat="1" ht="22.5" hidden="1" customHeight="1" x14ac:dyDescent="0.2">
      <c r="A29" s="205">
        <v>1</v>
      </c>
      <c r="B29" s="139" t="s">
        <v>41</v>
      </c>
      <c r="C29" s="205" t="s">
        <v>15</v>
      </c>
      <c r="D29" s="205" t="s">
        <v>42</v>
      </c>
      <c r="E29" s="205">
        <v>0</v>
      </c>
      <c r="F29" s="205">
        <v>0</v>
      </c>
      <c r="G29" s="205">
        <v>0</v>
      </c>
      <c r="H29" s="7">
        <v>0</v>
      </c>
      <c r="I29" s="139"/>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row>
    <row r="30" spans="1:71" s="10" customFormat="1" ht="24.75" customHeight="1" x14ac:dyDescent="0.2">
      <c r="A30" s="199" t="s">
        <v>36</v>
      </c>
      <c r="B30" s="292" t="s">
        <v>43</v>
      </c>
      <c r="C30" s="292"/>
      <c r="D30" s="292"/>
      <c r="E30" s="292"/>
      <c r="F30" s="292"/>
      <c r="G30" s="292"/>
      <c r="H30" s="292"/>
      <c r="I30" s="292"/>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row>
    <row r="31" spans="1:71" s="10" customFormat="1" ht="24.75" customHeight="1" x14ac:dyDescent="0.2">
      <c r="A31" s="205">
        <v>1</v>
      </c>
      <c r="B31" s="136" t="s">
        <v>44</v>
      </c>
      <c r="C31" s="205" t="s">
        <v>15</v>
      </c>
      <c r="D31" s="205" t="s">
        <v>20</v>
      </c>
      <c r="E31" s="205">
        <v>2</v>
      </c>
      <c r="F31" s="205">
        <v>2</v>
      </c>
      <c r="G31" s="205">
        <v>0</v>
      </c>
      <c r="H31" s="205">
        <f>G31/F31*100-100</f>
        <v>-100</v>
      </c>
      <c r="I31" s="28"/>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row>
    <row r="32" spans="1:71" s="10" customFormat="1" ht="24.75" customHeight="1" x14ac:dyDescent="0.2">
      <c r="A32" s="199" t="s">
        <v>39</v>
      </c>
      <c r="B32" s="292" t="s">
        <v>809</v>
      </c>
      <c r="C32" s="292"/>
      <c r="D32" s="292"/>
      <c r="E32" s="292"/>
      <c r="F32" s="292"/>
      <c r="G32" s="292"/>
      <c r="H32" s="292"/>
      <c r="I32" s="292"/>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row>
    <row r="33" spans="1:71" s="93" customFormat="1" ht="63" x14ac:dyDescent="0.2">
      <c r="A33" s="205">
        <v>1</v>
      </c>
      <c r="B33" s="139" t="s">
        <v>46</v>
      </c>
      <c r="C33" s="205" t="s">
        <v>15</v>
      </c>
      <c r="D33" s="205" t="s">
        <v>16</v>
      </c>
      <c r="E33" s="205">
        <v>85.2</v>
      </c>
      <c r="F33" s="205">
        <v>95</v>
      </c>
      <c r="G33" s="205">
        <v>85.2</v>
      </c>
      <c r="H33" s="7">
        <f>G33/F33*100-100</f>
        <v>-10.315789473684205</v>
      </c>
      <c r="I33" s="120" t="s">
        <v>1250</v>
      </c>
    </row>
    <row r="34" spans="1:71" s="10" customFormat="1" ht="39" customHeight="1" x14ac:dyDescent="0.2">
      <c r="A34" s="199" t="s">
        <v>1098</v>
      </c>
      <c r="B34" s="293" t="s">
        <v>1285</v>
      </c>
      <c r="C34" s="294"/>
      <c r="D34" s="294"/>
      <c r="E34" s="294"/>
      <c r="F34" s="294"/>
      <c r="G34" s="294"/>
      <c r="H34" s="294"/>
      <c r="I34" s="294"/>
      <c r="J34" s="295"/>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row>
    <row r="35" spans="1:71" s="93" customFormat="1" ht="49.5" customHeight="1" x14ac:dyDescent="0.2">
      <c r="A35" s="205">
        <v>1</v>
      </c>
      <c r="B35" s="120" t="s">
        <v>1267</v>
      </c>
      <c r="C35" s="205" t="s">
        <v>15</v>
      </c>
      <c r="D35" s="68" t="s">
        <v>20</v>
      </c>
      <c r="E35" s="68">
        <v>0</v>
      </c>
      <c r="F35" s="68">
        <v>2</v>
      </c>
      <c r="G35" s="68">
        <v>0</v>
      </c>
      <c r="H35" s="3">
        <f>G35/F35*100-100</f>
        <v>-100</v>
      </c>
      <c r="I35" s="120"/>
      <c r="J35" s="123"/>
    </row>
    <row r="36" spans="1:71" s="10" customFormat="1" x14ac:dyDescent="0.2">
      <c r="A36" s="199" t="s">
        <v>47</v>
      </c>
      <c r="B36" s="260" t="s">
        <v>48</v>
      </c>
      <c r="C36" s="260"/>
      <c r="D36" s="260"/>
      <c r="E36" s="260"/>
      <c r="F36" s="260"/>
      <c r="G36" s="260"/>
      <c r="H36" s="260"/>
      <c r="I36" s="260"/>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row>
    <row r="37" spans="1:71" s="4" customFormat="1" ht="30" hidden="1" customHeight="1" x14ac:dyDescent="0.2">
      <c r="A37" s="205">
        <v>1</v>
      </c>
      <c r="B37" s="139" t="s">
        <v>49</v>
      </c>
      <c r="C37" s="205" t="s">
        <v>15</v>
      </c>
      <c r="D37" s="205" t="s">
        <v>16</v>
      </c>
      <c r="E37" s="205">
        <v>98.1</v>
      </c>
      <c r="F37" s="205">
        <v>0</v>
      </c>
      <c r="G37" s="205">
        <v>0</v>
      </c>
      <c r="H37" s="7">
        <v>0</v>
      </c>
      <c r="I37" s="120" t="s">
        <v>1251</v>
      </c>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row>
    <row r="38" spans="1:71" s="4" customFormat="1" ht="34.5" customHeight="1" x14ac:dyDescent="0.2">
      <c r="A38" s="205">
        <v>1</v>
      </c>
      <c r="B38" s="120" t="s">
        <v>1253</v>
      </c>
      <c r="C38" s="205" t="s">
        <v>15</v>
      </c>
      <c r="D38" s="68" t="s">
        <v>53</v>
      </c>
      <c r="E38" s="68">
        <v>0</v>
      </c>
      <c r="F38" s="68">
        <v>19</v>
      </c>
      <c r="G38" s="68">
        <v>19</v>
      </c>
      <c r="H38" s="3">
        <f>G38/F38*100-100</f>
        <v>0</v>
      </c>
      <c r="I38" s="120"/>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row>
    <row r="39" spans="1:71" s="4" customFormat="1" ht="35.25" customHeight="1" x14ac:dyDescent="0.2">
      <c r="A39" s="199" t="s">
        <v>50</v>
      </c>
      <c r="B39" s="260" t="s">
        <v>51</v>
      </c>
      <c r="C39" s="260"/>
      <c r="D39" s="260"/>
      <c r="E39" s="260"/>
      <c r="F39" s="260"/>
      <c r="G39" s="260"/>
      <c r="H39" s="260"/>
      <c r="I39" s="260"/>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row>
    <row r="40" spans="1:71" s="4" customFormat="1" ht="78.75" x14ac:dyDescent="0.2">
      <c r="A40" s="205">
        <v>1</v>
      </c>
      <c r="B40" s="139" t="s">
        <v>52</v>
      </c>
      <c r="C40" s="205" t="s">
        <v>15</v>
      </c>
      <c r="D40" s="205" t="s">
        <v>53</v>
      </c>
      <c r="E40" s="205">
        <v>18</v>
      </c>
      <c r="F40" s="205">
        <v>20</v>
      </c>
      <c r="G40" s="205">
        <v>1</v>
      </c>
      <c r="H40" s="205">
        <f>G40/F40*100-100</f>
        <v>-95</v>
      </c>
      <c r="I40" s="120" t="s">
        <v>1252</v>
      </c>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row>
    <row r="41" spans="1:71" s="4" customFormat="1" ht="30" customHeight="1" x14ac:dyDescent="0.2">
      <c r="A41" s="199" t="s">
        <v>54</v>
      </c>
      <c r="B41" s="260" t="s">
        <v>55</v>
      </c>
      <c r="C41" s="260"/>
      <c r="D41" s="260"/>
      <c r="E41" s="260"/>
      <c r="F41" s="260"/>
      <c r="G41" s="260"/>
      <c r="H41" s="260"/>
      <c r="I41" s="260"/>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row>
    <row r="42" spans="1:71" s="4" customFormat="1" ht="42" customHeight="1" x14ac:dyDescent="0.2">
      <c r="A42" s="205">
        <v>1</v>
      </c>
      <c r="B42" s="139" t="s">
        <v>56</v>
      </c>
      <c r="C42" s="205" t="s">
        <v>15</v>
      </c>
      <c r="D42" s="205" t="s">
        <v>20</v>
      </c>
      <c r="E42" s="68">
        <v>2</v>
      </c>
      <c r="F42" s="68">
        <v>2</v>
      </c>
      <c r="G42" s="68">
        <v>2</v>
      </c>
      <c r="H42" s="68">
        <f>G42/F42*100-100</f>
        <v>0</v>
      </c>
      <c r="I42" s="120" t="s">
        <v>1255</v>
      </c>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row>
    <row r="43" spans="1:71" s="4" customFormat="1" ht="32.25" customHeight="1" x14ac:dyDescent="0.2">
      <c r="A43" s="194" t="s">
        <v>57</v>
      </c>
      <c r="B43" s="262" t="s">
        <v>1100</v>
      </c>
      <c r="C43" s="262"/>
      <c r="D43" s="262"/>
      <c r="E43" s="262"/>
      <c r="F43" s="262"/>
      <c r="G43" s="262"/>
      <c r="H43" s="262"/>
      <c r="I43" s="262"/>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row>
    <row r="44" spans="1:71" s="4" customFormat="1" ht="66.75" customHeight="1" x14ac:dyDescent="0.2">
      <c r="A44" s="205">
        <v>1</v>
      </c>
      <c r="B44" s="139" t="s">
        <v>1205</v>
      </c>
      <c r="C44" s="205" t="s">
        <v>19</v>
      </c>
      <c r="D44" s="205" t="s">
        <v>20</v>
      </c>
      <c r="E44" s="111">
        <v>386.8</v>
      </c>
      <c r="F44" s="111">
        <v>439.8</v>
      </c>
      <c r="G44" s="113">
        <v>396.5</v>
      </c>
      <c r="H44" s="113">
        <f>G44/F44*100-100</f>
        <v>-9.8453842655752624</v>
      </c>
      <c r="I44" s="124" t="s">
        <v>1256</v>
      </c>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row>
    <row r="45" spans="1:71" s="4" customFormat="1" ht="47.25" x14ac:dyDescent="0.2">
      <c r="A45" s="205">
        <v>2</v>
      </c>
      <c r="B45" s="139" t="s">
        <v>58</v>
      </c>
      <c r="C45" s="205" t="s">
        <v>15</v>
      </c>
      <c r="D45" s="205" t="s">
        <v>16</v>
      </c>
      <c r="E45" s="111">
        <v>80</v>
      </c>
      <c r="F45" s="111">
        <v>80</v>
      </c>
      <c r="G45" s="113">
        <v>80</v>
      </c>
      <c r="H45" s="113">
        <f>G45/F45*100-100</f>
        <v>0</v>
      </c>
      <c r="I45" s="117"/>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row>
    <row r="46" spans="1:71" s="4" customFormat="1" ht="22.5" customHeight="1" x14ac:dyDescent="0.2">
      <c r="A46" s="199" t="s">
        <v>59</v>
      </c>
      <c r="B46" s="260" t="s">
        <v>60</v>
      </c>
      <c r="C46" s="260"/>
      <c r="D46" s="260"/>
      <c r="E46" s="260"/>
      <c r="F46" s="260"/>
      <c r="G46" s="260"/>
      <c r="H46" s="260"/>
      <c r="I46" s="260"/>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row>
    <row r="47" spans="1:71" s="4" customFormat="1" ht="36" customHeight="1" x14ac:dyDescent="0.2">
      <c r="A47" s="205">
        <v>1</v>
      </c>
      <c r="B47" s="139" t="s">
        <v>61</v>
      </c>
      <c r="C47" s="205" t="s">
        <v>15</v>
      </c>
      <c r="D47" s="205" t="s">
        <v>20</v>
      </c>
      <c r="E47" s="205">
        <v>42</v>
      </c>
      <c r="F47" s="205">
        <v>42</v>
      </c>
      <c r="G47" s="205">
        <v>11</v>
      </c>
      <c r="H47" s="7">
        <f>G47/F47*100-100</f>
        <v>-73.80952380952381</v>
      </c>
      <c r="I47" s="137"/>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row>
    <row r="48" spans="1:71" s="4" customFormat="1" ht="19.5" customHeight="1" x14ac:dyDescent="0.2">
      <c r="A48" s="199" t="s">
        <v>59</v>
      </c>
      <c r="B48" s="260" t="s">
        <v>62</v>
      </c>
      <c r="C48" s="260"/>
      <c r="D48" s="260"/>
      <c r="E48" s="260"/>
      <c r="F48" s="260"/>
      <c r="G48" s="260"/>
      <c r="H48" s="260"/>
      <c r="I48" s="260"/>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row>
    <row r="49" spans="1:71" s="4" customFormat="1" ht="63" customHeight="1" x14ac:dyDescent="0.2">
      <c r="A49" s="205">
        <v>1</v>
      </c>
      <c r="B49" s="139" t="s">
        <v>63</v>
      </c>
      <c r="C49" s="205" t="s">
        <v>15</v>
      </c>
      <c r="D49" s="205" t="s">
        <v>16</v>
      </c>
      <c r="E49" s="111">
        <v>58.5</v>
      </c>
      <c r="F49" s="111">
        <v>57.5</v>
      </c>
      <c r="G49" s="113">
        <v>58.5</v>
      </c>
      <c r="H49" s="113">
        <f>G49/F49*100-100</f>
        <v>1.7391304347825951</v>
      </c>
      <c r="I49" s="116" t="s">
        <v>1257</v>
      </c>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row>
    <row r="50" spans="1:71" s="4" customFormat="1" ht="30.75" customHeight="1" x14ac:dyDescent="0.2">
      <c r="A50" s="194" t="s">
        <v>64</v>
      </c>
      <c r="B50" s="262" t="s">
        <v>1101</v>
      </c>
      <c r="C50" s="262"/>
      <c r="D50" s="262"/>
      <c r="E50" s="262"/>
      <c r="F50" s="262"/>
      <c r="G50" s="262"/>
      <c r="H50" s="262"/>
      <c r="I50" s="262"/>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row>
    <row r="51" spans="1:71" s="4" customFormat="1" ht="30.75" customHeight="1" x14ac:dyDescent="0.2">
      <c r="A51" s="205">
        <v>1</v>
      </c>
      <c r="B51" s="139" t="s">
        <v>65</v>
      </c>
      <c r="C51" s="205" t="s">
        <v>15</v>
      </c>
      <c r="D51" s="205" t="s">
        <v>16</v>
      </c>
      <c r="E51" s="111">
        <v>84.2</v>
      </c>
      <c r="F51" s="113">
        <v>74</v>
      </c>
      <c r="G51" s="113">
        <v>88.2</v>
      </c>
      <c r="H51" s="113">
        <f>G51/F51*100-100</f>
        <v>19.189189189189193</v>
      </c>
      <c r="I51" s="116" t="s">
        <v>1258</v>
      </c>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row>
    <row r="52" spans="1:71" s="4" customFormat="1" ht="52.5" customHeight="1" x14ac:dyDescent="0.2">
      <c r="A52" s="205">
        <v>2</v>
      </c>
      <c r="B52" s="139" t="s">
        <v>24</v>
      </c>
      <c r="C52" s="205" t="s">
        <v>19</v>
      </c>
      <c r="D52" s="205" t="s">
        <v>16</v>
      </c>
      <c r="E52" s="113">
        <v>1.2</v>
      </c>
      <c r="F52" s="113">
        <v>3</v>
      </c>
      <c r="G52" s="113">
        <v>0.7</v>
      </c>
      <c r="H52" s="113">
        <f>G52/F52*100-100</f>
        <v>-76.666666666666671</v>
      </c>
      <c r="I52" s="116" t="s">
        <v>1259</v>
      </c>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row>
    <row r="53" spans="1:71" s="4" customFormat="1" ht="54" customHeight="1" x14ac:dyDescent="0.2">
      <c r="A53" s="205">
        <v>3</v>
      </c>
      <c r="B53" s="139" t="s">
        <v>66</v>
      </c>
      <c r="C53" s="205" t="s">
        <v>15</v>
      </c>
      <c r="D53" s="205" t="s">
        <v>16</v>
      </c>
      <c r="E53" s="111">
        <v>44</v>
      </c>
      <c r="F53" s="111">
        <v>10</v>
      </c>
      <c r="G53" s="111">
        <v>7</v>
      </c>
      <c r="H53" s="113">
        <f>G53/F53*100-100</f>
        <v>-30</v>
      </c>
      <c r="I53" s="116" t="s">
        <v>1260</v>
      </c>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row>
    <row r="54" spans="1:71" s="4" customFormat="1" ht="45" customHeight="1" x14ac:dyDescent="0.2">
      <c r="A54" s="199" t="s">
        <v>67</v>
      </c>
      <c r="B54" s="260" t="s">
        <v>68</v>
      </c>
      <c r="C54" s="260"/>
      <c r="D54" s="260"/>
      <c r="E54" s="260"/>
      <c r="F54" s="260"/>
      <c r="G54" s="260"/>
      <c r="H54" s="260"/>
      <c r="I54" s="260"/>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row>
    <row r="55" spans="1:71" s="4" customFormat="1" ht="63" x14ac:dyDescent="0.2">
      <c r="A55" s="205">
        <v>1</v>
      </c>
      <c r="B55" s="139" t="s">
        <v>69</v>
      </c>
      <c r="C55" s="205" t="s">
        <v>15</v>
      </c>
      <c r="D55" s="205" t="s">
        <v>70</v>
      </c>
      <c r="E55" s="205">
        <v>809</v>
      </c>
      <c r="F55" s="205">
        <v>170</v>
      </c>
      <c r="G55" s="205">
        <v>234</v>
      </c>
      <c r="H55" s="7">
        <f>G55/F55*100-100</f>
        <v>37.64705882352942</v>
      </c>
      <c r="I55" s="137"/>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row>
    <row r="56" spans="1:71" s="4" customFormat="1" ht="21.75" customHeight="1" x14ac:dyDescent="0.2">
      <c r="A56" s="199" t="s">
        <v>71</v>
      </c>
      <c r="B56" s="260" t="s">
        <v>72</v>
      </c>
      <c r="C56" s="260"/>
      <c r="D56" s="260"/>
      <c r="E56" s="260"/>
      <c r="F56" s="260"/>
      <c r="G56" s="260"/>
      <c r="H56" s="260"/>
      <c r="I56" s="260"/>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row>
    <row r="57" spans="1:71" s="4" customFormat="1" ht="69" customHeight="1" x14ac:dyDescent="0.2">
      <c r="A57" s="205">
        <v>1</v>
      </c>
      <c r="B57" s="139" t="s">
        <v>73</v>
      </c>
      <c r="C57" s="205" t="s">
        <v>19</v>
      </c>
      <c r="D57" s="205" t="s">
        <v>16</v>
      </c>
      <c r="E57" s="125">
        <v>16.600000000000001</v>
      </c>
      <c r="F57" s="125">
        <v>3.8</v>
      </c>
      <c r="G57" s="126">
        <v>0</v>
      </c>
      <c r="H57" s="126">
        <f>G57/F57*100-100</f>
        <v>-100</v>
      </c>
      <c r="I57" s="127" t="s">
        <v>1261</v>
      </c>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row>
    <row r="58" spans="1:71" s="4" customFormat="1" ht="25.5" customHeight="1" x14ac:dyDescent="0.2">
      <c r="A58" s="199" t="s">
        <v>74</v>
      </c>
      <c r="B58" s="260" t="s">
        <v>75</v>
      </c>
      <c r="C58" s="260"/>
      <c r="D58" s="260"/>
      <c r="E58" s="260"/>
      <c r="F58" s="260"/>
      <c r="G58" s="260"/>
      <c r="H58" s="260"/>
      <c r="I58" s="260"/>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row>
    <row r="59" spans="1:71" s="4" customFormat="1" ht="42" customHeight="1" x14ac:dyDescent="0.2">
      <c r="A59" s="205">
        <v>1</v>
      </c>
      <c r="B59" s="139" t="s">
        <v>76</v>
      </c>
      <c r="C59" s="205" t="s">
        <v>15</v>
      </c>
      <c r="D59" s="205" t="s">
        <v>16</v>
      </c>
      <c r="E59" s="111">
        <v>76.8</v>
      </c>
      <c r="F59" s="111">
        <v>55</v>
      </c>
      <c r="G59" s="113">
        <v>67.099999999999994</v>
      </c>
      <c r="H59" s="113">
        <f>G59/F59*100-100</f>
        <v>22</v>
      </c>
      <c r="I59" s="116" t="s">
        <v>1262</v>
      </c>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row>
    <row r="60" spans="1:71" s="4" customFormat="1" ht="23.25" customHeight="1" x14ac:dyDescent="0.2">
      <c r="A60" s="194" t="s">
        <v>77</v>
      </c>
      <c r="B60" s="262" t="s">
        <v>1102</v>
      </c>
      <c r="C60" s="262"/>
      <c r="D60" s="262"/>
      <c r="E60" s="262"/>
      <c r="F60" s="262"/>
      <c r="G60" s="262"/>
      <c r="H60" s="262"/>
      <c r="I60" s="262"/>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row>
    <row r="61" spans="1:71" s="4" customFormat="1" ht="23.25" customHeight="1" x14ac:dyDescent="0.2">
      <c r="A61" s="205">
        <v>1</v>
      </c>
      <c r="B61" s="136" t="s">
        <v>25</v>
      </c>
      <c r="C61" s="205" t="s">
        <v>19</v>
      </c>
      <c r="D61" s="205" t="s">
        <v>20</v>
      </c>
      <c r="E61" s="68">
        <v>84</v>
      </c>
      <c r="F61" s="68">
        <v>88</v>
      </c>
      <c r="G61" s="68">
        <v>27</v>
      </c>
      <c r="H61" s="3">
        <f>G61/F61*100-100</f>
        <v>-69.318181818181813</v>
      </c>
      <c r="I61" s="137"/>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row>
    <row r="62" spans="1:71" s="4" customFormat="1" ht="23.25" customHeight="1" x14ac:dyDescent="0.2">
      <c r="A62" s="205">
        <v>2</v>
      </c>
      <c r="B62" s="136" t="s">
        <v>78</v>
      </c>
      <c r="C62" s="205" t="s">
        <v>19</v>
      </c>
      <c r="D62" s="205" t="s">
        <v>53</v>
      </c>
      <c r="E62" s="68">
        <v>3</v>
      </c>
      <c r="F62" s="68">
        <v>7</v>
      </c>
      <c r="G62" s="68">
        <v>0</v>
      </c>
      <c r="H62" s="3">
        <f>G62/F62*100-100</f>
        <v>-100</v>
      </c>
      <c r="I62" s="137"/>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row>
    <row r="63" spans="1:71" s="4" customFormat="1" ht="23.25" customHeight="1" x14ac:dyDescent="0.2">
      <c r="A63" s="205">
        <v>3</v>
      </c>
      <c r="B63" s="136" t="s">
        <v>46</v>
      </c>
      <c r="C63" s="205" t="s">
        <v>15</v>
      </c>
      <c r="D63" s="205" t="s">
        <v>16</v>
      </c>
      <c r="E63" s="68">
        <v>95</v>
      </c>
      <c r="F63" s="68">
        <v>95</v>
      </c>
      <c r="G63" s="68">
        <v>95</v>
      </c>
      <c r="H63" s="3">
        <f>G63/F63*100-100</f>
        <v>0</v>
      </c>
      <c r="I63" s="137"/>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row>
    <row r="64" spans="1:71" s="4" customFormat="1" ht="39" customHeight="1" x14ac:dyDescent="0.2">
      <c r="A64" s="199" t="s">
        <v>79</v>
      </c>
      <c r="B64" s="260" t="s">
        <v>80</v>
      </c>
      <c r="C64" s="260"/>
      <c r="D64" s="260"/>
      <c r="E64" s="260"/>
      <c r="F64" s="260"/>
      <c r="G64" s="260"/>
      <c r="H64" s="260"/>
      <c r="I64" s="260"/>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row>
    <row r="65" spans="1:71" s="4" customFormat="1" ht="23.25" customHeight="1" x14ac:dyDescent="0.2">
      <c r="A65" s="205">
        <v>1</v>
      </c>
      <c r="B65" s="139" t="s">
        <v>81</v>
      </c>
      <c r="C65" s="205" t="s">
        <v>15</v>
      </c>
      <c r="D65" s="205" t="s">
        <v>53</v>
      </c>
      <c r="E65" s="111">
        <v>24</v>
      </c>
      <c r="F65" s="111">
        <v>25</v>
      </c>
      <c r="G65" s="111">
        <v>23</v>
      </c>
      <c r="H65" s="111">
        <f>G65/F65*100-100</f>
        <v>-8</v>
      </c>
      <c r="I65" s="111" t="s">
        <v>1263</v>
      </c>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row>
    <row r="66" spans="1:71" s="4" customFormat="1" ht="23.25" customHeight="1" x14ac:dyDescent="0.2">
      <c r="A66" s="199" t="s">
        <v>82</v>
      </c>
      <c r="B66" s="260" t="s">
        <v>83</v>
      </c>
      <c r="C66" s="260"/>
      <c r="D66" s="260"/>
      <c r="E66" s="260"/>
      <c r="F66" s="260"/>
      <c r="G66" s="260"/>
      <c r="H66" s="260"/>
      <c r="I66" s="260"/>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row>
    <row r="67" spans="1:71" s="4" customFormat="1" ht="23.25" customHeight="1" x14ac:dyDescent="0.2">
      <c r="A67" s="205">
        <v>1</v>
      </c>
      <c r="B67" s="136" t="s">
        <v>84</v>
      </c>
      <c r="C67" s="205" t="s">
        <v>15</v>
      </c>
      <c r="D67" s="205" t="s">
        <v>20</v>
      </c>
      <c r="E67" s="111">
        <v>2</v>
      </c>
      <c r="F67" s="111">
        <v>2</v>
      </c>
      <c r="G67" s="111">
        <v>2</v>
      </c>
      <c r="H67" s="111">
        <f>G67/F67*100-100</f>
        <v>0</v>
      </c>
      <c r="I67" s="137"/>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row>
    <row r="68" spans="1:71" s="4" customFormat="1" ht="39.75" customHeight="1" x14ac:dyDescent="0.2">
      <c r="A68" s="205">
        <v>2</v>
      </c>
      <c r="B68" s="136" t="s">
        <v>85</v>
      </c>
      <c r="C68" s="205" t="s">
        <v>15</v>
      </c>
      <c r="D68" s="205" t="s">
        <v>20</v>
      </c>
      <c r="E68" s="111">
        <v>19</v>
      </c>
      <c r="F68" s="111">
        <v>19</v>
      </c>
      <c r="G68" s="111">
        <v>19</v>
      </c>
      <c r="H68" s="113">
        <f>G68/F68*100-100</f>
        <v>0</v>
      </c>
      <c r="I68" s="137"/>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row>
    <row r="69" spans="1:71" s="4" customFormat="1" ht="39.75" hidden="1" customHeight="1" x14ac:dyDescent="0.2">
      <c r="A69" s="205">
        <v>3</v>
      </c>
      <c r="B69" s="139" t="s">
        <v>86</v>
      </c>
      <c r="C69" s="205" t="s">
        <v>15</v>
      </c>
      <c r="D69" s="205" t="s">
        <v>42</v>
      </c>
      <c r="E69" s="68">
        <v>0</v>
      </c>
      <c r="F69" s="68">
        <v>0</v>
      </c>
      <c r="G69" s="68">
        <v>0</v>
      </c>
      <c r="H69" s="3">
        <v>0</v>
      </c>
      <c r="I69" s="136"/>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row>
    <row r="70" spans="1:71" s="4" customFormat="1" ht="21" customHeight="1" x14ac:dyDescent="0.2">
      <c r="A70" s="199" t="s">
        <v>780</v>
      </c>
      <c r="B70" s="279" t="s">
        <v>779</v>
      </c>
      <c r="C70" s="280"/>
      <c r="D70" s="280"/>
      <c r="E70" s="280"/>
      <c r="F70" s="280"/>
      <c r="G70" s="280"/>
      <c r="H70" s="280"/>
      <c r="I70" s="280"/>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row>
    <row r="71" spans="1:71" s="4" customFormat="1" ht="21" customHeight="1" x14ac:dyDescent="0.2">
      <c r="A71" s="205">
        <v>1</v>
      </c>
      <c r="B71" s="139" t="s">
        <v>778</v>
      </c>
      <c r="C71" s="205" t="s">
        <v>15</v>
      </c>
      <c r="D71" s="205" t="s">
        <v>480</v>
      </c>
      <c r="E71" s="111">
        <v>200</v>
      </c>
      <c r="F71" s="111">
        <v>200</v>
      </c>
      <c r="G71" s="111">
        <v>0</v>
      </c>
      <c r="H71" s="111">
        <f>G71/F71*100-100</f>
        <v>-100</v>
      </c>
      <c r="I71" s="116" t="s">
        <v>1264</v>
      </c>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row>
    <row r="72" spans="1:71" s="5" customFormat="1" ht="21" customHeight="1" x14ac:dyDescent="0.2">
      <c r="A72" s="194" t="s">
        <v>955</v>
      </c>
      <c r="B72" s="262" t="s">
        <v>1145</v>
      </c>
      <c r="C72" s="262"/>
      <c r="D72" s="262"/>
      <c r="E72" s="262"/>
      <c r="F72" s="262"/>
      <c r="G72" s="262"/>
      <c r="H72" s="262"/>
      <c r="I72" s="262"/>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row>
    <row r="73" spans="1:71" s="4" customFormat="1" ht="28.5" customHeight="1" x14ac:dyDescent="0.2">
      <c r="A73" s="205">
        <v>1</v>
      </c>
      <c r="B73" s="139" t="s">
        <v>1007</v>
      </c>
      <c r="C73" s="205" t="s">
        <v>19</v>
      </c>
      <c r="D73" s="205" t="s">
        <v>20</v>
      </c>
      <c r="E73" s="205">
        <v>0</v>
      </c>
      <c r="F73" s="205">
        <v>0</v>
      </c>
      <c r="G73" s="205">
        <v>0</v>
      </c>
      <c r="H73" s="205">
        <v>0</v>
      </c>
      <c r="I73" s="139"/>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row>
    <row r="74" spans="1:71" s="5" customFormat="1" ht="21" hidden="1" customHeight="1" x14ac:dyDescent="0.2">
      <c r="A74" s="199" t="s">
        <v>956</v>
      </c>
      <c r="B74" s="260" t="s">
        <v>1008</v>
      </c>
      <c r="C74" s="260"/>
      <c r="D74" s="260"/>
      <c r="E74" s="260"/>
      <c r="F74" s="260"/>
      <c r="G74" s="260"/>
      <c r="H74" s="260"/>
      <c r="I74" s="260"/>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row>
    <row r="75" spans="1:71" s="64" customFormat="1" ht="50.25" hidden="1" customHeight="1" x14ac:dyDescent="0.2">
      <c r="A75" s="205">
        <v>1</v>
      </c>
      <c r="B75" s="139" t="s">
        <v>1265</v>
      </c>
      <c r="C75" s="205" t="s">
        <v>15</v>
      </c>
      <c r="D75" s="205" t="s">
        <v>20</v>
      </c>
      <c r="E75" s="205">
        <v>1</v>
      </c>
      <c r="F75" s="205">
        <v>0</v>
      </c>
      <c r="G75" s="205">
        <v>0</v>
      </c>
      <c r="H75" s="205">
        <v>0</v>
      </c>
      <c r="I75" s="116"/>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row>
    <row r="76" spans="1:71" s="4" customFormat="1" ht="18.75" customHeight="1" x14ac:dyDescent="0.2">
      <c r="A76" s="199" t="s">
        <v>956</v>
      </c>
      <c r="B76" s="260" t="s">
        <v>1183</v>
      </c>
      <c r="C76" s="260"/>
      <c r="D76" s="260"/>
      <c r="E76" s="260"/>
      <c r="F76" s="260"/>
      <c r="G76" s="260"/>
      <c r="H76" s="260"/>
      <c r="I76" s="260"/>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row>
    <row r="77" spans="1:71" s="62" customFormat="1" ht="28.5" customHeight="1" x14ac:dyDescent="0.2">
      <c r="A77" s="205">
        <v>1</v>
      </c>
      <c r="B77" s="139" t="s">
        <v>1010</v>
      </c>
      <c r="C77" s="205" t="s">
        <v>15</v>
      </c>
      <c r="D77" s="205" t="s">
        <v>70</v>
      </c>
      <c r="E77" s="111">
        <v>0</v>
      </c>
      <c r="F77" s="111">
        <v>36</v>
      </c>
      <c r="G77" s="111">
        <v>36</v>
      </c>
      <c r="H77" s="111">
        <f>G77/F77*100-100</f>
        <v>0</v>
      </c>
      <c r="I77" s="114"/>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row>
    <row r="78" spans="1:71" s="62" customFormat="1" ht="90.75" customHeight="1" x14ac:dyDescent="0.2">
      <c r="A78" s="205">
        <v>2</v>
      </c>
      <c r="B78" s="139" t="s">
        <v>1099</v>
      </c>
      <c r="C78" s="205" t="s">
        <v>15</v>
      </c>
      <c r="D78" s="205" t="s">
        <v>70</v>
      </c>
      <c r="E78" s="111">
        <v>77.599999999999994</v>
      </c>
      <c r="F78" s="111">
        <v>100</v>
      </c>
      <c r="G78" s="111">
        <v>79.7</v>
      </c>
      <c r="H78" s="111">
        <f>G78/F78*100-100</f>
        <v>-20.299999999999997</v>
      </c>
      <c r="I78" s="128" t="s">
        <v>1266</v>
      </c>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row>
    <row r="79" spans="1:71" s="10" customFormat="1" ht="21" customHeight="1" x14ac:dyDescent="0.2">
      <c r="A79" s="195">
        <v>2</v>
      </c>
      <c r="B79" s="259" t="s">
        <v>1190</v>
      </c>
      <c r="C79" s="259"/>
      <c r="D79" s="259"/>
      <c r="E79" s="259"/>
      <c r="F79" s="259"/>
      <c r="G79" s="259"/>
      <c r="H79" s="259"/>
      <c r="I79" s="259"/>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row>
    <row r="80" spans="1:71" ht="64.5" customHeight="1" x14ac:dyDescent="0.2">
      <c r="A80" s="205">
        <v>1</v>
      </c>
      <c r="B80" s="138" t="s">
        <v>810</v>
      </c>
      <c r="C80" s="205" t="s">
        <v>15</v>
      </c>
      <c r="D80" s="205" t="s">
        <v>16</v>
      </c>
      <c r="E80" s="205">
        <v>2.2999999999999998</v>
      </c>
      <c r="F80" s="205">
        <v>3.2</v>
      </c>
      <c r="G80" s="205">
        <v>16</v>
      </c>
      <c r="H80" s="22">
        <f>G80/F80*100-100</f>
        <v>400</v>
      </c>
      <c r="I80" s="23" t="s">
        <v>1360</v>
      </c>
    </row>
    <row r="81" spans="1:9" ht="42" customHeight="1" x14ac:dyDescent="0.2">
      <c r="A81" s="205">
        <v>2</v>
      </c>
      <c r="B81" s="138" t="s">
        <v>811</v>
      </c>
      <c r="C81" s="205" t="s">
        <v>15</v>
      </c>
      <c r="D81" s="205" t="s">
        <v>16</v>
      </c>
      <c r="E81" s="7">
        <v>62.3</v>
      </c>
      <c r="F81" s="7">
        <v>62.1</v>
      </c>
      <c r="G81" s="7">
        <v>62.2</v>
      </c>
      <c r="H81" s="22">
        <f>G81/F81*100-100</f>
        <v>0.16103059581320167</v>
      </c>
      <c r="I81" s="139"/>
    </row>
    <row r="82" spans="1:9" ht="80.25" customHeight="1" x14ac:dyDescent="0.2">
      <c r="A82" s="205">
        <v>3</v>
      </c>
      <c r="B82" s="138" t="s">
        <v>718</v>
      </c>
      <c r="C82" s="205" t="s">
        <v>15</v>
      </c>
      <c r="D82" s="205" t="s">
        <v>16</v>
      </c>
      <c r="E82" s="7">
        <v>62.3</v>
      </c>
      <c r="F82" s="7">
        <v>62</v>
      </c>
      <c r="G82" s="7">
        <v>18.5</v>
      </c>
      <c r="H82" s="22">
        <f t="shared" ref="H82:H87" si="1">G82/F82*100-100</f>
        <v>-70.161290322580641</v>
      </c>
      <c r="I82" s="23"/>
    </row>
    <row r="83" spans="1:9" ht="63" x14ac:dyDescent="0.2">
      <c r="A83" s="205">
        <v>4</v>
      </c>
      <c r="B83" s="138" t="s">
        <v>812</v>
      </c>
      <c r="C83" s="205" t="s">
        <v>15</v>
      </c>
      <c r="D83" s="205" t="s">
        <v>16</v>
      </c>
      <c r="E83" s="7">
        <v>84.8</v>
      </c>
      <c r="F83" s="7">
        <v>84.5</v>
      </c>
      <c r="G83" s="7">
        <v>0</v>
      </c>
      <c r="H83" s="22">
        <f t="shared" si="1"/>
        <v>-100</v>
      </c>
      <c r="I83" s="23"/>
    </row>
    <row r="84" spans="1:9" ht="50.25" customHeight="1" x14ac:dyDescent="0.2">
      <c r="A84" s="205">
        <v>5</v>
      </c>
      <c r="B84" s="138" t="s">
        <v>685</v>
      </c>
      <c r="C84" s="205" t="s">
        <v>15</v>
      </c>
      <c r="D84" s="205" t="s">
        <v>16</v>
      </c>
      <c r="E84" s="7">
        <v>95.4</v>
      </c>
      <c r="F84" s="7">
        <v>95</v>
      </c>
      <c r="G84" s="7">
        <v>26.6</v>
      </c>
      <c r="H84" s="22">
        <f t="shared" si="1"/>
        <v>-72</v>
      </c>
      <c r="I84" s="139"/>
    </row>
    <row r="85" spans="1:9" ht="80.25" customHeight="1" x14ac:dyDescent="0.2">
      <c r="A85" s="205">
        <v>6</v>
      </c>
      <c r="B85" s="138" t="s">
        <v>813</v>
      </c>
      <c r="C85" s="205" t="s">
        <v>15</v>
      </c>
      <c r="D85" s="205" t="s">
        <v>16</v>
      </c>
      <c r="E85" s="7">
        <v>82.8</v>
      </c>
      <c r="F85" s="7">
        <v>81</v>
      </c>
      <c r="G85" s="7">
        <v>15.4</v>
      </c>
      <c r="H85" s="22">
        <f t="shared" si="1"/>
        <v>-80.987654320987659</v>
      </c>
      <c r="I85" s="24"/>
    </row>
    <row r="86" spans="1:9" ht="63.75" customHeight="1" x14ac:dyDescent="0.2">
      <c r="A86" s="205">
        <v>7</v>
      </c>
      <c r="B86" s="138" t="s">
        <v>684</v>
      </c>
      <c r="C86" s="205" t="s">
        <v>15</v>
      </c>
      <c r="D86" s="205" t="s">
        <v>16</v>
      </c>
      <c r="E86" s="7">
        <v>70.3</v>
      </c>
      <c r="F86" s="7">
        <v>80</v>
      </c>
      <c r="G86" s="7">
        <v>55.2</v>
      </c>
      <c r="H86" s="22">
        <f t="shared" si="1"/>
        <v>-31</v>
      </c>
      <c r="I86" s="139"/>
    </row>
    <row r="87" spans="1:9" ht="36" customHeight="1" x14ac:dyDescent="0.2">
      <c r="A87" s="205">
        <v>8</v>
      </c>
      <c r="B87" s="138" t="s">
        <v>814</v>
      </c>
      <c r="C87" s="205" t="s">
        <v>15</v>
      </c>
      <c r="D87" s="205" t="s">
        <v>16</v>
      </c>
      <c r="E87" s="7">
        <v>98.8</v>
      </c>
      <c r="F87" s="7">
        <v>95</v>
      </c>
      <c r="G87" s="7">
        <v>47.8</v>
      </c>
      <c r="H87" s="22">
        <f t="shared" si="1"/>
        <v>-49.684210526315795</v>
      </c>
      <c r="I87" s="139"/>
    </row>
    <row r="88" spans="1:9" ht="20.25" customHeight="1" x14ac:dyDescent="0.2">
      <c r="A88" s="194" t="s">
        <v>87</v>
      </c>
      <c r="B88" s="262" t="s">
        <v>88</v>
      </c>
      <c r="C88" s="262"/>
      <c r="D88" s="262"/>
      <c r="E88" s="262"/>
      <c r="F88" s="262"/>
      <c r="G88" s="262"/>
      <c r="H88" s="262"/>
      <c r="I88" s="262"/>
    </row>
    <row r="89" spans="1:9" ht="60" customHeight="1" x14ac:dyDescent="0.2">
      <c r="A89" s="205">
        <v>1</v>
      </c>
      <c r="B89" s="138" t="s">
        <v>815</v>
      </c>
      <c r="C89" s="205" t="s">
        <v>15</v>
      </c>
      <c r="D89" s="205" t="s">
        <v>16</v>
      </c>
      <c r="E89" s="205">
        <v>2.3199999999999998</v>
      </c>
      <c r="F89" s="205">
        <v>3.2</v>
      </c>
      <c r="G89" s="205">
        <v>16</v>
      </c>
      <c r="H89" s="22">
        <f>G89/F89*100-100</f>
        <v>400</v>
      </c>
      <c r="I89" s="28" t="s">
        <v>1374</v>
      </c>
    </row>
    <row r="90" spans="1:9" ht="110.25" x14ac:dyDescent="0.2">
      <c r="A90" s="205">
        <v>2</v>
      </c>
      <c r="B90" s="136" t="s">
        <v>816</v>
      </c>
      <c r="C90" s="205" t="s">
        <v>15</v>
      </c>
      <c r="D90" s="205" t="s">
        <v>16</v>
      </c>
      <c r="E90" s="7">
        <v>100</v>
      </c>
      <c r="F90" s="7">
        <v>100</v>
      </c>
      <c r="G90" s="7">
        <v>100</v>
      </c>
      <c r="H90" s="22">
        <f>G90/F90*100-100</f>
        <v>0</v>
      </c>
      <c r="I90" s="23"/>
    </row>
    <row r="91" spans="1:9" ht="30" customHeight="1" x14ac:dyDescent="0.2">
      <c r="A91" s="199" t="s">
        <v>678</v>
      </c>
      <c r="B91" s="260" t="s">
        <v>686</v>
      </c>
      <c r="C91" s="260"/>
      <c r="D91" s="260"/>
      <c r="E91" s="260"/>
      <c r="F91" s="260"/>
      <c r="G91" s="260"/>
      <c r="H91" s="260"/>
      <c r="I91" s="260"/>
    </row>
    <row r="92" spans="1:9" ht="31.5" x14ac:dyDescent="0.2">
      <c r="A92" s="205">
        <v>1</v>
      </c>
      <c r="B92" s="136" t="s">
        <v>1206</v>
      </c>
      <c r="C92" s="205" t="s">
        <v>15</v>
      </c>
      <c r="D92" s="205" t="s">
        <v>16</v>
      </c>
      <c r="E92" s="7">
        <v>100</v>
      </c>
      <c r="F92" s="7">
        <v>100</v>
      </c>
      <c r="G92" s="7">
        <v>100</v>
      </c>
      <c r="H92" s="22">
        <f>G92/F92*100-100</f>
        <v>0</v>
      </c>
      <c r="I92" s="136"/>
    </row>
    <row r="93" spans="1:9" ht="57.75" customHeight="1" x14ac:dyDescent="0.2">
      <c r="A93" s="205">
        <v>2</v>
      </c>
      <c r="B93" s="136" t="s">
        <v>1207</v>
      </c>
      <c r="C93" s="205" t="s">
        <v>15</v>
      </c>
      <c r="D93" s="205" t="s">
        <v>16</v>
      </c>
      <c r="E93" s="7">
        <v>100</v>
      </c>
      <c r="F93" s="7">
        <v>100</v>
      </c>
      <c r="G93" s="7">
        <v>101.1</v>
      </c>
      <c r="H93" s="22">
        <f>G93/F93*100-100</f>
        <v>1.0999999999999943</v>
      </c>
      <c r="I93" s="25"/>
    </row>
    <row r="94" spans="1:9" ht="15" customHeight="1" x14ac:dyDescent="0.2">
      <c r="A94" s="199" t="s">
        <v>679</v>
      </c>
      <c r="B94" s="260" t="s">
        <v>687</v>
      </c>
      <c r="C94" s="260"/>
      <c r="D94" s="260"/>
      <c r="E94" s="260"/>
      <c r="F94" s="260"/>
      <c r="G94" s="260"/>
      <c r="H94" s="260"/>
      <c r="I94" s="260"/>
    </row>
    <row r="95" spans="1:9" ht="37.5" customHeight="1" x14ac:dyDescent="0.2">
      <c r="A95" s="205">
        <v>1</v>
      </c>
      <c r="B95" s="136" t="s">
        <v>688</v>
      </c>
      <c r="C95" s="205" t="s">
        <v>15</v>
      </c>
      <c r="D95" s="205" t="s">
        <v>16</v>
      </c>
      <c r="E95" s="7">
        <v>95.8</v>
      </c>
      <c r="F95" s="7">
        <v>94</v>
      </c>
      <c r="G95" s="7">
        <v>95.5</v>
      </c>
      <c r="H95" s="22">
        <f>G95/F95*100-100</f>
        <v>1.5957446808510696</v>
      </c>
      <c r="I95" s="25"/>
    </row>
    <row r="96" spans="1:9" ht="77.25" customHeight="1" x14ac:dyDescent="0.2">
      <c r="A96" s="205">
        <v>2</v>
      </c>
      <c r="B96" s="136" t="s">
        <v>1208</v>
      </c>
      <c r="C96" s="205" t="s">
        <v>15</v>
      </c>
      <c r="D96" s="205" t="s">
        <v>16</v>
      </c>
      <c r="E96" s="7">
        <v>100</v>
      </c>
      <c r="F96" s="7">
        <v>100</v>
      </c>
      <c r="G96" s="7">
        <v>0</v>
      </c>
      <c r="H96" s="22">
        <f>G96/F96*100-100</f>
        <v>-100</v>
      </c>
      <c r="I96" s="28" t="s">
        <v>1374</v>
      </c>
    </row>
    <row r="97" spans="1:71" ht="31.5" customHeight="1" x14ac:dyDescent="0.2">
      <c r="A97" s="199" t="s">
        <v>680</v>
      </c>
      <c r="B97" s="260" t="s">
        <v>689</v>
      </c>
      <c r="C97" s="260"/>
      <c r="D97" s="260"/>
      <c r="E97" s="260"/>
      <c r="F97" s="260"/>
      <c r="G97" s="260"/>
      <c r="H97" s="260"/>
      <c r="I97" s="260"/>
    </row>
    <row r="98" spans="1:71" ht="45.75" customHeight="1" x14ac:dyDescent="0.2">
      <c r="A98" s="205">
        <v>1</v>
      </c>
      <c r="B98" s="136" t="s">
        <v>690</v>
      </c>
      <c r="C98" s="205" t="s">
        <v>15</v>
      </c>
      <c r="D98" s="205" t="s">
        <v>16</v>
      </c>
      <c r="E98" s="7">
        <v>92.1</v>
      </c>
      <c r="F98" s="7">
        <v>91</v>
      </c>
      <c r="G98" s="7">
        <v>91.3</v>
      </c>
      <c r="H98" s="22">
        <f>G98/F98*100-100</f>
        <v>0.3296703296703356</v>
      </c>
      <c r="I98" s="139"/>
    </row>
    <row r="99" spans="1:71" s="48" customFormat="1" x14ac:dyDescent="0.2">
      <c r="A99" s="199" t="s">
        <v>964</v>
      </c>
      <c r="B99" s="281" t="s">
        <v>1011</v>
      </c>
      <c r="C99" s="281"/>
      <c r="D99" s="281"/>
      <c r="E99" s="281"/>
      <c r="F99" s="281"/>
      <c r="G99" s="281"/>
      <c r="H99" s="281"/>
      <c r="I99" s="281"/>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row>
    <row r="100" spans="1:71" s="49" customFormat="1" x14ac:dyDescent="0.2">
      <c r="A100" s="205">
        <v>1</v>
      </c>
      <c r="B100" s="136" t="s">
        <v>737</v>
      </c>
      <c r="C100" s="205" t="s">
        <v>15</v>
      </c>
      <c r="D100" s="205" t="s">
        <v>16</v>
      </c>
      <c r="E100" s="7">
        <v>100</v>
      </c>
      <c r="F100" s="7">
        <v>100</v>
      </c>
      <c r="G100" s="7">
        <v>100</v>
      </c>
      <c r="H100" s="22">
        <f>G100/F100*100-100</f>
        <v>0</v>
      </c>
      <c r="I100" s="139"/>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row>
    <row r="101" spans="1:71" s="49" customFormat="1" ht="47.25" x14ac:dyDescent="0.2">
      <c r="A101" s="205">
        <v>2</v>
      </c>
      <c r="B101" s="182" t="s">
        <v>1361</v>
      </c>
      <c r="C101" s="205" t="s">
        <v>15</v>
      </c>
      <c r="D101" s="205" t="s">
        <v>42</v>
      </c>
      <c r="E101" s="7">
        <v>1</v>
      </c>
      <c r="F101" s="7">
        <v>3</v>
      </c>
      <c r="G101" s="7">
        <v>0</v>
      </c>
      <c r="H101" s="22">
        <f>G101/F101*100-100</f>
        <v>-100</v>
      </c>
      <c r="I101" s="184" t="s">
        <v>1362</v>
      </c>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row>
    <row r="102" spans="1:71" s="48" customFormat="1" x14ac:dyDescent="0.2">
      <c r="A102" s="199" t="s">
        <v>965</v>
      </c>
      <c r="B102" s="283" t="s">
        <v>1012</v>
      </c>
      <c r="C102" s="283"/>
      <c r="D102" s="283"/>
      <c r="E102" s="283"/>
      <c r="F102" s="283"/>
      <c r="G102" s="283"/>
      <c r="H102" s="283"/>
      <c r="I102" s="283"/>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row>
    <row r="103" spans="1:71" s="49" customFormat="1" ht="31.5" x14ac:dyDescent="0.2">
      <c r="A103" s="26">
        <v>1</v>
      </c>
      <c r="B103" s="136" t="s">
        <v>1363</v>
      </c>
      <c r="C103" s="205" t="s">
        <v>15</v>
      </c>
      <c r="D103" s="205" t="s">
        <v>20</v>
      </c>
      <c r="E103" s="7" t="s">
        <v>89</v>
      </c>
      <c r="F103" s="7">
        <v>1</v>
      </c>
      <c r="G103" s="7">
        <v>0</v>
      </c>
      <c r="H103" s="22">
        <f>G103/F103*100-100</f>
        <v>-100</v>
      </c>
      <c r="I103" s="139" t="s">
        <v>1364</v>
      </c>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row>
    <row r="104" spans="1:71" s="49" customFormat="1" ht="31.5" x14ac:dyDescent="0.2">
      <c r="A104" s="26">
        <v>2</v>
      </c>
      <c r="B104" s="182" t="s">
        <v>1365</v>
      </c>
      <c r="C104" s="205" t="s">
        <v>15</v>
      </c>
      <c r="D104" s="205" t="s">
        <v>42</v>
      </c>
      <c r="E104" s="7" t="s">
        <v>89</v>
      </c>
      <c r="F104" s="7">
        <v>1</v>
      </c>
      <c r="G104" s="7">
        <v>0</v>
      </c>
      <c r="H104" s="22">
        <f>G104/F104*100-100</f>
        <v>-100</v>
      </c>
      <c r="I104" s="184" t="s">
        <v>1364</v>
      </c>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row>
    <row r="105" spans="1:71" ht="34.5" customHeight="1" x14ac:dyDescent="0.2">
      <c r="A105" s="202" t="s">
        <v>681</v>
      </c>
      <c r="B105" s="260" t="s">
        <v>691</v>
      </c>
      <c r="C105" s="260"/>
      <c r="D105" s="260"/>
      <c r="E105" s="260"/>
      <c r="F105" s="260"/>
      <c r="G105" s="260"/>
      <c r="H105" s="260"/>
      <c r="I105" s="260"/>
    </row>
    <row r="106" spans="1:71" ht="63" x14ac:dyDescent="0.2">
      <c r="A106" s="205">
        <v>1</v>
      </c>
      <c r="B106" s="136" t="s">
        <v>692</v>
      </c>
      <c r="C106" s="205" t="s">
        <v>15</v>
      </c>
      <c r="D106" s="205" t="s">
        <v>16</v>
      </c>
      <c r="E106" s="8">
        <v>0.2</v>
      </c>
      <c r="F106" s="205">
        <v>0.2</v>
      </c>
      <c r="G106" s="27">
        <v>0.3</v>
      </c>
      <c r="H106" s="22">
        <f>G106/F106*100-100</f>
        <v>49.999999999999972</v>
      </c>
      <c r="I106" s="28"/>
      <c r="K106"/>
    </row>
    <row r="107" spans="1:71" ht="47.25" x14ac:dyDescent="0.2">
      <c r="A107" s="205">
        <v>2</v>
      </c>
      <c r="B107" s="182" t="s">
        <v>1366</v>
      </c>
      <c r="C107" s="205" t="s">
        <v>15</v>
      </c>
      <c r="D107" s="205" t="s">
        <v>20</v>
      </c>
      <c r="E107" s="156" t="s">
        <v>89</v>
      </c>
      <c r="F107" s="197">
        <v>40</v>
      </c>
      <c r="G107" s="191">
        <v>0</v>
      </c>
      <c r="H107" s="22">
        <f>G107/F107*100-100</f>
        <v>-100</v>
      </c>
      <c r="I107" s="184" t="s">
        <v>1364</v>
      </c>
      <c r="K107"/>
    </row>
    <row r="108" spans="1:71" ht="28.5" customHeight="1" x14ac:dyDescent="0.2">
      <c r="A108" s="194" t="s">
        <v>91</v>
      </c>
      <c r="B108" s="262" t="s">
        <v>92</v>
      </c>
      <c r="C108" s="262"/>
      <c r="D108" s="262"/>
      <c r="E108" s="263"/>
      <c r="F108" s="263"/>
      <c r="G108" s="263"/>
      <c r="H108" s="263"/>
      <c r="I108" s="262"/>
    </row>
    <row r="109" spans="1:71" ht="15.75" customHeight="1" x14ac:dyDescent="0.2">
      <c r="A109" s="205">
        <v>1</v>
      </c>
      <c r="B109" s="138" t="s">
        <v>693</v>
      </c>
      <c r="C109" s="205" t="s">
        <v>15</v>
      </c>
      <c r="D109" s="205" t="s">
        <v>16</v>
      </c>
      <c r="E109" s="7">
        <v>62.3</v>
      </c>
      <c r="F109" s="7">
        <v>62.1</v>
      </c>
      <c r="G109" s="7">
        <v>62.2</v>
      </c>
      <c r="H109" s="22">
        <f>G109/F109*100-100</f>
        <v>0.16103059581320167</v>
      </c>
      <c r="I109" s="51"/>
    </row>
    <row r="110" spans="1:71" ht="31.5" x14ac:dyDescent="0.2">
      <c r="A110" s="205">
        <v>2</v>
      </c>
      <c r="B110" s="138" t="s">
        <v>694</v>
      </c>
      <c r="C110" s="205" t="s">
        <v>15</v>
      </c>
      <c r="D110" s="205" t="s">
        <v>16</v>
      </c>
      <c r="E110" s="7">
        <v>100</v>
      </c>
      <c r="F110" s="7">
        <v>95</v>
      </c>
      <c r="G110" s="7">
        <v>100</v>
      </c>
      <c r="H110" s="22">
        <f>G110/F110*100-100</f>
        <v>5.2631578947368354</v>
      </c>
      <c r="I110" s="29"/>
    </row>
    <row r="111" spans="1:71" ht="78.75" x14ac:dyDescent="0.2">
      <c r="A111" s="205">
        <v>3</v>
      </c>
      <c r="B111" s="138" t="s">
        <v>695</v>
      </c>
      <c r="C111" s="205" t="s">
        <v>15</v>
      </c>
      <c r="D111" s="205" t="s">
        <v>16</v>
      </c>
      <c r="E111" s="7">
        <v>62</v>
      </c>
      <c r="F111" s="7">
        <v>55</v>
      </c>
      <c r="G111" s="7">
        <v>62.2</v>
      </c>
      <c r="H111" s="22">
        <f>G111/F111*100-100</f>
        <v>13.090909090909093</v>
      </c>
      <c r="I111" s="29"/>
    </row>
    <row r="112" spans="1:71" ht="15" customHeight="1" x14ac:dyDescent="0.2">
      <c r="A112" s="199" t="s">
        <v>697</v>
      </c>
      <c r="B112" s="260" t="s">
        <v>696</v>
      </c>
      <c r="C112" s="260"/>
      <c r="D112" s="260"/>
      <c r="E112" s="264"/>
      <c r="F112" s="264"/>
      <c r="G112" s="264"/>
      <c r="H112" s="264"/>
      <c r="I112" s="260"/>
    </row>
    <row r="113" spans="1:71" ht="33" customHeight="1" x14ac:dyDescent="0.2">
      <c r="A113" s="205">
        <v>1</v>
      </c>
      <c r="B113" s="136" t="s">
        <v>698</v>
      </c>
      <c r="C113" s="205" t="s">
        <v>15</v>
      </c>
      <c r="D113" s="26" t="s">
        <v>16</v>
      </c>
      <c r="E113" s="7">
        <v>100</v>
      </c>
      <c r="F113" s="7">
        <v>100</v>
      </c>
      <c r="G113" s="7">
        <v>100</v>
      </c>
      <c r="H113" s="22">
        <f>G113/F113*100-100</f>
        <v>0</v>
      </c>
      <c r="I113" s="30"/>
    </row>
    <row r="114" spans="1:71" ht="47.25" x14ac:dyDescent="0.2">
      <c r="A114" s="205">
        <v>2</v>
      </c>
      <c r="B114" s="136" t="s">
        <v>817</v>
      </c>
      <c r="C114" s="205" t="s">
        <v>15</v>
      </c>
      <c r="D114" s="26" t="s">
        <v>16</v>
      </c>
      <c r="E114" s="7">
        <v>107.2</v>
      </c>
      <c r="F114" s="7">
        <v>100</v>
      </c>
      <c r="G114" s="7">
        <v>105.2</v>
      </c>
      <c r="H114" s="22">
        <f>G114/F114*100-100</f>
        <v>5.2000000000000028</v>
      </c>
      <c r="I114" s="29"/>
    </row>
    <row r="115" spans="1:71" ht="94.5" x14ac:dyDescent="0.2">
      <c r="A115" s="205">
        <v>3</v>
      </c>
      <c r="B115" s="136" t="s">
        <v>699</v>
      </c>
      <c r="C115" s="205" t="s">
        <v>15</v>
      </c>
      <c r="D115" s="26" t="s">
        <v>16</v>
      </c>
      <c r="E115" s="7">
        <v>96.6</v>
      </c>
      <c r="F115" s="7">
        <v>96</v>
      </c>
      <c r="G115" s="7">
        <v>97.3</v>
      </c>
      <c r="H115" s="22">
        <f>G115/F115*100-100</f>
        <v>1.3541666666666572</v>
      </c>
      <c r="I115" s="28"/>
    </row>
    <row r="116" spans="1:71" x14ac:dyDescent="0.2">
      <c r="A116" s="199" t="s">
        <v>701</v>
      </c>
      <c r="B116" s="260" t="s">
        <v>700</v>
      </c>
      <c r="C116" s="260"/>
      <c r="D116" s="260"/>
      <c r="E116" s="264"/>
      <c r="F116" s="264"/>
      <c r="G116" s="264"/>
      <c r="H116" s="264"/>
      <c r="I116" s="260"/>
    </row>
    <row r="117" spans="1:71" ht="31.5" customHeight="1" x14ac:dyDescent="0.2">
      <c r="A117" s="205">
        <v>1</v>
      </c>
      <c r="B117" s="136" t="s">
        <v>818</v>
      </c>
      <c r="C117" s="205" t="s">
        <v>15</v>
      </c>
      <c r="D117" s="205" t="s">
        <v>16</v>
      </c>
      <c r="E117" s="7">
        <v>100</v>
      </c>
      <c r="F117" s="7">
        <v>100</v>
      </c>
      <c r="G117" s="7">
        <v>100</v>
      </c>
      <c r="H117" s="22">
        <f>G117/F117*100-100</f>
        <v>0</v>
      </c>
      <c r="I117" s="30"/>
    </row>
    <row r="118" spans="1:71" ht="31.5" customHeight="1" x14ac:dyDescent="0.2">
      <c r="A118" s="205">
        <v>2</v>
      </c>
      <c r="B118" s="136" t="s">
        <v>734</v>
      </c>
      <c r="C118" s="205" t="s">
        <v>15</v>
      </c>
      <c r="D118" s="205" t="s">
        <v>16</v>
      </c>
      <c r="E118" s="7">
        <v>100</v>
      </c>
      <c r="F118" s="7">
        <v>100</v>
      </c>
      <c r="G118" s="7">
        <v>100</v>
      </c>
      <c r="H118" s="22">
        <f>G118/F118*100-100</f>
        <v>0</v>
      </c>
      <c r="I118" s="30"/>
    </row>
    <row r="119" spans="1:71" ht="36" customHeight="1" x14ac:dyDescent="0.2">
      <c r="A119" s="199" t="s">
        <v>702</v>
      </c>
      <c r="B119" s="264" t="s">
        <v>703</v>
      </c>
      <c r="C119" s="264"/>
      <c r="D119" s="264"/>
      <c r="E119" s="264"/>
      <c r="F119" s="264"/>
      <c r="G119" s="264"/>
      <c r="H119" s="264"/>
      <c r="I119" s="260"/>
    </row>
    <row r="120" spans="1:71" ht="49.5" customHeight="1" x14ac:dyDescent="0.2">
      <c r="A120" s="205">
        <v>1</v>
      </c>
      <c r="B120" s="136" t="s">
        <v>709</v>
      </c>
      <c r="C120" s="205" t="s">
        <v>15</v>
      </c>
      <c r="D120" s="205" t="s">
        <v>16</v>
      </c>
      <c r="E120" s="7">
        <v>91.3</v>
      </c>
      <c r="F120" s="7">
        <v>91</v>
      </c>
      <c r="G120" s="7">
        <v>91.2</v>
      </c>
      <c r="H120" s="22">
        <f>G120/F120*100-100</f>
        <v>0.219780219780219</v>
      </c>
      <c r="I120" s="139"/>
    </row>
    <row r="121" spans="1:71" s="50" customFormat="1" x14ac:dyDescent="0.2">
      <c r="A121" s="199" t="s">
        <v>704</v>
      </c>
      <c r="B121" s="284" t="s">
        <v>1013</v>
      </c>
      <c r="C121" s="285"/>
      <c r="D121" s="285"/>
      <c r="E121" s="285"/>
      <c r="F121" s="285"/>
      <c r="G121" s="285"/>
      <c r="H121" s="285"/>
      <c r="I121" s="286"/>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row>
    <row r="122" spans="1:71" x14ac:dyDescent="0.2">
      <c r="A122" s="205">
        <v>1</v>
      </c>
      <c r="B122" s="138" t="s">
        <v>707</v>
      </c>
      <c r="C122" s="205" t="s">
        <v>15</v>
      </c>
      <c r="D122" s="205" t="s">
        <v>16</v>
      </c>
      <c r="E122" s="7">
        <v>100</v>
      </c>
      <c r="F122" s="7">
        <v>100</v>
      </c>
      <c r="G122" s="7">
        <v>100</v>
      </c>
      <c r="H122" s="22">
        <f>G122/F122*100-100</f>
        <v>0</v>
      </c>
      <c r="I122" s="30"/>
    </row>
    <row r="123" spans="1:71" ht="21.75" customHeight="1" x14ac:dyDescent="0.2">
      <c r="A123" s="199" t="s">
        <v>705</v>
      </c>
      <c r="B123" s="260" t="s">
        <v>708</v>
      </c>
      <c r="C123" s="260"/>
      <c r="D123" s="260"/>
      <c r="E123" s="260"/>
      <c r="F123" s="260"/>
      <c r="G123" s="260"/>
      <c r="H123" s="260"/>
      <c r="I123" s="260"/>
    </row>
    <row r="124" spans="1:71" ht="72.75" customHeight="1" x14ac:dyDescent="0.2">
      <c r="A124" s="205">
        <v>1</v>
      </c>
      <c r="B124" s="136" t="s">
        <v>873</v>
      </c>
      <c r="C124" s="205" t="s">
        <v>15</v>
      </c>
      <c r="D124" s="205" t="s">
        <v>16</v>
      </c>
      <c r="E124" s="7">
        <v>79.3</v>
      </c>
      <c r="F124" s="7">
        <v>80</v>
      </c>
      <c r="G124" s="7">
        <v>79.599999999999994</v>
      </c>
      <c r="H124" s="22">
        <f>G124/F124*100-100</f>
        <v>-0.50000000000001421</v>
      </c>
      <c r="I124" s="29"/>
    </row>
    <row r="125" spans="1:71" ht="29.25" customHeight="1" x14ac:dyDescent="0.2">
      <c r="A125" s="199" t="s">
        <v>1367</v>
      </c>
      <c r="B125" s="260" t="s">
        <v>1368</v>
      </c>
      <c r="C125" s="260"/>
      <c r="D125" s="260"/>
      <c r="E125" s="260"/>
      <c r="F125" s="260"/>
      <c r="G125" s="260"/>
      <c r="H125" s="260"/>
      <c r="I125" s="260"/>
    </row>
    <row r="126" spans="1:71" ht="72.75" customHeight="1" x14ac:dyDescent="0.2">
      <c r="A126" s="205">
        <v>1</v>
      </c>
      <c r="B126" s="182" t="s">
        <v>1369</v>
      </c>
      <c r="C126" s="205" t="s">
        <v>15</v>
      </c>
      <c r="D126" s="205" t="s">
        <v>42</v>
      </c>
      <c r="E126" s="7">
        <v>1</v>
      </c>
      <c r="F126" s="7">
        <v>1</v>
      </c>
      <c r="G126" s="7">
        <v>0</v>
      </c>
      <c r="H126" s="22">
        <f>G126/F126*100-100</f>
        <v>-100</v>
      </c>
      <c r="I126" s="28" t="s">
        <v>1370</v>
      </c>
    </row>
    <row r="127" spans="1:71" ht="15.75" customHeight="1" x14ac:dyDescent="0.2">
      <c r="A127" s="199" t="s">
        <v>706</v>
      </c>
      <c r="B127" s="260" t="s">
        <v>1371</v>
      </c>
      <c r="C127" s="260"/>
      <c r="D127" s="260"/>
      <c r="E127" s="260"/>
      <c r="F127" s="260"/>
      <c r="G127" s="260"/>
      <c r="H127" s="260"/>
      <c r="I127" s="260"/>
    </row>
    <row r="128" spans="1:71" ht="24" customHeight="1" x14ac:dyDescent="0.2">
      <c r="A128" s="205">
        <v>1</v>
      </c>
      <c r="B128" s="136" t="s">
        <v>710</v>
      </c>
      <c r="C128" s="205" t="s">
        <v>15</v>
      </c>
      <c r="D128" s="205" t="s">
        <v>16</v>
      </c>
      <c r="E128" s="7">
        <v>100</v>
      </c>
      <c r="F128" s="7">
        <v>100</v>
      </c>
      <c r="G128" s="7">
        <v>100</v>
      </c>
      <c r="H128" s="7">
        <f>G128/F128*100-100</f>
        <v>0</v>
      </c>
      <c r="I128" s="31"/>
    </row>
    <row r="129" spans="1:9" ht="15.75" customHeight="1" x14ac:dyDescent="0.2">
      <c r="A129" s="199" t="s">
        <v>712</v>
      </c>
      <c r="B129" s="260" t="s">
        <v>1372</v>
      </c>
      <c r="C129" s="260"/>
      <c r="D129" s="260"/>
      <c r="E129" s="260"/>
      <c r="F129" s="260"/>
      <c r="G129" s="260"/>
      <c r="H129" s="260"/>
      <c r="I129" s="260"/>
    </row>
    <row r="130" spans="1:9" ht="30" customHeight="1" x14ac:dyDescent="0.2">
      <c r="A130" s="205">
        <v>1</v>
      </c>
      <c r="B130" s="183" t="s">
        <v>711</v>
      </c>
      <c r="C130" s="205" t="s">
        <v>15</v>
      </c>
      <c r="D130" s="205" t="s">
        <v>16</v>
      </c>
      <c r="E130" s="7">
        <v>100</v>
      </c>
      <c r="F130" s="7">
        <v>100</v>
      </c>
      <c r="G130" s="7">
        <v>100</v>
      </c>
      <c r="H130" s="7">
        <f t="shared" ref="H130:H131" si="2">G130/F130*100-100</f>
        <v>0</v>
      </c>
      <c r="I130" s="181"/>
    </row>
    <row r="131" spans="1:9" ht="30" customHeight="1" x14ac:dyDescent="0.2">
      <c r="A131" s="205">
        <v>2</v>
      </c>
      <c r="B131" s="183" t="s">
        <v>1373</v>
      </c>
      <c r="C131" s="205" t="s">
        <v>15</v>
      </c>
      <c r="D131" s="205" t="s">
        <v>16</v>
      </c>
      <c r="E131" s="7">
        <v>100</v>
      </c>
      <c r="F131" s="7">
        <v>100</v>
      </c>
      <c r="G131" s="7">
        <v>100</v>
      </c>
      <c r="H131" s="7">
        <f t="shared" si="2"/>
        <v>0</v>
      </c>
      <c r="I131" s="181"/>
    </row>
    <row r="132" spans="1:9" ht="45.75" customHeight="1" x14ac:dyDescent="0.2">
      <c r="A132" s="205">
        <v>3</v>
      </c>
      <c r="B132" s="182" t="s">
        <v>819</v>
      </c>
      <c r="C132" s="205" t="s">
        <v>15</v>
      </c>
      <c r="D132" s="205" t="s">
        <v>16</v>
      </c>
      <c r="E132" s="7">
        <v>89.8</v>
      </c>
      <c r="F132" s="7">
        <v>89</v>
      </c>
      <c r="G132" s="7">
        <v>28.1</v>
      </c>
      <c r="H132" s="7">
        <f>G132/F132*100-100</f>
        <v>-68.426966292134836</v>
      </c>
      <c r="I132" s="31"/>
    </row>
    <row r="133" spans="1:9" ht="20.25" customHeight="1" x14ac:dyDescent="0.2">
      <c r="A133" s="199" t="s">
        <v>712</v>
      </c>
      <c r="B133" s="264" t="s">
        <v>713</v>
      </c>
      <c r="C133" s="264"/>
      <c r="D133" s="264"/>
      <c r="E133" s="264"/>
      <c r="F133" s="264"/>
      <c r="G133" s="264"/>
      <c r="H133" s="264"/>
      <c r="I133" s="264"/>
    </row>
    <row r="134" spans="1:9" ht="40.5" customHeight="1" x14ac:dyDescent="0.2">
      <c r="A134" s="205">
        <v>1</v>
      </c>
      <c r="B134" s="138" t="s">
        <v>820</v>
      </c>
      <c r="C134" s="205" t="s">
        <v>15</v>
      </c>
      <c r="D134" s="205" t="s">
        <v>16</v>
      </c>
      <c r="E134" s="7">
        <v>100</v>
      </c>
      <c r="F134" s="7">
        <v>100</v>
      </c>
      <c r="G134" s="7">
        <v>100</v>
      </c>
      <c r="H134" s="22">
        <f>G134/F134*100-100</f>
        <v>0</v>
      </c>
      <c r="I134" s="139"/>
    </row>
    <row r="135" spans="1:9" ht="21" customHeight="1" x14ac:dyDescent="0.2">
      <c r="A135" s="199" t="s">
        <v>1014</v>
      </c>
      <c r="B135" s="260" t="s">
        <v>714</v>
      </c>
      <c r="C135" s="260"/>
      <c r="D135" s="260"/>
      <c r="E135" s="260"/>
      <c r="F135" s="260"/>
      <c r="G135" s="260"/>
      <c r="H135" s="260"/>
      <c r="I135" s="260"/>
    </row>
    <row r="136" spans="1:9" ht="63" x14ac:dyDescent="0.2">
      <c r="A136" s="205">
        <v>1</v>
      </c>
      <c r="B136" s="136" t="s">
        <v>716</v>
      </c>
      <c r="C136" s="205" t="s">
        <v>15</v>
      </c>
      <c r="D136" s="205" t="s">
        <v>16</v>
      </c>
      <c r="E136" s="7">
        <v>100</v>
      </c>
      <c r="F136" s="7">
        <v>100</v>
      </c>
      <c r="G136" s="7">
        <v>100</v>
      </c>
      <c r="H136" s="22">
        <f>G136/F136*100-100</f>
        <v>0</v>
      </c>
      <c r="I136" s="139"/>
    </row>
    <row r="137" spans="1:9" ht="21.75" customHeight="1" x14ac:dyDescent="0.2">
      <c r="A137" s="194" t="s">
        <v>93</v>
      </c>
      <c r="B137" s="263" t="s">
        <v>94</v>
      </c>
      <c r="C137" s="263"/>
      <c r="D137" s="263"/>
      <c r="E137" s="263"/>
      <c r="F137" s="263"/>
      <c r="G137" s="263"/>
      <c r="H137" s="263"/>
      <c r="I137" s="263"/>
    </row>
    <row r="138" spans="1:9" ht="78.75" x14ac:dyDescent="0.2">
      <c r="A138" s="205">
        <v>1</v>
      </c>
      <c r="B138" s="136" t="s">
        <v>717</v>
      </c>
      <c r="C138" s="205" t="s">
        <v>15</v>
      </c>
      <c r="D138" s="205" t="s">
        <v>16</v>
      </c>
      <c r="E138" s="7">
        <v>77.599999999999994</v>
      </c>
      <c r="F138" s="7">
        <v>78</v>
      </c>
      <c r="G138" s="7">
        <v>75.400000000000006</v>
      </c>
      <c r="H138" s="22">
        <f>G138/F138*100-100</f>
        <v>-3.3333333333333144</v>
      </c>
      <c r="I138" s="32"/>
    </row>
    <row r="139" spans="1:9" ht="78.75" customHeight="1" x14ac:dyDescent="0.2">
      <c r="A139" s="205">
        <v>2</v>
      </c>
      <c r="B139" s="138" t="s">
        <v>718</v>
      </c>
      <c r="C139" s="205" t="s">
        <v>15</v>
      </c>
      <c r="D139" s="205" t="s">
        <v>16</v>
      </c>
      <c r="E139" s="7">
        <v>62.3</v>
      </c>
      <c r="F139" s="7">
        <v>62</v>
      </c>
      <c r="G139" s="7">
        <v>18.5</v>
      </c>
      <c r="H139" s="22">
        <f>G139/F139*100-100</f>
        <v>-70.161290322580641</v>
      </c>
      <c r="I139" s="32"/>
    </row>
    <row r="140" spans="1:9" ht="63" customHeight="1" x14ac:dyDescent="0.2">
      <c r="A140" s="205">
        <v>3</v>
      </c>
      <c r="B140" s="138" t="s">
        <v>719</v>
      </c>
      <c r="C140" s="205" t="s">
        <v>15</v>
      </c>
      <c r="D140" s="205" t="s">
        <v>16</v>
      </c>
      <c r="E140" s="7">
        <v>100</v>
      </c>
      <c r="F140" s="7">
        <v>72</v>
      </c>
      <c r="G140" s="7">
        <v>0</v>
      </c>
      <c r="H140" s="22">
        <f>G140/F140*100-100</f>
        <v>-100</v>
      </c>
      <c r="I140" s="28" t="s">
        <v>1375</v>
      </c>
    </row>
    <row r="141" spans="1:9" ht="51.75" customHeight="1" x14ac:dyDescent="0.2">
      <c r="A141" s="205">
        <v>4</v>
      </c>
      <c r="B141" s="138" t="s">
        <v>821</v>
      </c>
      <c r="C141" s="205" t="s">
        <v>15</v>
      </c>
      <c r="D141" s="205" t="s">
        <v>53</v>
      </c>
      <c r="E141" s="205">
        <v>1890</v>
      </c>
      <c r="F141" s="205">
        <v>1890</v>
      </c>
      <c r="G141" s="205">
        <v>1867</v>
      </c>
      <c r="H141" s="22">
        <f>G141/F141*100-100</f>
        <v>-1.216931216931215</v>
      </c>
      <c r="I141" s="28"/>
    </row>
    <row r="142" spans="1:9" ht="37.5" customHeight="1" x14ac:dyDescent="0.2">
      <c r="A142" s="199" t="s">
        <v>720</v>
      </c>
      <c r="B142" s="260" t="s">
        <v>721</v>
      </c>
      <c r="C142" s="260"/>
      <c r="D142" s="260"/>
      <c r="E142" s="261"/>
      <c r="F142" s="261"/>
      <c r="G142" s="261"/>
      <c r="H142" s="261"/>
      <c r="I142" s="260"/>
    </row>
    <row r="143" spans="1:9" ht="31.5" x14ac:dyDescent="0.2">
      <c r="A143" s="205">
        <v>1</v>
      </c>
      <c r="B143" s="136" t="s">
        <v>874</v>
      </c>
      <c r="C143" s="205" t="s">
        <v>15</v>
      </c>
      <c r="D143" s="205" t="s">
        <v>16</v>
      </c>
      <c r="E143" s="7">
        <v>80</v>
      </c>
      <c r="F143" s="7">
        <v>80</v>
      </c>
      <c r="G143" s="7">
        <v>100</v>
      </c>
      <c r="H143" s="22">
        <f>G143/F143*100-100</f>
        <v>25</v>
      </c>
      <c r="I143" s="28"/>
    </row>
    <row r="144" spans="1:9" ht="36" customHeight="1" x14ac:dyDescent="0.2">
      <c r="A144" s="205">
        <v>2</v>
      </c>
      <c r="B144" s="136" t="s">
        <v>734</v>
      </c>
      <c r="C144" s="205" t="s">
        <v>15</v>
      </c>
      <c r="D144" s="205" t="s">
        <v>16</v>
      </c>
      <c r="E144" s="7">
        <v>100</v>
      </c>
      <c r="F144" s="7">
        <v>100</v>
      </c>
      <c r="G144" s="7">
        <v>0</v>
      </c>
      <c r="H144" s="22">
        <f>G144/F144*100-100</f>
        <v>-100</v>
      </c>
      <c r="I144" s="30" t="s">
        <v>1370</v>
      </c>
    </row>
    <row r="145" spans="1:9" ht="18.75" customHeight="1" x14ac:dyDescent="0.2">
      <c r="A145" s="199" t="s">
        <v>722</v>
      </c>
      <c r="B145" s="281" t="s">
        <v>97</v>
      </c>
      <c r="C145" s="281"/>
      <c r="D145" s="281"/>
      <c r="E145" s="282"/>
      <c r="F145" s="282"/>
      <c r="G145" s="282"/>
      <c r="H145" s="282"/>
      <c r="I145" s="281"/>
    </row>
    <row r="146" spans="1:9" ht="63" x14ac:dyDescent="0.2">
      <c r="A146" s="205">
        <v>1</v>
      </c>
      <c r="B146" s="138" t="s">
        <v>875</v>
      </c>
      <c r="C146" s="205" t="s">
        <v>15</v>
      </c>
      <c r="D146" s="205" t="s">
        <v>16</v>
      </c>
      <c r="E146" s="7">
        <v>12.4</v>
      </c>
      <c r="F146" s="7">
        <v>13</v>
      </c>
      <c r="G146" s="7">
        <v>5.9</v>
      </c>
      <c r="H146" s="22">
        <f>G146/F146*100-100</f>
        <v>-54.615384615384613</v>
      </c>
      <c r="I146" s="28"/>
    </row>
    <row r="147" spans="1:9" ht="15.75" customHeight="1" x14ac:dyDescent="0.2">
      <c r="A147" s="199" t="s">
        <v>723</v>
      </c>
      <c r="B147" s="260" t="s">
        <v>725</v>
      </c>
      <c r="C147" s="260"/>
      <c r="D147" s="260"/>
      <c r="E147" s="264"/>
      <c r="F147" s="264"/>
      <c r="G147" s="264"/>
      <c r="H147" s="264"/>
      <c r="I147" s="260"/>
    </row>
    <row r="148" spans="1:9" ht="47.25" x14ac:dyDescent="0.2">
      <c r="A148" s="205">
        <v>1</v>
      </c>
      <c r="B148" s="136" t="s">
        <v>876</v>
      </c>
      <c r="C148" s="205" t="s">
        <v>15</v>
      </c>
      <c r="D148" s="205" t="s">
        <v>16</v>
      </c>
      <c r="E148" s="7">
        <v>12.2</v>
      </c>
      <c r="F148" s="7">
        <v>10.3</v>
      </c>
      <c r="G148" s="7">
        <v>12</v>
      </c>
      <c r="H148" s="22">
        <f>G148/F148*100-100</f>
        <v>16.50485436893203</v>
      </c>
      <c r="I148" s="28"/>
    </row>
    <row r="149" spans="1:9" ht="54" customHeight="1" x14ac:dyDescent="0.2">
      <c r="A149" s="205">
        <v>2</v>
      </c>
      <c r="B149" s="138" t="s">
        <v>877</v>
      </c>
      <c r="C149" s="205" t="s">
        <v>15</v>
      </c>
      <c r="D149" s="205" t="s">
        <v>16</v>
      </c>
      <c r="E149" s="7">
        <v>22.8</v>
      </c>
      <c r="F149" s="7">
        <v>8.5</v>
      </c>
      <c r="G149" s="7">
        <v>18.2</v>
      </c>
      <c r="H149" s="22">
        <f>G149/F149*100-100</f>
        <v>114.11764705882354</v>
      </c>
      <c r="I149" s="28"/>
    </row>
    <row r="150" spans="1:9" ht="15" customHeight="1" x14ac:dyDescent="0.2">
      <c r="A150" s="199" t="s">
        <v>724</v>
      </c>
      <c r="B150" s="260" t="s">
        <v>703</v>
      </c>
      <c r="C150" s="260"/>
      <c r="D150" s="260"/>
      <c r="E150" s="264"/>
      <c r="F150" s="264"/>
      <c r="G150" s="264"/>
      <c r="H150" s="264"/>
      <c r="I150" s="260"/>
    </row>
    <row r="151" spans="1:9" ht="63" x14ac:dyDescent="0.2">
      <c r="A151" s="205">
        <v>1</v>
      </c>
      <c r="B151" s="136" t="s">
        <v>726</v>
      </c>
      <c r="C151" s="205" t="s">
        <v>15</v>
      </c>
      <c r="D151" s="205" t="s">
        <v>16</v>
      </c>
      <c r="E151" s="7">
        <v>100</v>
      </c>
      <c r="F151" s="7">
        <v>100</v>
      </c>
      <c r="G151" s="7">
        <v>100</v>
      </c>
      <c r="H151" s="22">
        <f>G151/F151*100-100</f>
        <v>0</v>
      </c>
      <c r="I151" s="30"/>
    </row>
    <row r="152" spans="1:9" x14ac:dyDescent="0.2">
      <c r="A152" s="194" t="s">
        <v>95</v>
      </c>
      <c r="B152" s="262" t="s">
        <v>96</v>
      </c>
      <c r="C152" s="262"/>
      <c r="D152" s="262"/>
      <c r="E152" s="263"/>
      <c r="F152" s="263"/>
      <c r="G152" s="263"/>
      <c r="H152" s="263"/>
      <c r="I152" s="262"/>
    </row>
    <row r="153" spans="1:9" ht="74.25" customHeight="1" x14ac:dyDescent="0.2">
      <c r="A153" s="205">
        <v>1</v>
      </c>
      <c r="B153" s="138" t="s">
        <v>727</v>
      </c>
      <c r="C153" s="205" t="s">
        <v>15</v>
      </c>
      <c r="D153" s="205" t="s">
        <v>16</v>
      </c>
      <c r="E153" s="7">
        <v>84.8</v>
      </c>
      <c r="F153" s="7">
        <v>84.5</v>
      </c>
      <c r="G153" s="7">
        <v>0</v>
      </c>
      <c r="H153" s="22">
        <f>G153/F153*100-100</f>
        <v>-100</v>
      </c>
      <c r="I153" s="32" t="s">
        <v>1376</v>
      </c>
    </row>
    <row r="154" spans="1:9" ht="63" x14ac:dyDescent="0.2">
      <c r="A154" s="205">
        <v>2</v>
      </c>
      <c r="B154" s="136" t="s">
        <v>822</v>
      </c>
      <c r="C154" s="205" t="s">
        <v>15</v>
      </c>
      <c r="D154" s="205" t="s">
        <v>42</v>
      </c>
      <c r="E154" s="205">
        <v>25</v>
      </c>
      <c r="F154" s="205">
        <v>21</v>
      </c>
      <c r="G154" s="205">
        <v>7</v>
      </c>
      <c r="H154" s="22">
        <f>G154/F154*100-100</f>
        <v>-66.666666666666671</v>
      </c>
      <c r="I154" s="32"/>
    </row>
    <row r="155" spans="1:9" ht="38.25" customHeight="1" x14ac:dyDescent="0.2">
      <c r="A155" s="199" t="s">
        <v>729</v>
      </c>
      <c r="B155" s="260" t="s">
        <v>728</v>
      </c>
      <c r="C155" s="260"/>
      <c r="D155" s="260"/>
      <c r="E155" s="261"/>
      <c r="F155" s="261"/>
      <c r="G155" s="261"/>
      <c r="H155" s="261"/>
      <c r="I155" s="260"/>
    </row>
    <row r="156" spans="1:9" ht="47.25" x14ac:dyDescent="0.2">
      <c r="A156" s="205">
        <v>1</v>
      </c>
      <c r="B156" s="138" t="s">
        <v>823</v>
      </c>
      <c r="C156" s="205" t="s">
        <v>15</v>
      </c>
      <c r="D156" s="26" t="s">
        <v>53</v>
      </c>
      <c r="E156" s="205">
        <v>1400</v>
      </c>
      <c r="F156" s="205">
        <v>1400</v>
      </c>
      <c r="G156" s="205">
        <v>350</v>
      </c>
      <c r="H156" s="22">
        <f>G156/F156*100-100</f>
        <v>-75</v>
      </c>
      <c r="I156" s="33"/>
    </row>
    <row r="157" spans="1:9" ht="26.25" customHeight="1" x14ac:dyDescent="0.2">
      <c r="A157" s="205">
        <v>2</v>
      </c>
      <c r="B157" s="136" t="s">
        <v>824</v>
      </c>
      <c r="C157" s="205" t="s">
        <v>15</v>
      </c>
      <c r="D157" s="26" t="s">
        <v>16</v>
      </c>
      <c r="E157" s="7">
        <v>100</v>
      </c>
      <c r="F157" s="7">
        <v>100</v>
      </c>
      <c r="G157" s="7">
        <v>0</v>
      </c>
      <c r="H157" s="22">
        <f>G157/F157*100-100</f>
        <v>-100</v>
      </c>
      <c r="I157" s="30" t="s">
        <v>1370</v>
      </c>
    </row>
    <row r="158" spans="1:9" ht="15" customHeight="1" x14ac:dyDescent="0.2">
      <c r="A158" s="199" t="s">
        <v>730</v>
      </c>
      <c r="B158" s="260" t="s">
        <v>673</v>
      </c>
      <c r="C158" s="260"/>
      <c r="D158" s="260"/>
      <c r="E158" s="264"/>
      <c r="F158" s="264"/>
      <c r="G158" s="264"/>
      <c r="H158" s="264"/>
      <c r="I158" s="260"/>
    </row>
    <row r="159" spans="1:9" ht="47.25" x14ac:dyDescent="0.2">
      <c r="A159" s="205">
        <v>1</v>
      </c>
      <c r="B159" s="136" t="s">
        <v>825</v>
      </c>
      <c r="C159" s="205" t="s">
        <v>15</v>
      </c>
      <c r="D159" s="205" t="s">
        <v>16</v>
      </c>
      <c r="E159" s="7">
        <v>100</v>
      </c>
      <c r="F159" s="7">
        <v>100</v>
      </c>
      <c r="G159" s="7">
        <v>61.3</v>
      </c>
      <c r="H159" s="22">
        <f>G159/F159*100-100</f>
        <v>-38.700000000000003</v>
      </c>
      <c r="I159" s="29"/>
    </row>
    <row r="160" spans="1:9" ht="24" customHeight="1" x14ac:dyDescent="0.2">
      <c r="A160" s="194" t="s">
        <v>98</v>
      </c>
      <c r="B160" s="262" t="s">
        <v>99</v>
      </c>
      <c r="C160" s="262"/>
      <c r="D160" s="262"/>
      <c r="E160" s="263"/>
      <c r="F160" s="263"/>
      <c r="G160" s="263"/>
      <c r="H160" s="263"/>
      <c r="I160" s="262"/>
    </row>
    <row r="161" spans="1:9" ht="30" customHeight="1" x14ac:dyDescent="0.2">
      <c r="A161" s="205">
        <v>1</v>
      </c>
      <c r="B161" s="138" t="s">
        <v>731</v>
      </c>
      <c r="C161" s="205" t="s">
        <v>15</v>
      </c>
      <c r="D161" s="205" t="s">
        <v>42</v>
      </c>
      <c r="E161" s="205">
        <v>66</v>
      </c>
      <c r="F161" s="205">
        <v>65</v>
      </c>
      <c r="G161" s="205">
        <v>33</v>
      </c>
      <c r="H161" s="22">
        <f>G161/F161*100-100</f>
        <v>-49.230769230769234</v>
      </c>
      <c r="I161" s="28"/>
    </row>
    <row r="162" spans="1:9" ht="31.5" x14ac:dyDescent="0.2">
      <c r="A162" s="205">
        <v>2</v>
      </c>
      <c r="B162" s="138" t="s">
        <v>685</v>
      </c>
      <c r="C162" s="205" t="s">
        <v>15</v>
      </c>
      <c r="D162" s="205" t="s">
        <v>16</v>
      </c>
      <c r="E162" s="7">
        <v>95.4</v>
      </c>
      <c r="F162" s="7">
        <v>95</v>
      </c>
      <c r="G162" s="7">
        <v>26.6</v>
      </c>
      <c r="H162" s="22">
        <f>G162/F162*100-100</f>
        <v>-72</v>
      </c>
      <c r="I162" s="28"/>
    </row>
    <row r="163" spans="1:9" ht="31.5" x14ac:dyDescent="0.2">
      <c r="A163" s="205">
        <v>3</v>
      </c>
      <c r="B163" s="138" t="s">
        <v>732</v>
      </c>
      <c r="C163" s="205" t="s">
        <v>15</v>
      </c>
      <c r="D163" s="205" t="s">
        <v>16</v>
      </c>
      <c r="E163" s="7">
        <v>41.1</v>
      </c>
      <c r="F163" s="7">
        <v>40</v>
      </c>
      <c r="G163" s="7">
        <v>15</v>
      </c>
      <c r="H163" s="22">
        <f>G163/F163*100-100</f>
        <v>-62.5</v>
      </c>
      <c r="I163" s="28"/>
    </row>
    <row r="164" spans="1:9" ht="29.25" customHeight="1" x14ac:dyDescent="0.2">
      <c r="A164" s="199" t="s">
        <v>735</v>
      </c>
      <c r="B164" s="260" t="s">
        <v>733</v>
      </c>
      <c r="C164" s="260"/>
      <c r="D164" s="260"/>
      <c r="E164" s="264"/>
      <c r="F164" s="264"/>
      <c r="G164" s="264"/>
      <c r="H164" s="264"/>
      <c r="I164" s="260"/>
    </row>
    <row r="165" spans="1:9" ht="47.25" x14ac:dyDescent="0.2">
      <c r="A165" s="205">
        <v>1</v>
      </c>
      <c r="B165" s="136" t="s">
        <v>1209</v>
      </c>
      <c r="C165" s="205" t="s">
        <v>15</v>
      </c>
      <c r="D165" s="205" t="s">
        <v>53</v>
      </c>
      <c r="E165" s="205">
        <v>1725</v>
      </c>
      <c r="F165" s="205">
        <v>1721</v>
      </c>
      <c r="G165" s="205">
        <v>1730</v>
      </c>
      <c r="H165" s="22">
        <f>G165/F165*100-100</f>
        <v>0.52295177222545419</v>
      </c>
      <c r="I165" s="28"/>
    </row>
    <row r="166" spans="1:9" ht="35.25" customHeight="1" x14ac:dyDescent="0.2">
      <c r="A166" s="205">
        <v>2</v>
      </c>
      <c r="B166" s="136" t="s">
        <v>734</v>
      </c>
      <c r="C166" s="205" t="s">
        <v>15</v>
      </c>
      <c r="D166" s="205" t="s">
        <v>16</v>
      </c>
      <c r="E166" s="7">
        <v>100</v>
      </c>
      <c r="F166" s="7">
        <v>100</v>
      </c>
      <c r="G166" s="7">
        <v>0</v>
      </c>
      <c r="H166" s="22">
        <f>G166/F166*100-100</f>
        <v>-100</v>
      </c>
      <c r="I166" s="30" t="s">
        <v>1370</v>
      </c>
    </row>
    <row r="167" spans="1:9" ht="18" customHeight="1" x14ac:dyDescent="0.2">
      <c r="A167" s="199" t="s">
        <v>736</v>
      </c>
      <c r="B167" s="260" t="s">
        <v>100</v>
      </c>
      <c r="C167" s="260"/>
      <c r="D167" s="260"/>
      <c r="E167" s="264"/>
      <c r="F167" s="264"/>
      <c r="G167" s="264"/>
      <c r="H167" s="264"/>
      <c r="I167" s="260"/>
    </row>
    <row r="168" spans="1:9" ht="69" customHeight="1" x14ac:dyDescent="0.2">
      <c r="A168" s="205">
        <v>1</v>
      </c>
      <c r="B168" s="138" t="s">
        <v>1210</v>
      </c>
      <c r="C168" s="205" t="s">
        <v>15</v>
      </c>
      <c r="D168" s="205" t="s">
        <v>16</v>
      </c>
      <c r="E168" s="7">
        <v>41.2</v>
      </c>
      <c r="F168" s="7">
        <v>27</v>
      </c>
      <c r="G168" s="7">
        <v>8.5</v>
      </c>
      <c r="H168" s="22">
        <f>G168/F168*100-100</f>
        <v>-68.518518518518519</v>
      </c>
      <c r="I168" s="28"/>
    </row>
    <row r="169" spans="1:9" ht="15" customHeight="1" x14ac:dyDescent="0.2">
      <c r="A169" s="199" t="s">
        <v>739</v>
      </c>
      <c r="B169" s="260" t="s">
        <v>97</v>
      </c>
      <c r="C169" s="260"/>
      <c r="D169" s="260"/>
      <c r="E169" s="264"/>
      <c r="F169" s="264"/>
      <c r="G169" s="264"/>
      <c r="H169" s="264"/>
      <c r="I169" s="260"/>
    </row>
    <row r="170" spans="1:9" ht="63" x14ac:dyDescent="0.2">
      <c r="A170" s="205">
        <v>1</v>
      </c>
      <c r="B170" s="136" t="s">
        <v>1211</v>
      </c>
      <c r="C170" s="205" t="s">
        <v>15</v>
      </c>
      <c r="D170" s="205" t="s">
        <v>16</v>
      </c>
      <c r="E170" s="7">
        <v>100</v>
      </c>
      <c r="F170" s="7">
        <v>100</v>
      </c>
      <c r="G170" s="7">
        <v>100</v>
      </c>
      <c r="H170" s="22">
        <f>G170/F170*100-100</f>
        <v>0</v>
      </c>
      <c r="I170" s="28"/>
    </row>
    <row r="171" spans="1:9" ht="15.75" customHeight="1" x14ac:dyDescent="0.2">
      <c r="A171" s="194" t="s">
        <v>101</v>
      </c>
      <c r="B171" s="262" t="s">
        <v>989</v>
      </c>
      <c r="C171" s="262"/>
      <c r="D171" s="262"/>
      <c r="E171" s="263"/>
      <c r="F171" s="263"/>
      <c r="G171" s="263"/>
      <c r="H171" s="263"/>
      <c r="I171" s="262"/>
    </row>
    <row r="172" spans="1:9" ht="78.75" x14ac:dyDescent="0.2">
      <c r="A172" s="205">
        <v>1</v>
      </c>
      <c r="B172" s="138" t="s">
        <v>826</v>
      </c>
      <c r="C172" s="205" t="s">
        <v>15</v>
      </c>
      <c r="D172" s="205" t="s">
        <v>16</v>
      </c>
      <c r="E172" s="7">
        <v>82.8</v>
      </c>
      <c r="F172" s="7">
        <v>81</v>
      </c>
      <c r="G172" s="7">
        <v>15.4</v>
      </c>
      <c r="H172" s="22">
        <f>G172/F172*100-100</f>
        <v>-80.987654320987659</v>
      </c>
      <c r="I172" s="32"/>
    </row>
    <row r="173" spans="1:9" ht="58.5" customHeight="1" x14ac:dyDescent="0.2">
      <c r="A173" s="205">
        <v>2</v>
      </c>
      <c r="B173" s="138" t="s">
        <v>741</v>
      </c>
      <c r="C173" s="205" t="s">
        <v>15</v>
      </c>
      <c r="D173" s="205" t="s">
        <v>16</v>
      </c>
      <c r="E173" s="7">
        <v>35.200000000000003</v>
      </c>
      <c r="F173" s="7">
        <v>34</v>
      </c>
      <c r="G173" s="7">
        <v>15.2</v>
      </c>
      <c r="H173" s="22">
        <f>G173/F173*100-100</f>
        <v>-55.294117647058826</v>
      </c>
      <c r="I173" s="28"/>
    </row>
    <row r="174" spans="1:9" ht="18" customHeight="1" x14ac:dyDescent="0.2">
      <c r="A174" s="199" t="s">
        <v>742</v>
      </c>
      <c r="B174" s="260" t="s">
        <v>740</v>
      </c>
      <c r="C174" s="260"/>
      <c r="D174" s="260"/>
      <c r="E174" s="264"/>
      <c r="F174" s="264"/>
      <c r="G174" s="264"/>
      <c r="H174" s="264"/>
      <c r="I174" s="260"/>
    </row>
    <row r="175" spans="1:9" ht="62.25" customHeight="1" x14ac:dyDescent="0.2">
      <c r="A175" s="205">
        <v>1</v>
      </c>
      <c r="B175" s="138" t="s">
        <v>743</v>
      </c>
      <c r="C175" s="205" t="s">
        <v>19</v>
      </c>
      <c r="D175" s="205" t="s">
        <v>16</v>
      </c>
      <c r="E175" s="7">
        <v>73.2</v>
      </c>
      <c r="F175" s="7">
        <v>55</v>
      </c>
      <c r="G175" s="7">
        <v>5.7</v>
      </c>
      <c r="H175" s="22">
        <f>100-(G175/F175*100)</f>
        <v>89.63636363636364</v>
      </c>
      <c r="I175" s="28"/>
    </row>
    <row r="176" spans="1:9" ht="16.5" customHeight="1" x14ac:dyDescent="0.2">
      <c r="A176" s="199" t="s">
        <v>746</v>
      </c>
      <c r="B176" s="260" t="s">
        <v>744</v>
      </c>
      <c r="C176" s="260"/>
      <c r="D176" s="260"/>
      <c r="E176" s="261"/>
      <c r="F176" s="261"/>
      <c r="G176" s="261"/>
      <c r="H176" s="261"/>
      <c r="I176" s="260"/>
    </row>
    <row r="177" spans="1:9" ht="33.75" customHeight="1" x14ac:dyDescent="0.2">
      <c r="A177" s="205">
        <v>1</v>
      </c>
      <c r="B177" s="136" t="s">
        <v>745</v>
      </c>
      <c r="C177" s="205" t="s">
        <v>15</v>
      </c>
      <c r="D177" s="26" t="s">
        <v>53</v>
      </c>
      <c r="E177" s="205">
        <v>8657</v>
      </c>
      <c r="F177" s="205">
        <v>8650</v>
      </c>
      <c r="G177" s="205">
        <v>1640</v>
      </c>
      <c r="H177" s="22">
        <f>G177/F177*100-100</f>
        <v>-81.040462427745666</v>
      </c>
      <c r="I177" s="32" t="s">
        <v>1377</v>
      </c>
    </row>
    <row r="178" spans="1:9" ht="18.75" customHeight="1" x14ac:dyDescent="0.2">
      <c r="A178" s="199" t="s">
        <v>747</v>
      </c>
      <c r="B178" s="260" t="s">
        <v>751</v>
      </c>
      <c r="C178" s="260"/>
      <c r="D178" s="260"/>
      <c r="E178" s="261"/>
      <c r="F178" s="261"/>
      <c r="G178" s="261"/>
      <c r="H178" s="261"/>
      <c r="I178" s="260"/>
    </row>
    <row r="179" spans="1:9" ht="45" customHeight="1" x14ac:dyDescent="0.2">
      <c r="A179" s="205">
        <v>1</v>
      </c>
      <c r="B179" s="136" t="s">
        <v>1212</v>
      </c>
      <c r="C179" s="205" t="s">
        <v>15</v>
      </c>
      <c r="D179" s="26" t="s">
        <v>53</v>
      </c>
      <c r="E179" s="34">
        <v>706</v>
      </c>
      <c r="F179" s="205">
        <v>712</v>
      </c>
      <c r="G179" s="34">
        <v>0</v>
      </c>
      <c r="H179" s="35">
        <f>G179/F179*100-100</f>
        <v>-100</v>
      </c>
      <c r="I179" s="28" t="s">
        <v>1378</v>
      </c>
    </row>
    <row r="180" spans="1:9" ht="27" customHeight="1" x14ac:dyDescent="0.2">
      <c r="A180" s="199" t="s">
        <v>748</v>
      </c>
      <c r="B180" s="260" t="s">
        <v>749</v>
      </c>
      <c r="C180" s="260"/>
      <c r="D180" s="260"/>
      <c r="E180" s="264"/>
      <c r="F180" s="264"/>
      <c r="G180" s="264"/>
      <c r="H180" s="264"/>
      <c r="I180" s="260"/>
    </row>
    <row r="181" spans="1:9" ht="24.75" customHeight="1" x14ac:dyDescent="0.2">
      <c r="A181" s="205">
        <v>1</v>
      </c>
      <c r="B181" s="138" t="s">
        <v>827</v>
      </c>
      <c r="C181" s="205" t="s">
        <v>15</v>
      </c>
      <c r="D181" s="205" t="s">
        <v>53</v>
      </c>
      <c r="E181" s="205">
        <v>2980</v>
      </c>
      <c r="F181" s="205">
        <v>2980</v>
      </c>
      <c r="G181" s="205">
        <v>1615</v>
      </c>
      <c r="H181" s="22">
        <f>G181/F181*100-100</f>
        <v>-45.805369127516784</v>
      </c>
      <c r="I181" s="28"/>
    </row>
    <row r="182" spans="1:9" ht="32.25" customHeight="1" x14ac:dyDescent="0.2">
      <c r="A182" s="205">
        <v>2</v>
      </c>
      <c r="B182" s="136" t="s">
        <v>1208</v>
      </c>
      <c r="C182" s="205" t="s">
        <v>15</v>
      </c>
      <c r="D182" s="205" t="s">
        <v>16</v>
      </c>
      <c r="E182" s="7">
        <v>100</v>
      </c>
      <c r="F182" s="7">
        <v>100</v>
      </c>
      <c r="G182" s="7">
        <v>0</v>
      </c>
      <c r="H182" s="22">
        <f>G182/F182*100-100</f>
        <v>-100</v>
      </c>
      <c r="I182" s="30" t="s">
        <v>1370</v>
      </c>
    </row>
    <row r="183" spans="1:9" ht="21" customHeight="1" x14ac:dyDescent="0.2">
      <c r="A183" s="194" t="s">
        <v>102</v>
      </c>
      <c r="B183" s="263" t="s">
        <v>1185</v>
      </c>
      <c r="C183" s="263"/>
      <c r="D183" s="263"/>
      <c r="E183" s="263"/>
      <c r="F183" s="263"/>
      <c r="G183" s="263"/>
      <c r="H183" s="263"/>
      <c r="I183" s="262"/>
    </row>
    <row r="184" spans="1:9" ht="42.75" customHeight="1" x14ac:dyDescent="0.2">
      <c r="A184" s="205">
        <v>1</v>
      </c>
      <c r="B184" s="136" t="s">
        <v>828</v>
      </c>
      <c r="C184" s="205" t="s">
        <v>15</v>
      </c>
      <c r="D184" s="205" t="s">
        <v>16</v>
      </c>
      <c r="E184" s="7">
        <v>100</v>
      </c>
      <c r="F184" s="7">
        <v>100</v>
      </c>
      <c r="G184" s="7">
        <v>100</v>
      </c>
      <c r="H184" s="22">
        <f>G184/F184*100-100</f>
        <v>0</v>
      </c>
      <c r="I184" s="30"/>
    </row>
    <row r="185" spans="1:9" ht="66.75" customHeight="1" x14ac:dyDescent="0.2">
      <c r="A185" s="205">
        <v>2</v>
      </c>
      <c r="B185" s="138" t="s">
        <v>750</v>
      </c>
      <c r="C185" s="205" t="s">
        <v>15</v>
      </c>
      <c r="D185" s="205" t="s">
        <v>16</v>
      </c>
      <c r="E185" s="7">
        <v>70.3</v>
      </c>
      <c r="F185" s="7">
        <v>80</v>
      </c>
      <c r="G185" s="7">
        <v>55.2</v>
      </c>
      <c r="H185" s="22">
        <f>G185/F185*100-100</f>
        <v>-31</v>
      </c>
      <c r="I185" s="28"/>
    </row>
    <row r="186" spans="1:9" ht="50.25" customHeight="1" x14ac:dyDescent="0.2">
      <c r="A186" s="205">
        <v>3</v>
      </c>
      <c r="B186" s="136" t="s">
        <v>829</v>
      </c>
      <c r="C186" s="205" t="s">
        <v>15</v>
      </c>
      <c r="D186" s="205" t="s">
        <v>16</v>
      </c>
      <c r="E186" s="7">
        <v>67</v>
      </c>
      <c r="F186" s="7">
        <v>68</v>
      </c>
      <c r="G186" s="7">
        <v>0</v>
      </c>
      <c r="H186" s="22">
        <f>G186/F186*100-100</f>
        <v>-100</v>
      </c>
      <c r="I186" s="32" t="s">
        <v>1379</v>
      </c>
    </row>
    <row r="187" spans="1:9" ht="96.75" customHeight="1" x14ac:dyDescent="0.2">
      <c r="A187" s="205">
        <v>4</v>
      </c>
      <c r="B187" s="136" t="s">
        <v>1015</v>
      </c>
      <c r="C187" s="205" t="s">
        <v>15</v>
      </c>
      <c r="D187" s="205" t="s">
        <v>16</v>
      </c>
      <c r="E187" s="7">
        <v>31</v>
      </c>
      <c r="F187" s="7">
        <v>40</v>
      </c>
      <c r="G187" s="7">
        <v>0</v>
      </c>
      <c r="H187" s="22">
        <f>G187/F187*100-100</f>
        <v>-100</v>
      </c>
      <c r="I187" s="32" t="s">
        <v>1379</v>
      </c>
    </row>
    <row r="188" spans="1:9" ht="92.25" customHeight="1" x14ac:dyDescent="0.2">
      <c r="A188" s="205">
        <v>5</v>
      </c>
      <c r="B188" s="136" t="s">
        <v>1016</v>
      </c>
      <c r="C188" s="205" t="s">
        <v>15</v>
      </c>
      <c r="D188" s="205" t="s">
        <v>16</v>
      </c>
      <c r="E188" s="7">
        <v>16.3</v>
      </c>
      <c r="F188" s="7">
        <v>20</v>
      </c>
      <c r="G188" s="7">
        <v>0</v>
      </c>
      <c r="H188" s="22">
        <f>G188/F188*100-100</f>
        <v>-100</v>
      </c>
      <c r="I188" s="32" t="s">
        <v>1379</v>
      </c>
    </row>
    <row r="189" spans="1:9" ht="24.75" customHeight="1" x14ac:dyDescent="0.2">
      <c r="A189" s="199" t="s">
        <v>752</v>
      </c>
      <c r="B189" s="260" t="s">
        <v>1017</v>
      </c>
      <c r="C189" s="260"/>
      <c r="D189" s="260"/>
      <c r="E189" s="260"/>
      <c r="F189" s="260"/>
      <c r="G189" s="260"/>
      <c r="H189" s="260"/>
      <c r="I189" s="260"/>
    </row>
    <row r="190" spans="1:9" ht="51.75" customHeight="1" x14ac:dyDescent="0.2">
      <c r="A190" s="205">
        <v>1</v>
      </c>
      <c r="B190" s="136" t="s">
        <v>753</v>
      </c>
      <c r="C190" s="205" t="s">
        <v>15</v>
      </c>
      <c r="D190" s="205" t="s">
        <v>16</v>
      </c>
      <c r="E190" s="7">
        <v>70.3</v>
      </c>
      <c r="F190" s="7">
        <v>80</v>
      </c>
      <c r="G190" s="7">
        <v>55.2</v>
      </c>
      <c r="H190" s="22">
        <f>G190/F190*100-100</f>
        <v>-31</v>
      </c>
      <c r="I190" s="23"/>
    </row>
    <row r="191" spans="1:9" x14ac:dyDescent="0.2">
      <c r="A191" s="199" t="s">
        <v>999</v>
      </c>
      <c r="B191" s="260" t="s">
        <v>1018</v>
      </c>
      <c r="C191" s="260"/>
      <c r="D191" s="260"/>
      <c r="E191" s="260"/>
      <c r="F191" s="260"/>
      <c r="G191" s="260"/>
      <c r="H191" s="260"/>
      <c r="I191" s="260"/>
    </row>
    <row r="192" spans="1:9" ht="63.75" customHeight="1" x14ac:dyDescent="0.2">
      <c r="A192" s="205">
        <v>1</v>
      </c>
      <c r="B192" s="136" t="s">
        <v>1019</v>
      </c>
      <c r="C192" s="205" t="s">
        <v>15</v>
      </c>
      <c r="D192" s="205" t="s">
        <v>16</v>
      </c>
      <c r="E192" s="7">
        <v>31</v>
      </c>
      <c r="F192" s="7">
        <v>40</v>
      </c>
      <c r="G192" s="7">
        <v>0</v>
      </c>
      <c r="H192" s="22">
        <f>G192/F192*100-100</f>
        <v>-100</v>
      </c>
      <c r="I192" s="32" t="s">
        <v>1379</v>
      </c>
    </row>
    <row r="193" spans="1:9" ht="23.25" customHeight="1" x14ac:dyDescent="0.2">
      <c r="A193" s="194" t="s">
        <v>103</v>
      </c>
      <c r="B193" s="262" t="s">
        <v>104</v>
      </c>
      <c r="C193" s="262"/>
      <c r="D193" s="262"/>
      <c r="E193" s="262"/>
      <c r="F193" s="262"/>
      <c r="G193" s="262"/>
      <c r="H193" s="262"/>
      <c r="I193" s="262"/>
    </row>
    <row r="194" spans="1:9" ht="31.5" customHeight="1" x14ac:dyDescent="0.2">
      <c r="A194" s="205">
        <v>1</v>
      </c>
      <c r="B194" s="138" t="s">
        <v>814</v>
      </c>
      <c r="C194" s="205" t="s">
        <v>15</v>
      </c>
      <c r="D194" s="205" t="s">
        <v>16</v>
      </c>
      <c r="E194" s="7">
        <v>98.8</v>
      </c>
      <c r="F194" s="7">
        <v>95</v>
      </c>
      <c r="G194" s="7">
        <v>47.8</v>
      </c>
      <c r="H194" s="22">
        <f>G194/F194*100-100</f>
        <v>-49.684210526315795</v>
      </c>
      <c r="I194" s="139"/>
    </row>
    <row r="195" spans="1:9" ht="24.75" customHeight="1" x14ac:dyDescent="0.2">
      <c r="A195" s="199" t="s">
        <v>754</v>
      </c>
      <c r="B195" s="260" t="s">
        <v>105</v>
      </c>
      <c r="C195" s="260"/>
      <c r="D195" s="260"/>
      <c r="E195" s="260"/>
      <c r="F195" s="260"/>
      <c r="G195" s="260"/>
      <c r="H195" s="260"/>
      <c r="I195" s="260"/>
    </row>
    <row r="196" spans="1:9" ht="34.5" customHeight="1" x14ac:dyDescent="0.2">
      <c r="A196" s="205">
        <v>1</v>
      </c>
      <c r="B196" s="136" t="s">
        <v>878</v>
      </c>
      <c r="C196" s="205" t="s">
        <v>15</v>
      </c>
      <c r="D196" s="205" t="s">
        <v>16</v>
      </c>
      <c r="E196" s="7">
        <v>100</v>
      </c>
      <c r="F196" s="7">
        <v>100</v>
      </c>
      <c r="G196" s="7">
        <v>25</v>
      </c>
      <c r="H196" s="22">
        <f>G196/F196*100-100</f>
        <v>-75</v>
      </c>
      <c r="I196" s="139"/>
    </row>
    <row r="197" spans="1:9" ht="18.75" customHeight="1" x14ac:dyDescent="0.2">
      <c r="A197" s="199" t="s">
        <v>755</v>
      </c>
      <c r="B197" s="260" t="s">
        <v>759</v>
      </c>
      <c r="C197" s="260"/>
      <c r="D197" s="260"/>
      <c r="E197" s="260"/>
      <c r="F197" s="260"/>
      <c r="G197" s="260"/>
      <c r="H197" s="260"/>
      <c r="I197" s="260"/>
    </row>
    <row r="198" spans="1:9" ht="62.25" customHeight="1" x14ac:dyDescent="0.2">
      <c r="A198" s="205">
        <v>1</v>
      </c>
      <c r="B198" s="136" t="s">
        <v>760</v>
      </c>
      <c r="C198" s="205" t="s">
        <v>15</v>
      </c>
      <c r="D198" s="205" t="s">
        <v>16</v>
      </c>
      <c r="E198" s="7">
        <v>100</v>
      </c>
      <c r="F198" s="7">
        <v>100</v>
      </c>
      <c r="G198" s="7">
        <v>100</v>
      </c>
      <c r="H198" s="22">
        <f>G198/F198*100-100</f>
        <v>0</v>
      </c>
      <c r="I198" s="24"/>
    </row>
    <row r="199" spans="1:9" ht="24" customHeight="1" x14ac:dyDescent="0.2">
      <c r="A199" s="199" t="s">
        <v>756</v>
      </c>
      <c r="B199" s="260" t="s">
        <v>674</v>
      </c>
      <c r="C199" s="260"/>
      <c r="D199" s="260"/>
      <c r="E199" s="260"/>
      <c r="F199" s="260"/>
      <c r="G199" s="260"/>
      <c r="H199" s="260"/>
      <c r="I199" s="260"/>
    </row>
    <row r="200" spans="1:9" ht="53.25" customHeight="1" x14ac:dyDescent="0.2">
      <c r="A200" s="205">
        <v>1</v>
      </c>
      <c r="B200" s="136" t="s">
        <v>761</v>
      </c>
      <c r="C200" s="205" t="s">
        <v>15</v>
      </c>
      <c r="D200" s="205" t="s">
        <v>16</v>
      </c>
      <c r="E200" s="7">
        <v>100</v>
      </c>
      <c r="F200" s="7">
        <v>100</v>
      </c>
      <c r="G200" s="7">
        <v>100</v>
      </c>
      <c r="H200" s="22">
        <f>G200/F200*100-100</f>
        <v>0</v>
      </c>
      <c r="I200" s="24"/>
    </row>
    <row r="201" spans="1:9" ht="37.5" customHeight="1" x14ac:dyDescent="0.2">
      <c r="A201" s="199" t="s">
        <v>757</v>
      </c>
      <c r="B201" s="260" t="s">
        <v>675</v>
      </c>
      <c r="C201" s="260"/>
      <c r="D201" s="260"/>
      <c r="E201" s="260"/>
      <c r="F201" s="260"/>
      <c r="G201" s="260"/>
      <c r="H201" s="260"/>
      <c r="I201" s="260"/>
    </row>
    <row r="202" spans="1:9" ht="53.25" customHeight="1" x14ac:dyDescent="0.2">
      <c r="A202" s="205">
        <v>1</v>
      </c>
      <c r="B202" s="138" t="s">
        <v>830</v>
      </c>
      <c r="C202" s="205" t="s">
        <v>15</v>
      </c>
      <c r="D202" s="205" t="s">
        <v>16</v>
      </c>
      <c r="E202" s="7">
        <v>100</v>
      </c>
      <c r="F202" s="7">
        <v>100</v>
      </c>
      <c r="G202" s="7">
        <v>100</v>
      </c>
      <c r="H202" s="22">
        <f>G202/F202*100-100</f>
        <v>0</v>
      </c>
      <c r="I202" s="24"/>
    </row>
    <row r="203" spans="1:9" ht="39" customHeight="1" x14ac:dyDescent="0.2">
      <c r="A203" s="199" t="s">
        <v>758</v>
      </c>
      <c r="B203" s="260" t="s">
        <v>676</v>
      </c>
      <c r="C203" s="260"/>
      <c r="D203" s="260"/>
      <c r="E203" s="260"/>
      <c r="F203" s="260"/>
      <c r="G203" s="260"/>
      <c r="H203" s="260"/>
      <c r="I203" s="260"/>
    </row>
    <row r="204" spans="1:9" ht="69" customHeight="1" x14ac:dyDescent="0.2">
      <c r="A204" s="205">
        <v>1</v>
      </c>
      <c r="B204" s="138" t="s">
        <v>762</v>
      </c>
      <c r="C204" s="205" t="s">
        <v>15</v>
      </c>
      <c r="D204" s="205" t="s">
        <v>16</v>
      </c>
      <c r="E204" s="7">
        <v>100</v>
      </c>
      <c r="F204" s="7">
        <v>100</v>
      </c>
      <c r="G204" s="7">
        <v>100</v>
      </c>
      <c r="H204" s="22">
        <f>G204/F204*100-100</f>
        <v>0</v>
      </c>
      <c r="I204" s="24"/>
    </row>
    <row r="205" spans="1:9" ht="26.25" customHeight="1" x14ac:dyDescent="0.2">
      <c r="A205" s="195" t="s">
        <v>2</v>
      </c>
      <c r="B205" s="259" t="s">
        <v>1046</v>
      </c>
      <c r="C205" s="259"/>
      <c r="D205" s="259"/>
      <c r="E205" s="259"/>
      <c r="F205" s="259"/>
      <c r="G205" s="259"/>
      <c r="H205" s="259"/>
      <c r="I205" s="259"/>
    </row>
    <row r="206" spans="1:9" ht="60.75" customHeight="1" x14ac:dyDescent="0.2">
      <c r="A206" s="205">
        <v>1</v>
      </c>
      <c r="B206" s="207" t="s">
        <v>776</v>
      </c>
      <c r="C206" s="205" t="s">
        <v>15</v>
      </c>
      <c r="D206" s="205" t="s">
        <v>16</v>
      </c>
      <c r="E206" s="205">
        <v>2.9</v>
      </c>
      <c r="F206" s="205">
        <v>3</v>
      </c>
      <c r="G206" s="205">
        <v>1.3</v>
      </c>
      <c r="H206" s="7">
        <f t="shared" ref="H206:H211" si="3">G206/F206*100-100</f>
        <v>-56.666666666666664</v>
      </c>
      <c r="I206" s="200"/>
    </row>
    <row r="207" spans="1:9" ht="46.5" customHeight="1" x14ac:dyDescent="0.2">
      <c r="A207" s="205">
        <v>2</v>
      </c>
      <c r="B207" s="207" t="s">
        <v>763</v>
      </c>
      <c r="C207" s="205" t="s">
        <v>15</v>
      </c>
      <c r="D207" s="205" t="s">
        <v>16</v>
      </c>
      <c r="E207" s="205">
        <v>57.8</v>
      </c>
      <c r="F207" s="205">
        <v>57.9</v>
      </c>
      <c r="G207" s="205">
        <v>25.4</v>
      </c>
      <c r="H207" s="7">
        <f t="shared" si="3"/>
        <v>-56.131260794473228</v>
      </c>
      <c r="I207" s="200"/>
    </row>
    <row r="208" spans="1:9" ht="39" customHeight="1" x14ac:dyDescent="0.2">
      <c r="A208" s="205">
        <v>3</v>
      </c>
      <c r="B208" s="207" t="s">
        <v>106</v>
      </c>
      <c r="C208" s="205" t="s">
        <v>15</v>
      </c>
      <c r="D208" s="205" t="s">
        <v>16</v>
      </c>
      <c r="E208" s="205">
        <v>45.7</v>
      </c>
      <c r="F208" s="205">
        <v>45.8</v>
      </c>
      <c r="G208" s="205">
        <v>18.3</v>
      </c>
      <c r="H208" s="7">
        <f t="shared" si="3"/>
        <v>-60.043668122270738</v>
      </c>
      <c r="I208" s="200"/>
    </row>
    <row r="209" spans="1:9" ht="42" customHeight="1" x14ac:dyDescent="0.2">
      <c r="A209" s="205">
        <v>4</v>
      </c>
      <c r="B209" s="207" t="s">
        <v>107</v>
      </c>
      <c r="C209" s="205" t="s">
        <v>15</v>
      </c>
      <c r="D209" s="205" t="s">
        <v>16</v>
      </c>
      <c r="E209" s="205">
        <v>12.8</v>
      </c>
      <c r="F209" s="205">
        <v>12.9</v>
      </c>
      <c r="G209" s="205">
        <v>4.5</v>
      </c>
      <c r="H209" s="7">
        <f t="shared" si="3"/>
        <v>-65.116279069767444</v>
      </c>
      <c r="I209" s="200"/>
    </row>
    <row r="210" spans="1:9" ht="44.25" customHeight="1" x14ac:dyDescent="0.2">
      <c r="A210" s="205">
        <v>5</v>
      </c>
      <c r="B210" s="207" t="s">
        <v>108</v>
      </c>
      <c r="C210" s="205" t="s">
        <v>15</v>
      </c>
      <c r="D210" s="205" t="s">
        <v>16</v>
      </c>
      <c r="E210" s="205">
        <v>1.8</v>
      </c>
      <c r="F210" s="205">
        <v>1.9</v>
      </c>
      <c r="G210" s="205">
        <v>0.7</v>
      </c>
      <c r="H210" s="7">
        <f t="shared" si="3"/>
        <v>-63.15789473684211</v>
      </c>
      <c r="I210" s="200"/>
    </row>
    <row r="211" spans="1:9" ht="48" customHeight="1" x14ac:dyDescent="0.2">
      <c r="A211" s="205">
        <v>6</v>
      </c>
      <c r="B211" s="207" t="s">
        <v>109</v>
      </c>
      <c r="C211" s="205" t="s">
        <v>15</v>
      </c>
      <c r="D211" s="205" t="s">
        <v>883</v>
      </c>
      <c r="E211" s="205">
        <v>16</v>
      </c>
      <c r="F211" s="205">
        <v>9</v>
      </c>
      <c r="G211" s="205">
        <v>0</v>
      </c>
      <c r="H211" s="7">
        <f t="shared" si="3"/>
        <v>-100</v>
      </c>
      <c r="I211" s="200"/>
    </row>
    <row r="212" spans="1:9" ht="21.75" customHeight="1" x14ac:dyDescent="0.2">
      <c r="A212" s="194" t="s">
        <v>110</v>
      </c>
      <c r="B212" s="262" t="s">
        <v>1045</v>
      </c>
      <c r="C212" s="262"/>
      <c r="D212" s="262"/>
      <c r="E212" s="262"/>
      <c r="F212" s="262"/>
      <c r="G212" s="262"/>
      <c r="H212" s="262"/>
      <c r="I212" s="262"/>
    </row>
    <row r="213" spans="1:9" ht="57" customHeight="1" x14ac:dyDescent="0.2">
      <c r="A213" s="205">
        <v>1</v>
      </c>
      <c r="B213" s="204" t="s">
        <v>776</v>
      </c>
      <c r="C213" s="205" t="s">
        <v>15</v>
      </c>
      <c r="D213" s="205" t="s">
        <v>16</v>
      </c>
      <c r="E213" s="205">
        <v>2.9</v>
      </c>
      <c r="F213" s="205">
        <v>3</v>
      </c>
      <c r="G213" s="205">
        <v>1.3</v>
      </c>
      <c r="H213" s="235">
        <f>G213*100/F213-100</f>
        <v>-56.666666666666664</v>
      </c>
      <c r="I213" s="236"/>
    </row>
    <row r="214" spans="1:9" ht="38.25" customHeight="1" x14ac:dyDescent="0.2">
      <c r="A214" s="205">
        <v>2</v>
      </c>
      <c r="B214" s="204" t="s">
        <v>763</v>
      </c>
      <c r="C214" s="205" t="s">
        <v>15</v>
      </c>
      <c r="D214" s="205" t="s">
        <v>16</v>
      </c>
      <c r="E214" s="205">
        <v>57.8</v>
      </c>
      <c r="F214" s="205">
        <v>57.9</v>
      </c>
      <c r="G214" s="205">
        <v>25.4</v>
      </c>
      <c r="H214" s="235">
        <f>G214*100/F214-100</f>
        <v>-56.131260794473228</v>
      </c>
      <c r="I214" s="236"/>
    </row>
    <row r="215" spans="1:9" ht="33" customHeight="1" x14ac:dyDescent="0.2">
      <c r="A215" s="205">
        <v>3</v>
      </c>
      <c r="B215" s="204" t="s">
        <v>106</v>
      </c>
      <c r="C215" s="205" t="s">
        <v>15</v>
      </c>
      <c r="D215" s="205" t="s">
        <v>16</v>
      </c>
      <c r="E215" s="205">
        <v>45.7</v>
      </c>
      <c r="F215" s="205">
        <v>45.8</v>
      </c>
      <c r="G215" s="205">
        <v>18.3</v>
      </c>
      <c r="H215" s="235">
        <f>G215*100/F215-100</f>
        <v>-60.043668122270738</v>
      </c>
      <c r="I215" s="236"/>
    </row>
    <row r="216" spans="1:9" ht="18" customHeight="1" x14ac:dyDescent="0.2">
      <c r="A216" s="199" t="s">
        <v>111</v>
      </c>
      <c r="B216" s="260" t="s">
        <v>777</v>
      </c>
      <c r="C216" s="260"/>
      <c r="D216" s="260"/>
      <c r="E216" s="260"/>
      <c r="F216" s="260"/>
      <c r="G216" s="260"/>
      <c r="H216" s="260"/>
      <c r="I216" s="260"/>
    </row>
    <row r="217" spans="1:9" ht="41.25" customHeight="1" x14ac:dyDescent="0.2">
      <c r="A217" s="205">
        <v>1</v>
      </c>
      <c r="B217" s="204" t="s">
        <v>884</v>
      </c>
      <c r="C217" s="205" t="s">
        <v>15</v>
      </c>
      <c r="D217" s="205" t="s">
        <v>53</v>
      </c>
      <c r="E217" s="36">
        <v>13650</v>
      </c>
      <c r="F217" s="36">
        <v>13675</v>
      </c>
      <c r="G217" s="36">
        <v>5830</v>
      </c>
      <c r="H217" s="7">
        <f>G217*100/F217-100</f>
        <v>-57.367458866544787</v>
      </c>
      <c r="I217" s="201"/>
    </row>
    <row r="218" spans="1:9" ht="21" customHeight="1" x14ac:dyDescent="0.2">
      <c r="A218" s="199" t="s">
        <v>113</v>
      </c>
      <c r="B218" s="260" t="s">
        <v>114</v>
      </c>
      <c r="C218" s="260"/>
      <c r="D218" s="260"/>
      <c r="E218" s="260"/>
      <c r="F218" s="260"/>
      <c r="G218" s="260"/>
      <c r="H218" s="260"/>
      <c r="I218" s="260"/>
    </row>
    <row r="219" spans="1:9" ht="51.75" customHeight="1" x14ac:dyDescent="0.2">
      <c r="A219" s="206" t="s">
        <v>13</v>
      </c>
      <c r="B219" s="204" t="s">
        <v>885</v>
      </c>
      <c r="C219" s="205" t="s">
        <v>15</v>
      </c>
      <c r="D219" s="205" t="s">
        <v>16</v>
      </c>
      <c r="E219" s="205">
        <v>1.6</v>
      </c>
      <c r="F219" s="205">
        <v>1.7</v>
      </c>
      <c r="G219" s="205">
        <v>0.4</v>
      </c>
      <c r="H219" s="7">
        <f>G219*100/F219-100</f>
        <v>-76.470588235294116</v>
      </c>
      <c r="I219" s="201"/>
    </row>
    <row r="220" spans="1:9" ht="24" customHeight="1" x14ac:dyDescent="0.2">
      <c r="A220" s="199" t="s">
        <v>115</v>
      </c>
      <c r="B220" s="260" t="s">
        <v>886</v>
      </c>
      <c r="C220" s="260"/>
      <c r="D220" s="260"/>
      <c r="E220" s="260"/>
      <c r="F220" s="260"/>
      <c r="G220" s="260"/>
      <c r="H220" s="260"/>
      <c r="I220" s="260"/>
    </row>
    <row r="221" spans="1:9" ht="71.25" customHeight="1" x14ac:dyDescent="0.2">
      <c r="A221" s="205">
        <v>1</v>
      </c>
      <c r="B221" s="204" t="s">
        <v>117</v>
      </c>
      <c r="C221" s="205" t="s">
        <v>15</v>
      </c>
      <c r="D221" s="205" t="s">
        <v>53</v>
      </c>
      <c r="E221" s="205">
        <v>850</v>
      </c>
      <c r="F221" s="205">
        <v>850</v>
      </c>
      <c r="G221" s="205">
        <v>410</v>
      </c>
      <c r="H221" s="7">
        <f>G221*100/F221-100</f>
        <v>-51.764705882352942</v>
      </c>
      <c r="I221" s="201"/>
    </row>
    <row r="222" spans="1:9" ht="21" customHeight="1" x14ac:dyDescent="0.2">
      <c r="A222" s="199" t="s">
        <v>118</v>
      </c>
      <c r="B222" s="260" t="s">
        <v>600</v>
      </c>
      <c r="C222" s="260"/>
      <c r="D222" s="260"/>
      <c r="E222" s="260"/>
      <c r="F222" s="260"/>
      <c r="G222" s="260"/>
      <c r="H222" s="260"/>
      <c r="I222" s="260"/>
    </row>
    <row r="223" spans="1:9" ht="36" customHeight="1" x14ac:dyDescent="0.2">
      <c r="A223" s="205">
        <v>1</v>
      </c>
      <c r="B223" s="204" t="s">
        <v>119</v>
      </c>
      <c r="C223" s="205" t="s">
        <v>15</v>
      </c>
      <c r="D223" s="205" t="s">
        <v>53</v>
      </c>
      <c r="E223" s="36">
        <v>2710</v>
      </c>
      <c r="F223" s="36">
        <v>2710</v>
      </c>
      <c r="G223" s="36">
        <v>838</v>
      </c>
      <c r="H223" s="7">
        <f>G223*100/F223-100</f>
        <v>-69.077490774907744</v>
      </c>
      <c r="I223" s="204"/>
    </row>
    <row r="224" spans="1:9" ht="22.5" customHeight="1" x14ac:dyDescent="0.2">
      <c r="A224" s="199" t="s">
        <v>120</v>
      </c>
      <c r="B224" s="260" t="s">
        <v>601</v>
      </c>
      <c r="C224" s="260"/>
      <c r="D224" s="260"/>
      <c r="E224" s="260"/>
      <c r="F224" s="260"/>
      <c r="G224" s="260"/>
      <c r="H224" s="260"/>
      <c r="I224" s="260"/>
    </row>
    <row r="225" spans="1:9" ht="37.5" customHeight="1" x14ac:dyDescent="0.2">
      <c r="A225" s="205">
        <v>1</v>
      </c>
      <c r="B225" s="204" t="s">
        <v>887</v>
      </c>
      <c r="C225" s="205" t="s">
        <v>15</v>
      </c>
      <c r="D225" s="205" t="s">
        <v>53</v>
      </c>
      <c r="E225" s="36">
        <v>18000</v>
      </c>
      <c r="F225" s="36">
        <v>18050</v>
      </c>
      <c r="G225" s="36">
        <v>7965</v>
      </c>
      <c r="H225" s="7">
        <f>G225*100/F225-100</f>
        <v>-55.872576177285318</v>
      </c>
      <c r="I225" s="204"/>
    </row>
    <row r="226" spans="1:9" ht="23.25" customHeight="1" x14ac:dyDescent="0.2">
      <c r="A226" s="199" t="s">
        <v>121</v>
      </c>
      <c r="B226" s="260" t="s">
        <v>894</v>
      </c>
      <c r="C226" s="260"/>
      <c r="D226" s="260"/>
      <c r="E226" s="260"/>
      <c r="F226" s="260"/>
      <c r="G226" s="260"/>
      <c r="H226" s="260"/>
      <c r="I226" s="260"/>
    </row>
    <row r="227" spans="1:9" ht="47.25" x14ac:dyDescent="0.2">
      <c r="A227" s="205">
        <v>1</v>
      </c>
      <c r="B227" s="204" t="s">
        <v>888</v>
      </c>
      <c r="C227" s="205" t="s">
        <v>15</v>
      </c>
      <c r="D227" s="205" t="s">
        <v>16</v>
      </c>
      <c r="E227" s="205">
        <v>12.8</v>
      </c>
      <c r="F227" s="205">
        <v>12.9</v>
      </c>
      <c r="G227" s="205">
        <v>4.0999999999999996</v>
      </c>
      <c r="H227" s="7">
        <f>G227*100/F227-100</f>
        <v>-68.217054263565899</v>
      </c>
      <c r="I227" s="201"/>
    </row>
    <row r="228" spans="1:9" ht="21.75" customHeight="1" x14ac:dyDescent="0.2">
      <c r="A228" s="199" t="s">
        <v>123</v>
      </c>
      <c r="B228" s="260" t="s">
        <v>889</v>
      </c>
      <c r="C228" s="260"/>
      <c r="D228" s="260"/>
      <c r="E228" s="260"/>
      <c r="F228" s="260"/>
      <c r="G228" s="260"/>
      <c r="H228" s="260"/>
      <c r="I228" s="260"/>
    </row>
    <row r="229" spans="1:9" ht="61.5" customHeight="1" x14ac:dyDescent="0.2">
      <c r="A229" s="205">
        <v>1</v>
      </c>
      <c r="B229" s="204" t="s">
        <v>124</v>
      </c>
      <c r="C229" s="205" t="s">
        <v>15</v>
      </c>
      <c r="D229" s="205" t="s">
        <v>890</v>
      </c>
      <c r="E229" s="205">
        <v>20</v>
      </c>
      <c r="F229" s="205">
        <v>20</v>
      </c>
      <c r="G229" s="205">
        <v>9</v>
      </c>
      <c r="H229" s="7">
        <f>G229*100/F229-100</f>
        <v>-55</v>
      </c>
      <c r="I229" s="204"/>
    </row>
    <row r="230" spans="1:9" ht="22.5" customHeight="1" x14ac:dyDescent="0.2">
      <c r="A230" s="199" t="s">
        <v>125</v>
      </c>
      <c r="B230" s="260" t="s">
        <v>126</v>
      </c>
      <c r="C230" s="260"/>
      <c r="D230" s="260"/>
      <c r="E230" s="260"/>
      <c r="F230" s="260"/>
      <c r="G230" s="260"/>
      <c r="H230" s="260"/>
      <c r="I230" s="260"/>
    </row>
    <row r="231" spans="1:9" ht="39" customHeight="1" x14ac:dyDescent="0.2">
      <c r="A231" s="205">
        <v>1</v>
      </c>
      <c r="B231" s="204" t="s">
        <v>127</v>
      </c>
      <c r="C231" s="205" t="s">
        <v>15</v>
      </c>
      <c r="D231" s="205" t="s">
        <v>891</v>
      </c>
      <c r="E231" s="205">
        <v>60</v>
      </c>
      <c r="F231" s="205">
        <v>60</v>
      </c>
      <c r="G231" s="205">
        <v>18</v>
      </c>
      <c r="H231" s="7">
        <f>G231*100/F231-100</f>
        <v>-70</v>
      </c>
      <c r="I231" s="201"/>
    </row>
    <row r="232" spans="1:9" ht="29.25" customHeight="1" x14ac:dyDescent="0.2">
      <c r="A232" s="199" t="s">
        <v>602</v>
      </c>
      <c r="B232" s="260" t="s">
        <v>144</v>
      </c>
      <c r="C232" s="260"/>
      <c r="D232" s="260"/>
      <c r="E232" s="260"/>
      <c r="F232" s="260"/>
      <c r="G232" s="260"/>
      <c r="H232" s="260"/>
      <c r="I232" s="260"/>
    </row>
    <row r="233" spans="1:9" ht="30" customHeight="1" x14ac:dyDescent="0.2">
      <c r="A233" s="205">
        <v>1</v>
      </c>
      <c r="B233" s="204" t="s">
        <v>837</v>
      </c>
      <c r="C233" s="205" t="s">
        <v>15</v>
      </c>
      <c r="D233" s="205" t="s">
        <v>891</v>
      </c>
      <c r="E233" s="205">
        <v>100</v>
      </c>
      <c r="F233" s="205">
        <v>100</v>
      </c>
      <c r="G233" s="205">
        <v>29</v>
      </c>
      <c r="H233" s="7">
        <f>G233*100/F233-100</f>
        <v>-71</v>
      </c>
      <c r="I233" s="201"/>
    </row>
    <row r="234" spans="1:9" ht="21" customHeight="1" x14ac:dyDescent="0.2">
      <c r="A234" s="194" t="s">
        <v>128</v>
      </c>
      <c r="B234" s="262" t="s">
        <v>1044</v>
      </c>
      <c r="C234" s="262"/>
      <c r="D234" s="262"/>
      <c r="E234" s="262"/>
      <c r="F234" s="262"/>
      <c r="G234" s="262"/>
      <c r="H234" s="262"/>
      <c r="I234" s="262"/>
    </row>
    <row r="235" spans="1:9" ht="36.75" customHeight="1" x14ac:dyDescent="0.2">
      <c r="A235" s="205">
        <v>1</v>
      </c>
      <c r="B235" s="204" t="s">
        <v>107</v>
      </c>
      <c r="C235" s="205" t="s">
        <v>15</v>
      </c>
      <c r="D235" s="205" t="s">
        <v>16</v>
      </c>
      <c r="E235" s="205">
        <v>12.8</v>
      </c>
      <c r="F235" s="205">
        <v>12.9</v>
      </c>
      <c r="G235" s="205">
        <v>4.0999999999999996</v>
      </c>
      <c r="H235" s="7">
        <f>G235*100/F235-100</f>
        <v>-68.217054263565899</v>
      </c>
      <c r="I235" s="236"/>
    </row>
    <row r="236" spans="1:9" ht="35.25" customHeight="1" x14ac:dyDescent="0.2">
      <c r="A236" s="205">
        <v>2</v>
      </c>
      <c r="B236" s="204" t="s">
        <v>108</v>
      </c>
      <c r="C236" s="205" t="s">
        <v>15</v>
      </c>
      <c r="D236" s="205" t="s">
        <v>16</v>
      </c>
      <c r="E236" s="205">
        <v>1.8</v>
      </c>
      <c r="F236" s="205">
        <v>1.9</v>
      </c>
      <c r="G236" s="205">
        <v>1</v>
      </c>
      <c r="H236" s="7">
        <f>G236*100/F236-100</f>
        <v>-47.368421052631575</v>
      </c>
      <c r="I236" s="236"/>
    </row>
    <row r="237" spans="1:9" ht="18.75" customHeight="1" x14ac:dyDescent="0.2">
      <c r="A237" s="199" t="s">
        <v>129</v>
      </c>
      <c r="B237" s="260" t="s">
        <v>130</v>
      </c>
      <c r="C237" s="260"/>
      <c r="D237" s="260"/>
      <c r="E237" s="260"/>
      <c r="F237" s="260"/>
      <c r="G237" s="260"/>
      <c r="H237" s="260"/>
      <c r="I237" s="260"/>
    </row>
    <row r="238" spans="1:9" ht="36" customHeight="1" x14ac:dyDescent="0.2">
      <c r="A238" s="205">
        <v>1</v>
      </c>
      <c r="B238" s="204" t="s">
        <v>131</v>
      </c>
      <c r="C238" s="205" t="s">
        <v>15</v>
      </c>
      <c r="D238" s="205" t="s">
        <v>53</v>
      </c>
      <c r="E238" s="36">
        <v>3905</v>
      </c>
      <c r="F238" s="36">
        <v>3935</v>
      </c>
      <c r="G238" s="36">
        <v>1989</v>
      </c>
      <c r="H238" s="7">
        <f>G238*100/F238-100</f>
        <v>-49.453621346886912</v>
      </c>
      <c r="I238" s="204"/>
    </row>
    <row r="239" spans="1:9" ht="21" customHeight="1" x14ac:dyDescent="0.2">
      <c r="A239" s="199" t="s">
        <v>132</v>
      </c>
      <c r="B239" s="260" t="s">
        <v>133</v>
      </c>
      <c r="C239" s="260"/>
      <c r="D239" s="260"/>
      <c r="E239" s="260"/>
      <c r="F239" s="260"/>
      <c r="G239" s="260"/>
      <c r="H239" s="260"/>
      <c r="I239" s="260"/>
    </row>
    <row r="240" spans="1:9" ht="36" customHeight="1" x14ac:dyDescent="0.2">
      <c r="A240" s="205">
        <v>1</v>
      </c>
      <c r="B240" s="204" t="s">
        <v>134</v>
      </c>
      <c r="C240" s="205" t="s">
        <v>15</v>
      </c>
      <c r="D240" s="205" t="s">
        <v>53</v>
      </c>
      <c r="E240" s="205">
        <v>54</v>
      </c>
      <c r="F240" s="205">
        <v>60</v>
      </c>
      <c r="G240" s="205">
        <v>23</v>
      </c>
      <c r="H240" s="7">
        <f>G240*100/F240-100</f>
        <v>-61.666666666666664</v>
      </c>
      <c r="I240" s="204"/>
    </row>
    <row r="241" spans="1:71" ht="21" customHeight="1" x14ac:dyDescent="0.2">
      <c r="A241" s="194" t="s">
        <v>135</v>
      </c>
      <c r="B241" s="262" t="s">
        <v>1047</v>
      </c>
      <c r="C241" s="262"/>
      <c r="D241" s="262"/>
      <c r="E241" s="262"/>
      <c r="F241" s="262"/>
      <c r="G241" s="262"/>
      <c r="H241" s="262"/>
      <c r="I241" s="262"/>
    </row>
    <row r="242" spans="1:71" ht="34.5" customHeight="1" x14ac:dyDescent="0.2">
      <c r="A242" s="205">
        <v>1</v>
      </c>
      <c r="B242" s="204" t="s">
        <v>892</v>
      </c>
      <c r="C242" s="205" t="s">
        <v>15</v>
      </c>
      <c r="D242" s="205" t="s">
        <v>269</v>
      </c>
      <c r="E242" s="205">
        <v>16</v>
      </c>
      <c r="F242" s="205">
        <v>9</v>
      </c>
      <c r="G242" s="205">
        <v>0</v>
      </c>
      <c r="H242" s="7">
        <f>G242*100/F242-100</f>
        <v>-100</v>
      </c>
      <c r="I242" s="236"/>
    </row>
    <row r="243" spans="1:71" ht="16.5" customHeight="1" x14ac:dyDescent="0.2">
      <c r="A243" s="199" t="s">
        <v>136</v>
      </c>
      <c r="B243" s="260" t="s">
        <v>893</v>
      </c>
      <c r="C243" s="260"/>
      <c r="D243" s="260"/>
      <c r="E243" s="260"/>
      <c r="F243" s="260"/>
      <c r="G243" s="260"/>
      <c r="H243" s="260"/>
      <c r="I243" s="260"/>
    </row>
    <row r="244" spans="1:71" ht="44.25" customHeight="1" x14ac:dyDescent="0.2">
      <c r="A244" s="205">
        <v>1</v>
      </c>
      <c r="B244" s="204" t="s">
        <v>109</v>
      </c>
      <c r="C244" s="205" t="s">
        <v>15</v>
      </c>
      <c r="D244" s="205" t="s">
        <v>269</v>
      </c>
      <c r="E244" s="205">
        <v>16</v>
      </c>
      <c r="F244" s="205">
        <v>9</v>
      </c>
      <c r="G244" s="205">
        <v>0</v>
      </c>
      <c r="H244" s="7">
        <f>G244*100/F244-100</f>
        <v>-100</v>
      </c>
      <c r="I244" s="201"/>
    </row>
    <row r="245" spans="1:71" s="57" customFormat="1" ht="24.75" customHeight="1" x14ac:dyDescent="0.2">
      <c r="A245" s="195" t="s">
        <v>137</v>
      </c>
      <c r="B245" s="259" t="s">
        <v>1191</v>
      </c>
      <c r="C245" s="259"/>
      <c r="D245" s="259"/>
      <c r="E245" s="259"/>
      <c r="F245" s="259"/>
      <c r="G245" s="259"/>
      <c r="H245" s="259"/>
      <c r="I245" s="259"/>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c r="BK245" s="56"/>
      <c r="BL245" s="56"/>
      <c r="BM245" s="56"/>
      <c r="BN245" s="56"/>
      <c r="BO245" s="56"/>
      <c r="BP245" s="56"/>
      <c r="BQ245" s="56"/>
      <c r="BR245" s="56"/>
      <c r="BS245" s="56"/>
    </row>
    <row r="246" spans="1:71" s="10" customFormat="1" ht="47.25" hidden="1" customHeight="1" x14ac:dyDescent="0.2">
      <c r="A246" s="205">
        <v>1</v>
      </c>
      <c r="B246" s="138" t="s">
        <v>138</v>
      </c>
      <c r="C246" s="205" t="s">
        <v>15</v>
      </c>
      <c r="D246" s="205" t="s">
        <v>16</v>
      </c>
      <c r="E246" s="205">
        <v>514</v>
      </c>
      <c r="F246" s="205">
        <v>0</v>
      </c>
      <c r="G246" s="205">
        <v>0</v>
      </c>
      <c r="H246" s="8" t="e">
        <f>G246*100/F246-100</f>
        <v>#DIV/0!</v>
      </c>
      <c r="I246" s="136"/>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row>
    <row r="247" spans="1:71" s="10" customFormat="1" ht="33.75" customHeight="1" x14ac:dyDescent="0.2">
      <c r="A247" s="205">
        <v>1</v>
      </c>
      <c r="B247" s="190" t="s">
        <v>1380</v>
      </c>
      <c r="C247" s="205" t="s">
        <v>15</v>
      </c>
      <c r="D247" s="205" t="s">
        <v>16</v>
      </c>
      <c r="E247" s="205">
        <v>0</v>
      </c>
      <c r="F247" s="205">
        <v>2.6</v>
      </c>
      <c r="G247" s="205">
        <v>1</v>
      </c>
      <c r="H247" s="8">
        <f>G247*100/F247-100</f>
        <v>-61.53846153846154</v>
      </c>
      <c r="I247" s="189"/>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row>
    <row r="248" spans="1:71" s="10" customFormat="1" ht="44.25" customHeight="1" x14ac:dyDescent="0.2">
      <c r="A248" s="21">
        <v>2</v>
      </c>
      <c r="B248" s="138" t="s">
        <v>139</v>
      </c>
      <c r="C248" s="205" t="s">
        <v>15</v>
      </c>
      <c r="D248" s="205" t="s">
        <v>16</v>
      </c>
      <c r="E248" s="205">
        <v>100</v>
      </c>
      <c r="F248" s="205">
        <v>100</v>
      </c>
      <c r="G248" s="205">
        <v>100</v>
      </c>
      <c r="H248" s="8">
        <f>G248*100/F248-100</f>
        <v>0</v>
      </c>
      <c r="I248" s="136"/>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row>
    <row r="249" spans="1:71" s="10" customFormat="1" ht="21.75" customHeight="1" x14ac:dyDescent="0.2">
      <c r="A249" s="194" t="s">
        <v>140</v>
      </c>
      <c r="B249" s="262" t="s">
        <v>1142</v>
      </c>
      <c r="C249" s="262"/>
      <c r="D249" s="262"/>
      <c r="E249" s="262"/>
      <c r="F249" s="262"/>
      <c r="G249" s="262"/>
      <c r="H249" s="262"/>
      <c r="I249" s="262"/>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row>
    <row r="250" spans="1:71" s="10" customFormat="1" ht="31.5" hidden="1" customHeight="1" x14ac:dyDescent="0.2">
      <c r="A250" s="205">
        <v>1</v>
      </c>
      <c r="B250" s="138" t="s">
        <v>141</v>
      </c>
      <c r="C250" s="205" t="s">
        <v>15</v>
      </c>
      <c r="D250" s="205" t="s">
        <v>142</v>
      </c>
      <c r="E250" s="205">
        <v>63.06</v>
      </c>
      <c r="F250" s="205">
        <v>0</v>
      </c>
      <c r="G250" s="205">
        <v>0</v>
      </c>
      <c r="H250" s="8" t="e">
        <f>G250*100/F250-100</f>
        <v>#DIV/0!</v>
      </c>
      <c r="I250" s="135"/>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row>
    <row r="251" spans="1:71" s="10" customFormat="1" ht="23.25" customHeight="1" x14ac:dyDescent="0.2">
      <c r="A251" s="205">
        <v>1</v>
      </c>
      <c r="B251" s="190" t="s">
        <v>1381</v>
      </c>
      <c r="C251" s="205" t="s">
        <v>15</v>
      </c>
      <c r="D251" s="205" t="s">
        <v>142</v>
      </c>
      <c r="E251" s="205">
        <v>0</v>
      </c>
      <c r="F251" s="205">
        <v>671.4</v>
      </c>
      <c r="G251" s="205">
        <v>180</v>
      </c>
      <c r="H251" s="8">
        <f>G251*100/F251-100</f>
        <v>-73.190348525469176</v>
      </c>
      <c r="I251" s="188"/>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row>
    <row r="252" spans="1:71" s="10" customFormat="1" ht="28.5" customHeight="1" x14ac:dyDescent="0.2">
      <c r="A252" s="199" t="s">
        <v>143</v>
      </c>
      <c r="B252" s="260" t="s">
        <v>144</v>
      </c>
      <c r="C252" s="260"/>
      <c r="D252" s="260"/>
      <c r="E252" s="260"/>
      <c r="F252" s="260"/>
      <c r="G252" s="260"/>
      <c r="H252" s="260"/>
      <c r="I252" s="260"/>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row>
    <row r="253" spans="1:71" s="10" customFormat="1" ht="31.5" x14ac:dyDescent="0.2">
      <c r="A253" s="205">
        <v>1</v>
      </c>
      <c r="B253" s="138" t="s">
        <v>831</v>
      </c>
      <c r="C253" s="205" t="s">
        <v>15</v>
      </c>
      <c r="D253" s="205" t="s">
        <v>16</v>
      </c>
      <c r="E253" s="205">
        <v>100</v>
      </c>
      <c r="F253" s="205">
        <v>100</v>
      </c>
      <c r="G253" s="205">
        <v>100</v>
      </c>
      <c r="H253" s="8">
        <f>G253*100/F253-100</f>
        <v>0</v>
      </c>
      <c r="I253" s="135"/>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row>
    <row r="254" spans="1:71" s="10" customFormat="1" ht="15.75" customHeight="1" x14ac:dyDescent="0.2">
      <c r="A254" s="199" t="s">
        <v>145</v>
      </c>
      <c r="B254" s="260" t="s">
        <v>146</v>
      </c>
      <c r="C254" s="260"/>
      <c r="D254" s="260"/>
      <c r="E254" s="260"/>
      <c r="F254" s="260"/>
      <c r="G254" s="260"/>
      <c r="H254" s="260"/>
      <c r="I254" s="260"/>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row>
    <row r="255" spans="1:71" s="10" customFormat="1" x14ac:dyDescent="0.2">
      <c r="A255" s="205">
        <v>1</v>
      </c>
      <c r="B255" s="138" t="s">
        <v>147</v>
      </c>
      <c r="C255" s="205" t="s">
        <v>15</v>
      </c>
      <c r="D255" s="205" t="s">
        <v>20</v>
      </c>
      <c r="E255" s="205">
        <v>18</v>
      </c>
      <c r="F255" s="205">
        <v>19</v>
      </c>
      <c r="G255" s="205">
        <v>18</v>
      </c>
      <c r="H255" s="8">
        <f>G255*100/F255-100</f>
        <v>-5.2631578947368354</v>
      </c>
      <c r="I255" s="136"/>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row>
    <row r="256" spans="1:71" s="10" customFormat="1" ht="15.75" customHeight="1" x14ac:dyDescent="0.2">
      <c r="A256" s="199" t="s">
        <v>148</v>
      </c>
      <c r="B256" s="260" t="s">
        <v>149</v>
      </c>
      <c r="C256" s="260"/>
      <c r="D256" s="260"/>
      <c r="E256" s="260"/>
      <c r="F256" s="260"/>
      <c r="G256" s="260"/>
      <c r="H256" s="260"/>
      <c r="I256" s="260"/>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row>
    <row r="257" spans="1:71" s="10" customFormat="1" ht="35.25" customHeight="1" x14ac:dyDescent="0.2">
      <c r="A257" s="205">
        <v>1</v>
      </c>
      <c r="B257" s="138" t="s">
        <v>1213</v>
      </c>
      <c r="C257" s="205" t="s">
        <v>15</v>
      </c>
      <c r="D257" s="205" t="s">
        <v>20</v>
      </c>
      <c r="E257" s="205">
        <v>7590</v>
      </c>
      <c r="F257" s="205">
        <v>7650</v>
      </c>
      <c r="G257" s="205">
        <v>2000</v>
      </c>
      <c r="H257" s="8">
        <f>G257*100/F257-100</f>
        <v>-73.856209150326805</v>
      </c>
      <c r="I257" s="136"/>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row>
    <row r="258" spans="1:71" ht="25.5" customHeight="1" x14ac:dyDescent="0.2">
      <c r="A258" s="199" t="s">
        <v>150</v>
      </c>
      <c r="B258" s="260" t="s">
        <v>152</v>
      </c>
      <c r="C258" s="260"/>
      <c r="D258" s="260"/>
      <c r="E258" s="260"/>
      <c r="F258" s="260"/>
      <c r="G258" s="260"/>
      <c r="H258" s="260"/>
      <c r="I258" s="260"/>
    </row>
    <row r="259" spans="1:71" ht="31.5" x14ac:dyDescent="0.2">
      <c r="A259" s="205">
        <v>1</v>
      </c>
      <c r="B259" s="138" t="s">
        <v>833</v>
      </c>
      <c r="C259" s="205" t="s">
        <v>15</v>
      </c>
      <c r="D259" s="205" t="s">
        <v>153</v>
      </c>
      <c r="E259" s="205">
        <v>2960</v>
      </c>
      <c r="F259" s="205">
        <v>2980</v>
      </c>
      <c r="G259" s="205">
        <v>750</v>
      </c>
      <c r="H259" s="8">
        <f>G259*100/F259-100</f>
        <v>-74.832214765100673</v>
      </c>
      <c r="I259" s="136"/>
    </row>
    <row r="260" spans="1:71" ht="15.75" customHeight="1" x14ac:dyDescent="0.2">
      <c r="A260" s="199" t="s">
        <v>151</v>
      </c>
      <c r="B260" s="260" t="s">
        <v>155</v>
      </c>
      <c r="C260" s="260"/>
      <c r="D260" s="260"/>
      <c r="E260" s="260"/>
      <c r="F260" s="260"/>
      <c r="G260" s="260"/>
      <c r="H260" s="260"/>
      <c r="I260" s="260"/>
    </row>
    <row r="261" spans="1:71" x14ac:dyDescent="0.2">
      <c r="A261" s="205">
        <v>1</v>
      </c>
      <c r="B261" s="138" t="s">
        <v>156</v>
      </c>
      <c r="C261" s="205" t="s">
        <v>15</v>
      </c>
      <c r="D261" s="205" t="s">
        <v>157</v>
      </c>
      <c r="E261" s="205">
        <v>1320.2</v>
      </c>
      <c r="F261" s="205">
        <v>1320.2</v>
      </c>
      <c r="G261" s="205">
        <v>330</v>
      </c>
      <c r="H261" s="8">
        <f>G261*100/F261-100</f>
        <v>-75.003787304953789</v>
      </c>
      <c r="I261" s="136"/>
    </row>
    <row r="262" spans="1:71" ht="15.75" customHeight="1" x14ac:dyDescent="0.2">
      <c r="A262" s="199" t="s">
        <v>154</v>
      </c>
      <c r="B262" s="260" t="s">
        <v>903</v>
      </c>
      <c r="C262" s="260"/>
      <c r="D262" s="260"/>
      <c r="E262" s="260"/>
      <c r="F262" s="260"/>
      <c r="G262" s="260"/>
      <c r="H262" s="260"/>
      <c r="I262" s="260"/>
    </row>
    <row r="263" spans="1:71" x14ac:dyDescent="0.2">
      <c r="A263" s="205">
        <v>1</v>
      </c>
      <c r="B263" s="138" t="s">
        <v>832</v>
      </c>
      <c r="C263" s="205" t="s">
        <v>15</v>
      </c>
      <c r="D263" s="205" t="s">
        <v>20</v>
      </c>
      <c r="E263" s="205">
        <v>2</v>
      </c>
      <c r="F263" s="205">
        <v>2</v>
      </c>
      <c r="G263" s="205">
        <v>2</v>
      </c>
      <c r="H263" s="8">
        <f>G263*100/F263-100</f>
        <v>0</v>
      </c>
      <c r="I263" s="136"/>
    </row>
    <row r="264" spans="1:71" ht="15.75" customHeight="1" x14ac:dyDescent="0.2">
      <c r="A264" s="194" t="s">
        <v>158</v>
      </c>
      <c r="B264" s="262" t="s">
        <v>1192</v>
      </c>
      <c r="C264" s="262"/>
      <c r="D264" s="262"/>
      <c r="E264" s="262"/>
      <c r="F264" s="262"/>
      <c r="G264" s="262"/>
      <c r="H264" s="262"/>
      <c r="I264" s="262"/>
    </row>
    <row r="265" spans="1:71" ht="31.5" x14ac:dyDescent="0.2">
      <c r="A265" s="205">
        <v>1</v>
      </c>
      <c r="B265" s="138" t="s">
        <v>834</v>
      </c>
      <c r="C265" s="205" t="s">
        <v>15</v>
      </c>
      <c r="D265" s="205" t="s">
        <v>159</v>
      </c>
      <c r="E265" s="205">
        <v>128.1</v>
      </c>
      <c r="F265" s="205">
        <v>131</v>
      </c>
      <c r="G265" s="205">
        <v>33</v>
      </c>
      <c r="H265" s="8">
        <f>G265*100/F265-100</f>
        <v>-74.809160305343511</v>
      </c>
      <c r="I265" s="136"/>
    </row>
    <row r="266" spans="1:71" ht="34.5" customHeight="1" x14ac:dyDescent="0.2">
      <c r="A266" s="199" t="s">
        <v>160</v>
      </c>
      <c r="B266" s="260" t="s">
        <v>80</v>
      </c>
      <c r="C266" s="260"/>
      <c r="D266" s="260"/>
      <c r="E266" s="260"/>
      <c r="F266" s="260"/>
      <c r="G266" s="260"/>
      <c r="H266" s="260"/>
      <c r="I266" s="260"/>
    </row>
    <row r="267" spans="1:71" ht="17.25" customHeight="1" x14ac:dyDescent="0.2">
      <c r="A267" s="205">
        <v>1</v>
      </c>
      <c r="B267" s="138" t="s">
        <v>835</v>
      </c>
      <c r="C267" s="205" t="s">
        <v>15</v>
      </c>
      <c r="D267" s="205" t="s">
        <v>16</v>
      </c>
      <c r="E267" s="205">
        <v>109</v>
      </c>
      <c r="F267" s="205">
        <v>111.3</v>
      </c>
      <c r="G267" s="205">
        <v>28</v>
      </c>
      <c r="H267" s="8">
        <f>G267*100/F267-100</f>
        <v>-74.842767295597483</v>
      </c>
      <c r="I267" s="136"/>
    </row>
    <row r="268" spans="1:71" ht="31.5" x14ac:dyDescent="0.2">
      <c r="A268" s="205">
        <v>2</v>
      </c>
      <c r="B268" s="138" t="s">
        <v>161</v>
      </c>
      <c r="C268" s="205" t="s">
        <v>15</v>
      </c>
      <c r="D268" s="205" t="s">
        <v>16</v>
      </c>
      <c r="E268" s="205">
        <v>100</v>
      </c>
      <c r="F268" s="205">
        <v>100</v>
      </c>
      <c r="G268" s="205">
        <v>100</v>
      </c>
      <c r="H268" s="8">
        <f>G268*100/F268-100</f>
        <v>0</v>
      </c>
      <c r="I268" s="136"/>
    </row>
    <row r="269" spans="1:71" ht="19.5" hidden="1" customHeight="1" x14ac:dyDescent="0.2">
      <c r="A269" s="199" t="s">
        <v>904</v>
      </c>
      <c r="B269" s="260" t="s">
        <v>905</v>
      </c>
      <c r="C269" s="260"/>
      <c r="D269" s="260"/>
      <c r="E269" s="260"/>
      <c r="F269" s="260"/>
      <c r="G269" s="260"/>
      <c r="H269" s="260"/>
      <c r="I269" s="260"/>
    </row>
    <row r="270" spans="1:71" ht="19.5" hidden="1" customHeight="1" x14ac:dyDescent="0.2">
      <c r="A270" s="205">
        <v>1</v>
      </c>
      <c r="B270" s="138" t="s">
        <v>832</v>
      </c>
      <c r="C270" s="205" t="s">
        <v>15</v>
      </c>
      <c r="D270" s="205" t="s">
        <v>20</v>
      </c>
      <c r="E270" s="205"/>
      <c r="F270" s="205"/>
      <c r="G270" s="205"/>
      <c r="H270" s="8" t="e">
        <f>G270*100/F270-100</f>
        <v>#DIV/0!</v>
      </c>
      <c r="I270" s="136"/>
    </row>
    <row r="271" spans="1:71" ht="19.5" hidden="1" customHeight="1" x14ac:dyDescent="0.2">
      <c r="A271" s="199" t="s">
        <v>907</v>
      </c>
      <c r="B271" s="260" t="s">
        <v>906</v>
      </c>
      <c r="C271" s="260"/>
      <c r="D271" s="260"/>
      <c r="E271" s="260"/>
      <c r="F271" s="260"/>
      <c r="G271" s="260"/>
      <c r="H271" s="260"/>
      <c r="I271" s="260"/>
    </row>
    <row r="272" spans="1:71" hidden="1" x14ac:dyDescent="0.2">
      <c r="A272" s="205">
        <v>1</v>
      </c>
      <c r="B272" s="138" t="s">
        <v>832</v>
      </c>
      <c r="C272" s="205" t="s">
        <v>15</v>
      </c>
      <c r="D272" s="205" t="s">
        <v>20</v>
      </c>
      <c r="E272" s="205"/>
      <c r="F272" s="205"/>
      <c r="G272" s="205"/>
      <c r="H272" s="8" t="e">
        <f>G272*100/F272-100</f>
        <v>#DIV/0!</v>
      </c>
      <c r="I272" s="136"/>
    </row>
    <row r="273" spans="1:9" ht="15.75" customHeight="1" x14ac:dyDescent="0.2">
      <c r="A273" s="194" t="s">
        <v>162</v>
      </c>
      <c r="B273" s="262" t="s">
        <v>1193</v>
      </c>
      <c r="C273" s="262"/>
      <c r="D273" s="262"/>
      <c r="E273" s="262"/>
      <c r="F273" s="262"/>
      <c r="G273" s="262"/>
      <c r="H273" s="262"/>
      <c r="I273" s="262"/>
    </row>
    <row r="274" spans="1:9" ht="47.25" x14ac:dyDescent="0.2">
      <c r="A274" s="205">
        <v>1</v>
      </c>
      <c r="B274" s="138" t="s">
        <v>836</v>
      </c>
      <c r="C274" s="205" t="s">
        <v>15</v>
      </c>
      <c r="D274" s="205" t="s">
        <v>16</v>
      </c>
      <c r="E274" s="205">
        <v>21.8</v>
      </c>
      <c r="F274" s="205">
        <v>19.899999999999999</v>
      </c>
      <c r="G274" s="205">
        <v>5</v>
      </c>
      <c r="H274" s="8">
        <f>G274*100/F274-100</f>
        <v>-74.874371859296474</v>
      </c>
      <c r="I274" s="136"/>
    </row>
    <row r="275" spans="1:9" ht="31.5" customHeight="1" x14ac:dyDescent="0.2">
      <c r="A275" s="199" t="s">
        <v>163</v>
      </c>
      <c r="B275" s="260" t="s">
        <v>164</v>
      </c>
      <c r="C275" s="260"/>
      <c r="D275" s="260"/>
      <c r="E275" s="260"/>
      <c r="F275" s="260"/>
      <c r="G275" s="260"/>
      <c r="H275" s="260"/>
      <c r="I275" s="260"/>
    </row>
    <row r="276" spans="1:9" x14ac:dyDescent="0.2">
      <c r="A276" s="205">
        <v>1</v>
      </c>
      <c r="B276" s="138" t="s">
        <v>165</v>
      </c>
      <c r="C276" s="205" t="s">
        <v>15</v>
      </c>
      <c r="D276" s="205" t="s">
        <v>166</v>
      </c>
      <c r="E276" s="205">
        <v>25.5</v>
      </c>
      <c r="F276" s="205">
        <v>23.4</v>
      </c>
      <c r="G276" s="205">
        <v>6</v>
      </c>
      <c r="H276" s="8">
        <f>G276*100/F276-100</f>
        <v>-74.358974358974365</v>
      </c>
      <c r="I276" s="136"/>
    </row>
    <row r="277" spans="1:9" ht="38.25" customHeight="1" x14ac:dyDescent="0.2">
      <c r="A277" s="199" t="s">
        <v>167</v>
      </c>
      <c r="B277" s="260" t="s">
        <v>168</v>
      </c>
      <c r="C277" s="260"/>
      <c r="D277" s="260"/>
      <c r="E277" s="260"/>
      <c r="F277" s="260"/>
      <c r="G277" s="260"/>
      <c r="H277" s="260"/>
      <c r="I277" s="260"/>
    </row>
    <row r="278" spans="1:9" ht="31.5" x14ac:dyDescent="0.2">
      <c r="A278" s="205">
        <v>1</v>
      </c>
      <c r="B278" s="138" t="s">
        <v>837</v>
      </c>
      <c r="C278" s="205" t="s">
        <v>15</v>
      </c>
      <c r="D278" s="205" t="s">
        <v>16</v>
      </c>
      <c r="E278" s="205">
        <v>100</v>
      </c>
      <c r="F278" s="205">
        <v>100</v>
      </c>
      <c r="G278" s="205">
        <v>100</v>
      </c>
      <c r="H278" s="8">
        <f>G278*100/F278-100</f>
        <v>0</v>
      </c>
      <c r="I278" s="137"/>
    </row>
    <row r="279" spans="1:9" ht="28.5" hidden="1" customHeight="1" x14ac:dyDescent="0.2">
      <c r="A279" s="199" t="s">
        <v>909</v>
      </c>
      <c r="B279" s="260" t="s">
        <v>910</v>
      </c>
      <c r="C279" s="260"/>
      <c r="D279" s="260"/>
      <c r="E279" s="260"/>
      <c r="F279" s="260"/>
      <c r="G279" s="260"/>
      <c r="H279" s="260"/>
      <c r="I279" s="260"/>
    </row>
    <row r="280" spans="1:9" hidden="1" x14ac:dyDescent="0.2">
      <c r="A280" s="205">
        <v>1</v>
      </c>
      <c r="B280" s="138" t="s">
        <v>832</v>
      </c>
      <c r="C280" s="205" t="s">
        <v>15</v>
      </c>
      <c r="D280" s="205" t="s">
        <v>20</v>
      </c>
      <c r="E280" s="205" t="s">
        <v>89</v>
      </c>
      <c r="F280" s="205">
        <v>0</v>
      </c>
      <c r="G280" s="205">
        <v>0</v>
      </c>
      <c r="H280" s="8" t="e">
        <f>G280*100/F280-100</f>
        <v>#DIV/0!</v>
      </c>
      <c r="I280" s="137"/>
    </row>
    <row r="281" spans="1:9" ht="28.5" hidden="1" customHeight="1" x14ac:dyDescent="0.2">
      <c r="A281" s="199" t="s">
        <v>911</v>
      </c>
      <c r="B281" s="260" t="s">
        <v>912</v>
      </c>
      <c r="C281" s="260"/>
      <c r="D281" s="260"/>
      <c r="E281" s="260"/>
      <c r="F281" s="260"/>
      <c r="G281" s="260"/>
      <c r="H281" s="260"/>
      <c r="I281" s="260"/>
    </row>
    <row r="282" spans="1:9" hidden="1" x14ac:dyDescent="0.2">
      <c r="A282" s="205">
        <v>1</v>
      </c>
      <c r="B282" s="138" t="s">
        <v>832</v>
      </c>
      <c r="C282" s="205" t="s">
        <v>15</v>
      </c>
      <c r="D282" s="205" t="s">
        <v>20</v>
      </c>
      <c r="E282" s="205" t="s">
        <v>89</v>
      </c>
      <c r="F282" s="205">
        <v>0</v>
      </c>
      <c r="G282" s="205">
        <v>0</v>
      </c>
      <c r="H282" s="8" t="e">
        <f>G282*100/F282-100</f>
        <v>#DIV/0!</v>
      </c>
      <c r="I282" s="137"/>
    </row>
    <row r="283" spans="1:9" ht="38.25" customHeight="1" x14ac:dyDescent="0.2">
      <c r="A283" s="199" t="s">
        <v>908</v>
      </c>
      <c r="B283" s="260" t="s">
        <v>1382</v>
      </c>
      <c r="C283" s="260"/>
      <c r="D283" s="260"/>
      <c r="E283" s="260"/>
      <c r="F283" s="260"/>
      <c r="G283" s="260"/>
      <c r="H283" s="260"/>
      <c r="I283" s="260"/>
    </row>
    <row r="284" spans="1:9" x14ac:dyDescent="0.2">
      <c r="A284" s="205">
        <v>1</v>
      </c>
      <c r="B284" s="192" t="s">
        <v>832</v>
      </c>
      <c r="C284" s="205" t="s">
        <v>15</v>
      </c>
      <c r="D284" s="205" t="s">
        <v>20</v>
      </c>
      <c r="E284" s="205">
        <v>1</v>
      </c>
      <c r="F284" s="205">
        <v>1</v>
      </c>
      <c r="G284" s="205">
        <v>0</v>
      </c>
      <c r="H284" s="8">
        <f>G284*100/F284-100</f>
        <v>-100</v>
      </c>
      <c r="I284" s="193"/>
    </row>
    <row r="285" spans="1:9" ht="38.25" customHeight="1" x14ac:dyDescent="0.2">
      <c r="A285" s="199" t="s">
        <v>1383</v>
      </c>
      <c r="B285" s="260" t="s">
        <v>1384</v>
      </c>
      <c r="C285" s="260"/>
      <c r="D285" s="260"/>
      <c r="E285" s="260"/>
      <c r="F285" s="260"/>
      <c r="G285" s="260"/>
      <c r="H285" s="260"/>
      <c r="I285" s="260"/>
    </row>
    <row r="286" spans="1:9" x14ac:dyDescent="0.2">
      <c r="A286" s="205">
        <v>1</v>
      </c>
      <c r="B286" s="192" t="s">
        <v>832</v>
      </c>
      <c r="C286" s="205" t="s">
        <v>15</v>
      </c>
      <c r="D286" s="205" t="s">
        <v>20</v>
      </c>
      <c r="E286" s="205">
        <v>1</v>
      </c>
      <c r="F286" s="205">
        <v>1</v>
      </c>
      <c r="G286" s="205">
        <v>0</v>
      </c>
      <c r="H286" s="8">
        <f>G286*100/F286-100</f>
        <v>-100</v>
      </c>
      <c r="I286" s="193"/>
    </row>
    <row r="287" spans="1:9" ht="15.75" customHeight="1" x14ac:dyDescent="0.2">
      <c r="A287" s="194" t="s">
        <v>169</v>
      </c>
      <c r="B287" s="262" t="s">
        <v>1194</v>
      </c>
      <c r="C287" s="262"/>
      <c r="D287" s="262"/>
      <c r="E287" s="262"/>
      <c r="F287" s="262"/>
      <c r="G287" s="262"/>
      <c r="H287" s="262"/>
      <c r="I287" s="262"/>
    </row>
    <row r="288" spans="1:9" x14ac:dyDescent="0.2">
      <c r="A288" s="205">
        <v>1</v>
      </c>
      <c r="B288" s="138" t="s">
        <v>838</v>
      </c>
      <c r="C288" s="205" t="s">
        <v>15</v>
      </c>
      <c r="D288" s="205" t="s">
        <v>166</v>
      </c>
      <c r="E288" s="205">
        <v>1475.7</v>
      </c>
      <c r="F288" s="205">
        <v>1490.4</v>
      </c>
      <c r="G288" s="205">
        <v>380</v>
      </c>
      <c r="H288" s="8">
        <f>G288*100/F288-100</f>
        <v>-74.503488996242623</v>
      </c>
      <c r="I288" s="136"/>
    </row>
    <row r="289" spans="1:9" ht="27.75" customHeight="1" x14ac:dyDescent="0.2">
      <c r="A289" s="199" t="s">
        <v>170</v>
      </c>
      <c r="B289" s="260" t="s">
        <v>80</v>
      </c>
      <c r="C289" s="260"/>
      <c r="D289" s="260"/>
      <c r="E289" s="260"/>
      <c r="F289" s="260"/>
      <c r="G289" s="260"/>
      <c r="H289" s="260"/>
      <c r="I289" s="260"/>
    </row>
    <row r="290" spans="1:9" ht="47.25" x14ac:dyDescent="0.2">
      <c r="A290" s="205">
        <v>1</v>
      </c>
      <c r="B290" s="138" t="s">
        <v>839</v>
      </c>
      <c r="C290" s="205" t="s">
        <v>15</v>
      </c>
      <c r="D290" s="205" t="s">
        <v>16</v>
      </c>
      <c r="E290" s="205">
        <v>392.4</v>
      </c>
      <c r="F290" s="205">
        <v>372</v>
      </c>
      <c r="G290" s="205">
        <v>95</v>
      </c>
      <c r="H290" s="8">
        <f>G290*100/F290-100</f>
        <v>-74.462365591397855</v>
      </c>
      <c r="I290" s="136"/>
    </row>
    <row r="291" spans="1:9" ht="17.25" customHeight="1" x14ac:dyDescent="0.2">
      <c r="A291" s="199" t="s">
        <v>171</v>
      </c>
      <c r="B291" s="260" t="s">
        <v>913</v>
      </c>
      <c r="C291" s="260"/>
      <c r="D291" s="260"/>
      <c r="E291" s="260"/>
      <c r="F291" s="260"/>
      <c r="G291" s="260"/>
      <c r="H291" s="260"/>
      <c r="I291" s="260"/>
    </row>
    <row r="292" spans="1:9" x14ac:dyDescent="0.2">
      <c r="A292" s="205">
        <v>1</v>
      </c>
      <c r="B292" s="138" t="s">
        <v>832</v>
      </c>
      <c r="C292" s="205" t="s">
        <v>15</v>
      </c>
      <c r="D292" s="205" t="s">
        <v>20</v>
      </c>
      <c r="E292" s="205">
        <v>6</v>
      </c>
      <c r="F292" s="205">
        <v>6</v>
      </c>
      <c r="G292" s="205">
        <v>6</v>
      </c>
      <c r="H292" s="8">
        <f>G292*100/F292-100</f>
        <v>0</v>
      </c>
      <c r="I292" s="136"/>
    </row>
    <row r="293" spans="1:9" ht="15.75" customHeight="1" x14ac:dyDescent="0.2">
      <c r="A293" s="199" t="s">
        <v>173</v>
      </c>
      <c r="B293" s="260" t="s">
        <v>172</v>
      </c>
      <c r="C293" s="260"/>
      <c r="D293" s="260"/>
      <c r="E293" s="260"/>
      <c r="F293" s="260"/>
      <c r="G293" s="260"/>
      <c r="H293" s="260"/>
      <c r="I293" s="260"/>
    </row>
    <row r="294" spans="1:9" ht="31.5" x14ac:dyDescent="0.2">
      <c r="A294" s="205">
        <v>1</v>
      </c>
      <c r="B294" s="138" t="s">
        <v>837</v>
      </c>
      <c r="C294" s="205" t="s">
        <v>15</v>
      </c>
      <c r="D294" s="205" t="s">
        <v>16</v>
      </c>
      <c r="E294" s="205">
        <v>100</v>
      </c>
      <c r="F294" s="205">
        <v>100</v>
      </c>
      <c r="G294" s="205">
        <v>100</v>
      </c>
      <c r="H294" s="8">
        <f>G294*100/F294-100</f>
        <v>0</v>
      </c>
      <c r="I294" s="137"/>
    </row>
    <row r="295" spans="1:9" ht="33.75" customHeight="1" x14ac:dyDescent="0.2">
      <c r="A295" s="199" t="s">
        <v>175</v>
      </c>
      <c r="B295" s="260" t="s">
        <v>174</v>
      </c>
      <c r="C295" s="260"/>
      <c r="D295" s="260"/>
      <c r="E295" s="260"/>
      <c r="F295" s="260"/>
      <c r="G295" s="260"/>
      <c r="H295" s="260"/>
      <c r="I295" s="260"/>
    </row>
    <row r="296" spans="1:9" x14ac:dyDescent="0.2">
      <c r="A296" s="205">
        <v>1</v>
      </c>
      <c r="B296" s="138" t="s">
        <v>840</v>
      </c>
      <c r="C296" s="205" t="s">
        <v>15</v>
      </c>
      <c r="D296" s="205" t="s">
        <v>20</v>
      </c>
      <c r="E296" s="205">
        <v>13</v>
      </c>
      <c r="F296" s="205">
        <v>14</v>
      </c>
      <c r="G296" s="205">
        <v>13</v>
      </c>
      <c r="H296" s="8">
        <f>G296*100/F296-100</f>
        <v>-7.1428571428571388</v>
      </c>
      <c r="I296" s="136"/>
    </row>
    <row r="297" spans="1:9" ht="15.75" customHeight="1" x14ac:dyDescent="0.2">
      <c r="A297" s="194" t="s">
        <v>177</v>
      </c>
      <c r="B297" s="262" t="s">
        <v>1195</v>
      </c>
      <c r="C297" s="262"/>
      <c r="D297" s="262"/>
      <c r="E297" s="262"/>
      <c r="F297" s="262"/>
      <c r="G297" s="262"/>
      <c r="H297" s="262"/>
      <c r="I297" s="262"/>
    </row>
    <row r="298" spans="1:9" x14ac:dyDescent="0.2">
      <c r="A298" s="205">
        <v>1</v>
      </c>
      <c r="B298" s="138" t="s">
        <v>841</v>
      </c>
      <c r="C298" s="205" t="s">
        <v>15</v>
      </c>
      <c r="D298" s="205" t="s">
        <v>166</v>
      </c>
      <c r="E298" s="205">
        <v>14.4</v>
      </c>
      <c r="F298" s="205">
        <v>14.5</v>
      </c>
      <c r="G298" s="205">
        <v>4.5</v>
      </c>
      <c r="H298" s="8">
        <f>G298*100/F298-100</f>
        <v>-68.965517241379303</v>
      </c>
      <c r="I298" s="137"/>
    </row>
    <row r="299" spans="1:9" ht="15.75" customHeight="1" x14ac:dyDescent="0.2">
      <c r="A299" s="199" t="s">
        <v>178</v>
      </c>
      <c r="B299" s="260" t="s">
        <v>842</v>
      </c>
      <c r="C299" s="260"/>
      <c r="D299" s="260"/>
      <c r="E299" s="260"/>
      <c r="F299" s="260"/>
      <c r="G299" s="260"/>
      <c r="H299" s="260"/>
      <c r="I299" s="260"/>
    </row>
    <row r="300" spans="1:9" ht="31.5" x14ac:dyDescent="0.2">
      <c r="A300" s="205">
        <v>1</v>
      </c>
      <c r="B300" s="138" t="s">
        <v>843</v>
      </c>
      <c r="C300" s="205" t="s">
        <v>15</v>
      </c>
      <c r="D300" s="205" t="s">
        <v>16</v>
      </c>
      <c r="E300" s="205">
        <v>12.3</v>
      </c>
      <c r="F300" s="205">
        <v>12.4</v>
      </c>
      <c r="G300" s="205">
        <v>3.5</v>
      </c>
      <c r="H300" s="8">
        <f>G300*100/F300-100</f>
        <v>-71.774193548387103</v>
      </c>
      <c r="I300" s="136"/>
    </row>
    <row r="301" spans="1:9" ht="31.5" x14ac:dyDescent="0.2">
      <c r="A301" s="205">
        <v>2</v>
      </c>
      <c r="B301" s="138" t="s">
        <v>837</v>
      </c>
      <c r="C301" s="205" t="s">
        <v>15</v>
      </c>
      <c r="D301" s="205" t="s">
        <v>16</v>
      </c>
      <c r="E301" s="205">
        <v>100</v>
      </c>
      <c r="F301" s="205">
        <v>100</v>
      </c>
      <c r="G301" s="205">
        <v>100</v>
      </c>
      <c r="H301" s="8">
        <f>G301*100/F301-100</f>
        <v>0</v>
      </c>
      <c r="I301" s="137"/>
    </row>
    <row r="302" spans="1:9" ht="15.75" customHeight="1" x14ac:dyDescent="0.2">
      <c r="A302" s="194" t="s">
        <v>179</v>
      </c>
      <c r="B302" s="262" t="s">
        <v>1196</v>
      </c>
      <c r="C302" s="262"/>
      <c r="D302" s="262"/>
      <c r="E302" s="262"/>
      <c r="F302" s="262"/>
      <c r="G302" s="262"/>
      <c r="H302" s="262"/>
      <c r="I302" s="262"/>
    </row>
    <row r="303" spans="1:9" ht="47.25" x14ac:dyDescent="0.2">
      <c r="A303" s="205">
        <v>1</v>
      </c>
      <c r="B303" s="138" t="s">
        <v>844</v>
      </c>
      <c r="C303" s="205" t="s">
        <v>15</v>
      </c>
      <c r="D303" s="205" t="s">
        <v>16</v>
      </c>
      <c r="E303" s="205">
        <v>94</v>
      </c>
      <c r="F303" s="205">
        <v>94.4</v>
      </c>
      <c r="G303" s="205">
        <v>60</v>
      </c>
      <c r="H303" s="8">
        <f>G303*100/F303-100</f>
        <v>-36.440677966101696</v>
      </c>
      <c r="I303" s="135"/>
    </row>
    <row r="304" spans="1:9" ht="31.5" x14ac:dyDescent="0.2">
      <c r="A304" s="205">
        <v>2</v>
      </c>
      <c r="B304" s="138" t="s">
        <v>845</v>
      </c>
      <c r="C304" s="205" t="s">
        <v>15</v>
      </c>
      <c r="D304" s="205" t="s">
        <v>16</v>
      </c>
      <c r="E304" s="205">
        <v>103.5</v>
      </c>
      <c r="F304" s="205">
        <v>95</v>
      </c>
      <c r="G304" s="205">
        <v>42</v>
      </c>
      <c r="H304" s="8">
        <f>G304*100/F304-100</f>
        <v>-55.789473684210527</v>
      </c>
      <c r="I304" s="136"/>
    </row>
    <row r="305" spans="1:71" ht="15.75" customHeight="1" x14ac:dyDescent="0.2">
      <c r="A305" s="199" t="s">
        <v>180</v>
      </c>
      <c r="B305" s="260" t="s">
        <v>182</v>
      </c>
      <c r="C305" s="260"/>
      <c r="D305" s="260"/>
      <c r="E305" s="260"/>
      <c r="F305" s="260"/>
      <c r="G305" s="260"/>
      <c r="H305" s="260"/>
      <c r="I305" s="260"/>
    </row>
    <row r="306" spans="1:71" ht="31.5" x14ac:dyDescent="0.2">
      <c r="A306" s="205">
        <v>1</v>
      </c>
      <c r="B306" s="138" t="s">
        <v>846</v>
      </c>
      <c r="C306" s="205" t="s">
        <v>15</v>
      </c>
      <c r="D306" s="205" t="s">
        <v>16</v>
      </c>
      <c r="E306" s="205">
        <v>100</v>
      </c>
      <c r="F306" s="205">
        <v>100</v>
      </c>
      <c r="G306" s="205">
        <v>50</v>
      </c>
      <c r="H306" s="205">
        <f>G306/F306*100-100</f>
        <v>-50</v>
      </c>
      <c r="I306" s="136"/>
    </row>
    <row r="307" spans="1:71" ht="15.75" customHeight="1" x14ac:dyDescent="0.2">
      <c r="A307" s="199" t="s">
        <v>798</v>
      </c>
      <c r="B307" s="260" t="s">
        <v>1186</v>
      </c>
      <c r="C307" s="260"/>
      <c r="D307" s="260"/>
      <c r="E307" s="260"/>
      <c r="F307" s="260"/>
      <c r="G307" s="260"/>
      <c r="H307" s="260"/>
      <c r="I307" s="260"/>
    </row>
    <row r="308" spans="1:71" ht="56.25" customHeight="1" x14ac:dyDescent="0.2">
      <c r="A308" s="205">
        <v>1</v>
      </c>
      <c r="B308" s="138" t="s">
        <v>1187</v>
      </c>
      <c r="C308" s="205" t="s">
        <v>15</v>
      </c>
      <c r="D308" s="205" t="s">
        <v>20</v>
      </c>
      <c r="E308" s="205">
        <v>29</v>
      </c>
      <c r="F308" s="205">
        <v>29</v>
      </c>
      <c r="G308" s="205">
        <v>29</v>
      </c>
      <c r="H308" s="8">
        <f>G308*100/F308-100</f>
        <v>0</v>
      </c>
      <c r="I308" s="137"/>
    </row>
    <row r="309" spans="1:71" ht="31.5" customHeight="1" x14ac:dyDescent="0.2">
      <c r="A309" s="199" t="s">
        <v>799</v>
      </c>
      <c r="B309" s="260" t="s">
        <v>183</v>
      </c>
      <c r="C309" s="260"/>
      <c r="D309" s="260"/>
      <c r="E309" s="260"/>
      <c r="F309" s="260"/>
      <c r="G309" s="260"/>
      <c r="H309" s="260"/>
      <c r="I309" s="260"/>
    </row>
    <row r="310" spans="1:71" ht="94.5" x14ac:dyDescent="0.2">
      <c r="A310" s="205">
        <v>1</v>
      </c>
      <c r="B310" s="138" t="s">
        <v>847</v>
      </c>
      <c r="C310" s="205" t="s">
        <v>15</v>
      </c>
      <c r="D310" s="205" t="s">
        <v>16</v>
      </c>
      <c r="E310" s="205">
        <v>100</v>
      </c>
      <c r="F310" s="205">
        <v>100</v>
      </c>
      <c r="G310" s="205">
        <v>100</v>
      </c>
      <c r="H310" s="8">
        <f>G310*100/F310-100</f>
        <v>0</v>
      </c>
      <c r="I310" s="137"/>
    </row>
    <row r="311" spans="1:71" ht="20.25" customHeight="1" x14ac:dyDescent="0.2">
      <c r="A311" s="199" t="s">
        <v>800</v>
      </c>
      <c r="B311" s="260" t="s">
        <v>848</v>
      </c>
      <c r="C311" s="260"/>
      <c r="D311" s="260"/>
      <c r="E311" s="260"/>
      <c r="F311" s="260"/>
      <c r="G311" s="260"/>
      <c r="H311" s="260"/>
      <c r="I311" s="260"/>
    </row>
    <row r="312" spans="1:71" ht="69.75" customHeight="1" x14ac:dyDescent="0.2">
      <c r="A312" s="205">
        <v>1</v>
      </c>
      <c r="B312" s="138" t="s">
        <v>184</v>
      </c>
      <c r="C312" s="205" t="s">
        <v>15</v>
      </c>
      <c r="D312" s="205" t="s">
        <v>16</v>
      </c>
      <c r="E312" s="205">
        <v>100</v>
      </c>
      <c r="F312" s="205">
        <v>100</v>
      </c>
      <c r="G312" s="205">
        <v>100</v>
      </c>
      <c r="H312" s="8">
        <f>G312*100/F312-100</f>
        <v>0</v>
      </c>
      <c r="I312" s="137"/>
    </row>
    <row r="313" spans="1:71" s="10" customFormat="1" ht="18.75" customHeight="1" x14ac:dyDescent="0.2">
      <c r="A313" s="195">
        <v>5</v>
      </c>
      <c r="B313" s="259" t="s">
        <v>1197</v>
      </c>
      <c r="C313" s="259"/>
      <c r="D313" s="259"/>
      <c r="E313" s="259"/>
      <c r="F313" s="259"/>
      <c r="G313" s="259"/>
      <c r="H313" s="259"/>
      <c r="I313" s="259"/>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row>
    <row r="314" spans="1:71" s="4" customFormat="1" ht="69" customHeight="1" x14ac:dyDescent="0.2">
      <c r="A314" s="205">
        <v>1</v>
      </c>
      <c r="B314" s="204" t="s">
        <v>1146</v>
      </c>
      <c r="C314" s="205" t="s">
        <v>1066</v>
      </c>
      <c r="D314" s="205" t="s">
        <v>16</v>
      </c>
      <c r="E314" s="8">
        <v>100</v>
      </c>
      <c r="F314" s="8">
        <v>100</v>
      </c>
      <c r="G314" s="8">
        <v>100</v>
      </c>
      <c r="H314" s="8">
        <f>G314/F314*100-100</f>
        <v>0</v>
      </c>
      <c r="I314" s="201"/>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row>
    <row r="315" spans="1:71" s="4" customFormat="1" ht="47.25" x14ac:dyDescent="0.2">
      <c r="A315" s="205">
        <v>2</v>
      </c>
      <c r="B315" s="204" t="s">
        <v>1147</v>
      </c>
      <c r="C315" s="205" t="s">
        <v>1066</v>
      </c>
      <c r="D315" s="205" t="s">
        <v>185</v>
      </c>
      <c r="E315" s="8">
        <v>603.70000000000005</v>
      </c>
      <c r="F315" s="205">
        <v>550.1</v>
      </c>
      <c r="G315" s="205">
        <v>160.87</v>
      </c>
      <c r="H315" s="8">
        <f t="shared" ref="H315:H323" si="4">G315/F315*100-100</f>
        <v>-70.756226140701685</v>
      </c>
      <c r="I315" s="201"/>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row>
    <row r="316" spans="1:71" s="4" customFormat="1" ht="37.5" customHeight="1" x14ac:dyDescent="0.2">
      <c r="A316" s="205">
        <v>3</v>
      </c>
      <c r="B316" s="204" t="s">
        <v>1217</v>
      </c>
      <c r="C316" s="205" t="s">
        <v>1066</v>
      </c>
      <c r="D316" s="205" t="s">
        <v>16</v>
      </c>
      <c r="E316" s="8">
        <v>100</v>
      </c>
      <c r="F316" s="8">
        <v>100</v>
      </c>
      <c r="G316" s="8">
        <v>100</v>
      </c>
      <c r="H316" s="8">
        <f t="shared" si="4"/>
        <v>0</v>
      </c>
      <c r="I316" s="201"/>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row>
    <row r="317" spans="1:71" s="4" customFormat="1" ht="35.25" customHeight="1" x14ac:dyDescent="0.2">
      <c r="A317" s="205">
        <v>4</v>
      </c>
      <c r="B317" s="204" t="s">
        <v>186</v>
      </c>
      <c r="C317" s="205" t="s">
        <v>1067</v>
      </c>
      <c r="D317" s="205" t="s">
        <v>16</v>
      </c>
      <c r="E317" s="205">
        <v>0.79</v>
      </c>
      <c r="F317" s="205">
        <v>0.86</v>
      </c>
      <c r="G317" s="205">
        <v>0.65</v>
      </c>
      <c r="H317" s="8">
        <f>100-G317/F317*100</f>
        <v>24.418604651162795</v>
      </c>
      <c r="I317" s="204" t="s">
        <v>1214</v>
      </c>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row>
    <row r="318" spans="1:71" s="4" customFormat="1" ht="33.75" customHeight="1" x14ac:dyDescent="0.2">
      <c r="A318" s="205">
        <v>5</v>
      </c>
      <c r="B318" s="204" t="s">
        <v>1148</v>
      </c>
      <c r="C318" s="205" t="s">
        <v>1066</v>
      </c>
      <c r="D318" s="205" t="s">
        <v>16</v>
      </c>
      <c r="E318" s="205">
        <v>87.7</v>
      </c>
      <c r="F318" s="205">
        <v>82.5</v>
      </c>
      <c r="G318" s="7">
        <v>90</v>
      </c>
      <c r="H318" s="8">
        <f t="shared" si="4"/>
        <v>9.0909090909090793</v>
      </c>
      <c r="I318" s="207"/>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row>
    <row r="319" spans="1:71" s="4" customFormat="1" ht="48" customHeight="1" x14ac:dyDescent="0.2">
      <c r="A319" s="205">
        <v>6</v>
      </c>
      <c r="B319" s="204" t="s">
        <v>268</v>
      </c>
      <c r="C319" s="205" t="s">
        <v>1066</v>
      </c>
      <c r="D319" s="205" t="s">
        <v>16</v>
      </c>
      <c r="E319" s="7">
        <v>58</v>
      </c>
      <c r="F319" s="7">
        <v>60</v>
      </c>
      <c r="G319" s="7">
        <v>8</v>
      </c>
      <c r="H319" s="8">
        <f t="shared" si="4"/>
        <v>-86.666666666666671</v>
      </c>
      <c r="I319" s="204"/>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row>
    <row r="320" spans="1:71" s="4" customFormat="1" ht="47.25" x14ac:dyDescent="0.2">
      <c r="A320" s="205">
        <v>7</v>
      </c>
      <c r="B320" s="204" t="s">
        <v>1149</v>
      </c>
      <c r="C320" s="205" t="s">
        <v>1066</v>
      </c>
      <c r="D320" s="205" t="s">
        <v>187</v>
      </c>
      <c r="E320" s="205">
        <v>3</v>
      </c>
      <c r="F320" s="205">
        <v>4</v>
      </c>
      <c r="G320" s="205">
        <v>0</v>
      </c>
      <c r="H320" s="8">
        <f t="shared" si="4"/>
        <v>-100</v>
      </c>
      <c r="I320" s="204" t="s">
        <v>1216</v>
      </c>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row>
    <row r="321" spans="1:71" s="4" customFormat="1" ht="38.25" customHeight="1" x14ac:dyDescent="0.2">
      <c r="A321" s="205">
        <v>8</v>
      </c>
      <c r="B321" s="204" t="s">
        <v>188</v>
      </c>
      <c r="C321" s="205" t="s">
        <v>1066</v>
      </c>
      <c r="D321" s="205" t="s">
        <v>16</v>
      </c>
      <c r="E321" s="7">
        <v>61</v>
      </c>
      <c r="F321" s="7">
        <v>62</v>
      </c>
      <c r="G321" s="7">
        <v>62</v>
      </c>
      <c r="H321" s="8">
        <f t="shared" si="4"/>
        <v>0</v>
      </c>
      <c r="I321" s="201"/>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row>
    <row r="322" spans="1:71" s="4" customFormat="1" ht="23.25" customHeight="1" x14ac:dyDescent="0.2">
      <c r="A322" s="205">
        <v>9</v>
      </c>
      <c r="B322" s="204" t="s">
        <v>189</v>
      </c>
      <c r="C322" s="205" t="s">
        <v>1066</v>
      </c>
      <c r="D322" s="205" t="s">
        <v>187</v>
      </c>
      <c r="E322" s="205">
        <v>25</v>
      </c>
      <c r="F322" s="205">
        <v>7</v>
      </c>
      <c r="G322" s="205">
        <v>0</v>
      </c>
      <c r="H322" s="8">
        <f t="shared" si="4"/>
        <v>-100</v>
      </c>
      <c r="I322" s="204" t="s">
        <v>1216</v>
      </c>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row>
    <row r="323" spans="1:71" s="4" customFormat="1" ht="24" customHeight="1" x14ac:dyDescent="0.2">
      <c r="A323" s="205">
        <v>10</v>
      </c>
      <c r="B323" s="204" t="s">
        <v>1150</v>
      </c>
      <c r="C323" s="205" t="s">
        <v>1066</v>
      </c>
      <c r="D323" s="205" t="s">
        <v>16</v>
      </c>
      <c r="E323" s="205">
        <v>102.19</v>
      </c>
      <c r="F323" s="8">
        <v>95</v>
      </c>
      <c r="G323" s="8">
        <v>55.28</v>
      </c>
      <c r="H323" s="8">
        <f t="shared" si="4"/>
        <v>-41.810526315789474</v>
      </c>
      <c r="I323" s="204"/>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row>
    <row r="324" spans="1:71" s="4" customFormat="1" ht="20.25" customHeight="1" x14ac:dyDescent="0.2">
      <c r="A324" s="194" t="s">
        <v>190</v>
      </c>
      <c r="B324" s="287" t="s">
        <v>1068</v>
      </c>
      <c r="C324" s="288"/>
      <c r="D324" s="288"/>
      <c r="E324" s="288"/>
      <c r="F324" s="288"/>
      <c r="G324" s="288"/>
      <c r="H324" s="288"/>
      <c r="I324" s="289"/>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row>
    <row r="325" spans="1:71" s="4" customFormat="1" ht="66" customHeight="1" x14ac:dyDescent="0.2">
      <c r="A325" s="205">
        <v>1</v>
      </c>
      <c r="B325" s="204" t="s">
        <v>1146</v>
      </c>
      <c r="C325" s="205" t="s">
        <v>1066</v>
      </c>
      <c r="D325" s="205" t="s">
        <v>191</v>
      </c>
      <c r="E325" s="205">
        <v>100</v>
      </c>
      <c r="F325" s="205">
        <v>100</v>
      </c>
      <c r="G325" s="205">
        <v>100</v>
      </c>
      <c r="H325" s="8">
        <f>G325/F325*100-100</f>
        <v>0</v>
      </c>
      <c r="I325" s="236"/>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row>
    <row r="326" spans="1:71" s="4" customFormat="1" ht="21" customHeight="1" x14ac:dyDescent="0.2">
      <c r="A326" s="199" t="s">
        <v>192</v>
      </c>
      <c r="B326" s="265" t="s">
        <v>622</v>
      </c>
      <c r="C326" s="266"/>
      <c r="D326" s="266"/>
      <c r="E326" s="266"/>
      <c r="F326" s="266"/>
      <c r="G326" s="266"/>
      <c r="H326" s="266"/>
      <c r="I326" s="267"/>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row>
    <row r="327" spans="1:71" s="4" customFormat="1" ht="37.5" customHeight="1" x14ac:dyDescent="0.2">
      <c r="A327" s="206" t="s">
        <v>13</v>
      </c>
      <c r="B327" s="204" t="s">
        <v>193</v>
      </c>
      <c r="C327" s="205" t="s">
        <v>1066</v>
      </c>
      <c r="D327" s="205" t="s">
        <v>53</v>
      </c>
      <c r="E327" s="36">
        <v>11502</v>
      </c>
      <c r="F327" s="36">
        <v>13179</v>
      </c>
      <c r="G327" s="36">
        <v>11578</v>
      </c>
      <c r="H327" s="8">
        <f>G327/F327*100-100</f>
        <v>-12.148114424463159</v>
      </c>
      <c r="I327" s="201"/>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row>
    <row r="328" spans="1:71" s="4" customFormat="1" ht="21" customHeight="1" x14ac:dyDescent="0.2">
      <c r="A328" s="199" t="s">
        <v>194</v>
      </c>
      <c r="B328" s="265" t="s">
        <v>849</v>
      </c>
      <c r="C328" s="266"/>
      <c r="D328" s="266"/>
      <c r="E328" s="266"/>
      <c r="F328" s="266"/>
      <c r="G328" s="266"/>
      <c r="H328" s="266"/>
      <c r="I328" s="267"/>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row>
    <row r="329" spans="1:71" s="4" customFormat="1" ht="38.25" customHeight="1" x14ac:dyDescent="0.2">
      <c r="A329" s="206" t="s">
        <v>13</v>
      </c>
      <c r="B329" s="204" t="s">
        <v>195</v>
      </c>
      <c r="C329" s="205" t="s">
        <v>1066</v>
      </c>
      <c r="D329" s="205" t="s">
        <v>53</v>
      </c>
      <c r="E329" s="36">
        <v>8949</v>
      </c>
      <c r="F329" s="36">
        <v>9397</v>
      </c>
      <c r="G329" s="36">
        <v>8429</v>
      </c>
      <c r="H329" s="8">
        <f>G329/F329*100-100</f>
        <v>-10.301159944663183</v>
      </c>
      <c r="I329" s="201"/>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row>
    <row r="330" spans="1:71" s="4" customFormat="1" ht="33.75" customHeight="1" x14ac:dyDescent="0.2">
      <c r="A330" s="199" t="s">
        <v>196</v>
      </c>
      <c r="B330" s="265" t="s">
        <v>1069</v>
      </c>
      <c r="C330" s="266"/>
      <c r="D330" s="266"/>
      <c r="E330" s="266"/>
      <c r="F330" s="266"/>
      <c r="G330" s="266"/>
      <c r="H330" s="266"/>
      <c r="I330" s="267"/>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row>
    <row r="331" spans="1:71" s="4" customFormat="1" ht="55.5" customHeight="1" x14ac:dyDescent="0.2">
      <c r="A331" s="206" t="s">
        <v>13</v>
      </c>
      <c r="B331" s="204" t="s">
        <v>197</v>
      </c>
      <c r="C331" s="205" t="s">
        <v>1066</v>
      </c>
      <c r="D331" s="205" t="s">
        <v>53</v>
      </c>
      <c r="E331" s="205">
        <v>128</v>
      </c>
      <c r="F331" s="205">
        <v>145</v>
      </c>
      <c r="G331" s="205">
        <v>112</v>
      </c>
      <c r="H331" s="8">
        <f>G331/F331*100-100</f>
        <v>-22.758620689655174</v>
      </c>
      <c r="I331" s="201"/>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row>
    <row r="332" spans="1:71" s="4" customFormat="1" ht="21.75" customHeight="1" x14ac:dyDescent="0.2">
      <c r="A332" s="199" t="s">
        <v>198</v>
      </c>
      <c r="B332" s="265" t="s">
        <v>1070</v>
      </c>
      <c r="C332" s="266"/>
      <c r="D332" s="266"/>
      <c r="E332" s="266"/>
      <c r="F332" s="266"/>
      <c r="G332" s="266"/>
      <c r="H332" s="266"/>
      <c r="I332" s="267"/>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row>
    <row r="333" spans="1:71" s="4" customFormat="1" ht="50.25" customHeight="1" x14ac:dyDescent="0.2">
      <c r="A333" s="206" t="s">
        <v>13</v>
      </c>
      <c r="B333" s="204" t="s">
        <v>199</v>
      </c>
      <c r="C333" s="205" t="s">
        <v>1066</v>
      </c>
      <c r="D333" s="205" t="s">
        <v>53</v>
      </c>
      <c r="E333" s="205">
        <v>645</v>
      </c>
      <c r="F333" s="205">
        <v>750</v>
      </c>
      <c r="G333" s="205">
        <v>603</v>
      </c>
      <c r="H333" s="8">
        <f>G333/F333*100-100</f>
        <v>-19.599999999999994</v>
      </c>
      <c r="I333" s="201"/>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row>
    <row r="334" spans="1:71" s="4" customFormat="1" ht="18.75" customHeight="1" x14ac:dyDescent="0.2">
      <c r="A334" s="199" t="s">
        <v>200</v>
      </c>
      <c r="B334" s="265" t="s">
        <v>1071</v>
      </c>
      <c r="C334" s="266"/>
      <c r="D334" s="266"/>
      <c r="E334" s="266"/>
      <c r="F334" s="266"/>
      <c r="G334" s="266"/>
      <c r="H334" s="266"/>
      <c r="I334" s="267"/>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row>
    <row r="335" spans="1:71" s="4" customFormat="1" ht="50.25" customHeight="1" x14ac:dyDescent="0.2">
      <c r="A335" s="206" t="s">
        <v>13</v>
      </c>
      <c r="B335" s="204" t="s">
        <v>201</v>
      </c>
      <c r="C335" s="205" t="s">
        <v>1066</v>
      </c>
      <c r="D335" s="205" t="s">
        <v>53</v>
      </c>
      <c r="E335" s="36">
        <v>821</v>
      </c>
      <c r="F335" s="36">
        <v>857</v>
      </c>
      <c r="G335" s="36">
        <v>780</v>
      </c>
      <c r="H335" s="8">
        <f>G335/F335*100-100</f>
        <v>-8.9848308051341945</v>
      </c>
      <c r="I335" s="201"/>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row>
    <row r="336" spans="1:71" s="4" customFormat="1" ht="24.75" customHeight="1" x14ac:dyDescent="0.2">
      <c r="A336" s="199" t="s">
        <v>202</v>
      </c>
      <c r="B336" s="265" t="s">
        <v>623</v>
      </c>
      <c r="C336" s="266"/>
      <c r="D336" s="266"/>
      <c r="E336" s="266"/>
      <c r="F336" s="266"/>
      <c r="G336" s="266"/>
      <c r="H336" s="266"/>
      <c r="I336" s="267"/>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row>
    <row r="337" spans="1:71" s="4" customFormat="1" ht="34.5" customHeight="1" x14ac:dyDescent="0.2">
      <c r="A337" s="206" t="s">
        <v>13</v>
      </c>
      <c r="B337" s="204" t="s">
        <v>203</v>
      </c>
      <c r="C337" s="205" t="s">
        <v>1066</v>
      </c>
      <c r="D337" s="205" t="s">
        <v>53</v>
      </c>
      <c r="E337" s="36">
        <v>1047</v>
      </c>
      <c r="F337" s="36">
        <v>1240</v>
      </c>
      <c r="G337" s="36">
        <v>938</v>
      </c>
      <c r="H337" s="8">
        <f>G337/F337*100-100</f>
        <v>-24.354838709677423</v>
      </c>
      <c r="I337" s="201"/>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row>
    <row r="338" spans="1:71" s="4" customFormat="1" ht="35.25" customHeight="1" x14ac:dyDescent="0.2">
      <c r="A338" s="199" t="s">
        <v>204</v>
      </c>
      <c r="B338" s="265" t="s">
        <v>624</v>
      </c>
      <c r="C338" s="266"/>
      <c r="D338" s="266"/>
      <c r="E338" s="266"/>
      <c r="F338" s="266"/>
      <c r="G338" s="266"/>
      <c r="H338" s="266"/>
      <c r="I338" s="267"/>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row>
    <row r="339" spans="1:71" s="4" customFormat="1" ht="54" customHeight="1" x14ac:dyDescent="0.2">
      <c r="A339" s="206" t="s">
        <v>13</v>
      </c>
      <c r="B339" s="204" t="s">
        <v>205</v>
      </c>
      <c r="C339" s="205" t="s">
        <v>1066</v>
      </c>
      <c r="D339" s="205" t="s">
        <v>53</v>
      </c>
      <c r="E339" s="205">
        <v>27</v>
      </c>
      <c r="F339" s="205">
        <v>35</v>
      </c>
      <c r="G339" s="205">
        <v>4</v>
      </c>
      <c r="H339" s="8">
        <f>G339/F339*100-100</f>
        <v>-88.571428571428569</v>
      </c>
      <c r="I339" s="201" t="s">
        <v>1216</v>
      </c>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row>
    <row r="340" spans="1:71" s="4" customFormat="1" ht="22.5" customHeight="1" x14ac:dyDescent="0.2">
      <c r="A340" s="199" t="s">
        <v>206</v>
      </c>
      <c r="B340" s="265" t="s">
        <v>1218</v>
      </c>
      <c r="C340" s="266"/>
      <c r="D340" s="266"/>
      <c r="E340" s="266"/>
      <c r="F340" s="266"/>
      <c r="G340" s="266"/>
      <c r="H340" s="266"/>
      <c r="I340" s="267"/>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row>
    <row r="341" spans="1:71" s="4" customFormat="1" ht="45.75" customHeight="1" x14ac:dyDescent="0.2">
      <c r="A341" s="206" t="s">
        <v>13</v>
      </c>
      <c r="B341" s="204" t="s">
        <v>207</v>
      </c>
      <c r="C341" s="205" t="s">
        <v>1066</v>
      </c>
      <c r="D341" s="205" t="s">
        <v>53</v>
      </c>
      <c r="E341" s="36">
        <v>1605</v>
      </c>
      <c r="F341" s="36">
        <v>1750</v>
      </c>
      <c r="G341" s="36">
        <v>1609</v>
      </c>
      <c r="H341" s="8">
        <f>G341/F341*100-100</f>
        <v>-8.0571428571428498</v>
      </c>
      <c r="I341" s="201"/>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row>
    <row r="342" spans="1:71" s="4" customFormat="1" ht="16.5" hidden="1" customHeight="1" x14ac:dyDescent="0.2">
      <c r="A342" s="199" t="s">
        <v>208</v>
      </c>
      <c r="B342" s="265" t="s">
        <v>625</v>
      </c>
      <c r="C342" s="266"/>
      <c r="D342" s="266"/>
      <c r="E342" s="266"/>
      <c r="F342" s="266"/>
      <c r="G342" s="266"/>
      <c r="H342" s="266"/>
      <c r="I342" s="267"/>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row>
    <row r="343" spans="1:71" s="4" customFormat="1" ht="39.75" hidden="1" customHeight="1" x14ac:dyDescent="0.2">
      <c r="A343" s="206" t="s">
        <v>13</v>
      </c>
      <c r="B343" s="204" t="s">
        <v>209</v>
      </c>
      <c r="C343" s="205" t="s">
        <v>1066</v>
      </c>
      <c r="D343" s="205" t="s">
        <v>53</v>
      </c>
      <c r="E343" s="36">
        <v>0</v>
      </c>
      <c r="F343" s="36">
        <v>0</v>
      </c>
      <c r="G343" s="205">
        <v>0</v>
      </c>
      <c r="H343" s="8">
        <v>0</v>
      </c>
      <c r="I343" s="201"/>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row>
    <row r="344" spans="1:71" s="4" customFormat="1" ht="38.25" hidden="1" customHeight="1" x14ac:dyDescent="0.2">
      <c r="A344" s="199" t="s">
        <v>210</v>
      </c>
      <c r="B344" s="265" t="s">
        <v>850</v>
      </c>
      <c r="C344" s="266"/>
      <c r="D344" s="266"/>
      <c r="E344" s="266"/>
      <c r="F344" s="266"/>
      <c r="G344" s="266"/>
      <c r="H344" s="266"/>
      <c r="I344" s="267"/>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row>
    <row r="345" spans="1:71" s="4" customFormat="1" ht="51.75" hidden="1" customHeight="1" x14ac:dyDescent="0.2">
      <c r="A345" s="206" t="s">
        <v>13</v>
      </c>
      <c r="B345" s="204" t="s">
        <v>211</v>
      </c>
      <c r="C345" s="205" t="s">
        <v>1066</v>
      </c>
      <c r="D345" s="205" t="s">
        <v>53</v>
      </c>
      <c r="E345" s="205">
        <v>0</v>
      </c>
      <c r="F345" s="205">
        <v>0</v>
      </c>
      <c r="G345" s="205">
        <v>0</v>
      </c>
      <c r="H345" s="8">
        <v>0</v>
      </c>
      <c r="I345" s="204"/>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row>
    <row r="346" spans="1:71" s="4" customFormat="1" ht="22.5" hidden="1" customHeight="1" x14ac:dyDescent="0.2">
      <c r="A346" s="199" t="s">
        <v>212</v>
      </c>
      <c r="B346" s="265" t="s">
        <v>1072</v>
      </c>
      <c r="C346" s="266"/>
      <c r="D346" s="266"/>
      <c r="E346" s="266"/>
      <c r="F346" s="266"/>
      <c r="G346" s="266"/>
      <c r="H346" s="266"/>
      <c r="I346" s="267"/>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row>
    <row r="347" spans="1:71" s="4" customFormat="1" ht="33.75" hidden="1" customHeight="1" x14ac:dyDescent="0.2">
      <c r="A347" s="206" t="s">
        <v>13</v>
      </c>
      <c r="B347" s="204" t="s">
        <v>781</v>
      </c>
      <c r="C347" s="205" t="s">
        <v>1066</v>
      </c>
      <c r="D347" s="205" t="s">
        <v>53</v>
      </c>
      <c r="E347" s="205">
        <v>0</v>
      </c>
      <c r="F347" s="205">
        <v>0</v>
      </c>
      <c r="G347" s="205">
        <v>0</v>
      </c>
      <c r="H347" s="8">
        <v>0</v>
      </c>
      <c r="I347" s="201"/>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row>
    <row r="348" spans="1:71" s="4" customFormat="1" ht="22.5" customHeight="1" x14ac:dyDescent="0.2">
      <c r="A348" s="199" t="s">
        <v>208</v>
      </c>
      <c r="B348" s="265" t="s">
        <v>1073</v>
      </c>
      <c r="C348" s="266"/>
      <c r="D348" s="266"/>
      <c r="E348" s="266"/>
      <c r="F348" s="266"/>
      <c r="G348" s="266"/>
      <c r="H348" s="266"/>
      <c r="I348" s="267"/>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row>
    <row r="349" spans="1:71" s="4" customFormat="1" ht="34.5" customHeight="1" x14ac:dyDescent="0.2">
      <c r="A349" s="206" t="s">
        <v>13</v>
      </c>
      <c r="B349" s="204" t="s">
        <v>213</v>
      </c>
      <c r="C349" s="205" t="s">
        <v>1066</v>
      </c>
      <c r="D349" s="205" t="s">
        <v>53</v>
      </c>
      <c r="E349" s="36">
        <v>5679</v>
      </c>
      <c r="F349" s="36">
        <v>6000</v>
      </c>
      <c r="G349" s="36">
        <v>5643</v>
      </c>
      <c r="H349" s="8">
        <f>G349/F349*100-100</f>
        <v>-5.9500000000000028</v>
      </c>
      <c r="I349" s="201"/>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row>
    <row r="350" spans="1:71" s="4" customFormat="1" ht="27.75" customHeight="1" x14ac:dyDescent="0.2">
      <c r="A350" s="199" t="s">
        <v>210</v>
      </c>
      <c r="B350" s="265" t="s">
        <v>851</v>
      </c>
      <c r="C350" s="266"/>
      <c r="D350" s="266"/>
      <c r="E350" s="266"/>
      <c r="F350" s="266"/>
      <c r="G350" s="266"/>
      <c r="H350" s="266"/>
      <c r="I350" s="267"/>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row>
    <row r="351" spans="1:71" s="4" customFormat="1" ht="33.75" customHeight="1" x14ac:dyDescent="0.2">
      <c r="A351" s="206" t="s">
        <v>13</v>
      </c>
      <c r="B351" s="204" t="s">
        <v>215</v>
      </c>
      <c r="C351" s="205" t="s">
        <v>1066</v>
      </c>
      <c r="D351" s="205" t="s">
        <v>53</v>
      </c>
      <c r="E351" s="205">
        <v>12</v>
      </c>
      <c r="F351" s="205">
        <v>12</v>
      </c>
      <c r="G351" s="205">
        <v>7</v>
      </c>
      <c r="H351" s="8">
        <f>G351/F351*100-100</f>
        <v>-41.666666666666664</v>
      </c>
      <c r="I351" s="204"/>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row>
    <row r="352" spans="1:71" s="4" customFormat="1" ht="20.25" customHeight="1" x14ac:dyDescent="0.2">
      <c r="A352" s="199" t="s">
        <v>212</v>
      </c>
      <c r="B352" s="265" t="s">
        <v>1219</v>
      </c>
      <c r="C352" s="266"/>
      <c r="D352" s="266"/>
      <c r="E352" s="266"/>
      <c r="F352" s="266"/>
      <c r="G352" s="266"/>
      <c r="H352" s="266"/>
      <c r="I352" s="267"/>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row>
    <row r="353" spans="1:71" s="4" customFormat="1" ht="39" customHeight="1" x14ac:dyDescent="0.2">
      <c r="A353" s="206" t="s">
        <v>13</v>
      </c>
      <c r="B353" s="204" t="s">
        <v>217</v>
      </c>
      <c r="C353" s="205" t="s">
        <v>1066</v>
      </c>
      <c r="D353" s="205" t="s">
        <v>53</v>
      </c>
      <c r="E353" s="205">
        <v>56</v>
      </c>
      <c r="F353" s="205">
        <v>56</v>
      </c>
      <c r="G353" s="205">
        <v>54</v>
      </c>
      <c r="H353" s="237">
        <f>G353/F353*100-100</f>
        <v>-3.5714285714285694</v>
      </c>
      <c r="I353" s="201"/>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row>
    <row r="354" spans="1:71" s="4" customFormat="1" ht="20.25" customHeight="1" x14ac:dyDescent="0.2">
      <c r="A354" s="208" t="s">
        <v>214</v>
      </c>
      <c r="B354" s="265" t="s">
        <v>627</v>
      </c>
      <c r="C354" s="266"/>
      <c r="D354" s="266"/>
      <c r="E354" s="266"/>
      <c r="F354" s="266"/>
      <c r="G354" s="266"/>
      <c r="H354" s="266"/>
      <c r="I354" s="267"/>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row>
    <row r="355" spans="1:71" s="4" customFormat="1" ht="38.25" customHeight="1" x14ac:dyDescent="0.2">
      <c r="A355" s="206" t="s">
        <v>13</v>
      </c>
      <c r="B355" s="204" t="s">
        <v>219</v>
      </c>
      <c r="C355" s="205" t="s">
        <v>1066</v>
      </c>
      <c r="D355" s="205" t="s">
        <v>53</v>
      </c>
      <c r="E355" s="205">
        <v>2</v>
      </c>
      <c r="F355" s="205">
        <v>2</v>
      </c>
      <c r="G355" s="205">
        <v>2</v>
      </c>
      <c r="H355" s="8">
        <f>G355/F355*100-100</f>
        <v>0</v>
      </c>
      <c r="I355" s="204"/>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row>
    <row r="356" spans="1:71" s="4" customFormat="1" ht="26.25" customHeight="1" x14ac:dyDescent="0.2">
      <c r="A356" s="208" t="s">
        <v>216</v>
      </c>
      <c r="B356" s="265" t="s">
        <v>1074</v>
      </c>
      <c r="C356" s="266"/>
      <c r="D356" s="266"/>
      <c r="E356" s="266"/>
      <c r="F356" s="266"/>
      <c r="G356" s="266"/>
      <c r="H356" s="266"/>
      <c r="I356" s="267"/>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row>
    <row r="357" spans="1:71" s="4" customFormat="1" ht="50.25" customHeight="1" x14ac:dyDescent="0.2">
      <c r="A357" s="21">
        <v>1</v>
      </c>
      <c r="B357" s="204" t="s">
        <v>221</v>
      </c>
      <c r="C357" s="205" t="s">
        <v>1066</v>
      </c>
      <c r="D357" s="205" t="s">
        <v>53</v>
      </c>
      <c r="E357" s="36">
        <v>1580</v>
      </c>
      <c r="F357" s="36">
        <v>1600</v>
      </c>
      <c r="G357" s="36">
        <v>1550</v>
      </c>
      <c r="H357" s="237">
        <f>G357/F357*100-100</f>
        <v>-3.125</v>
      </c>
      <c r="I357" s="201"/>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row>
    <row r="358" spans="1:71" s="4" customFormat="1" ht="19.5" customHeight="1" x14ac:dyDescent="0.2">
      <c r="A358" s="208" t="s">
        <v>218</v>
      </c>
      <c r="B358" s="265" t="s">
        <v>628</v>
      </c>
      <c r="C358" s="266"/>
      <c r="D358" s="266"/>
      <c r="E358" s="266"/>
      <c r="F358" s="266"/>
      <c r="G358" s="266"/>
      <c r="H358" s="266"/>
      <c r="I358" s="267"/>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row>
    <row r="359" spans="1:71" s="4" customFormat="1" ht="39.75" customHeight="1" x14ac:dyDescent="0.2">
      <c r="A359" s="21">
        <v>1</v>
      </c>
      <c r="B359" s="204" t="s">
        <v>223</v>
      </c>
      <c r="C359" s="205" t="s">
        <v>1066</v>
      </c>
      <c r="D359" s="205" t="s">
        <v>53</v>
      </c>
      <c r="E359" s="205">
        <v>147</v>
      </c>
      <c r="F359" s="205">
        <v>150</v>
      </c>
      <c r="G359" s="205">
        <v>131</v>
      </c>
      <c r="H359" s="8">
        <f>G359/F359*100-100</f>
        <v>-12.666666666666671</v>
      </c>
      <c r="I359" s="201"/>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row>
    <row r="360" spans="1:71" s="4" customFormat="1" ht="24" customHeight="1" x14ac:dyDescent="0.2">
      <c r="A360" s="208" t="s">
        <v>220</v>
      </c>
      <c r="B360" s="265" t="s">
        <v>629</v>
      </c>
      <c r="C360" s="266"/>
      <c r="D360" s="266"/>
      <c r="E360" s="266"/>
      <c r="F360" s="266"/>
      <c r="G360" s="266"/>
      <c r="H360" s="266"/>
      <c r="I360" s="267"/>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row>
    <row r="361" spans="1:71" s="4" customFormat="1" ht="30" customHeight="1" x14ac:dyDescent="0.2">
      <c r="A361" s="21" t="s">
        <v>13</v>
      </c>
      <c r="B361" s="204" t="s">
        <v>225</v>
      </c>
      <c r="C361" s="205" t="s">
        <v>1066</v>
      </c>
      <c r="D361" s="205" t="s">
        <v>53</v>
      </c>
      <c r="E361" s="205">
        <v>58</v>
      </c>
      <c r="F361" s="205">
        <v>70</v>
      </c>
      <c r="G361" s="205">
        <v>41</v>
      </c>
      <c r="H361" s="8">
        <f>G361/F361*100-100</f>
        <v>-41.428571428571423</v>
      </c>
      <c r="I361" s="201"/>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row>
    <row r="362" spans="1:71" s="4" customFormat="1" ht="21" customHeight="1" x14ac:dyDescent="0.2">
      <c r="A362" s="208" t="s">
        <v>222</v>
      </c>
      <c r="B362" s="265" t="s">
        <v>852</v>
      </c>
      <c r="C362" s="266"/>
      <c r="D362" s="266"/>
      <c r="E362" s="266"/>
      <c r="F362" s="266"/>
      <c r="G362" s="266"/>
      <c r="H362" s="266"/>
      <c r="I362" s="267"/>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row>
    <row r="363" spans="1:71" s="4" customFormat="1" ht="36" customHeight="1" x14ac:dyDescent="0.2">
      <c r="A363" s="21">
        <v>1</v>
      </c>
      <c r="B363" s="238" t="s">
        <v>227</v>
      </c>
      <c r="C363" s="205" t="s">
        <v>1066</v>
      </c>
      <c r="D363" s="205" t="s">
        <v>53</v>
      </c>
      <c r="E363" s="36">
        <v>1398</v>
      </c>
      <c r="F363" s="36">
        <v>1650</v>
      </c>
      <c r="G363" s="36">
        <v>1512</v>
      </c>
      <c r="H363" s="8">
        <f>G363/F363*100-100</f>
        <v>-8.3636363636363598</v>
      </c>
      <c r="I363" s="207"/>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row>
    <row r="364" spans="1:71" s="4" customFormat="1" ht="36" customHeight="1" x14ac:dyDescent="0.2">
      <c r="A364" s="205">
        <v>2</v>
      </c>
      <c r="B364" s="204" t="s">
        <v>228</v>
      </c>
      <c r="C364" s="205" t="s">
        <v>1066</v>
      </c>
      <c r="D364" s="205" t="s">
        <v>53</v>
      </c>
      <c r="E364" s="36">
        <v>239</v>
      </c>
      <c r="F364" s="205">
        <v>290</v>
      </c>
      <c r="G364" s="205">
        <v>169</v>
      </c>
      <c r="H364" s="8">
        <f>G364/F364*100-100</f>
        <v>-41.724137931034477</v>
      </c>
      <c r="I364" s="207"/>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row>
    <row r="365" spans="1:71" s="4" customFormat="1" ht="88.5" customHeight="1" x14ac:dyDescent="0.2">
      <c r="A365" s="206" t="s">
        <v>21</v>
      </c>
      <c r="B365" s="204" t="s">
        <v>853</v>
      </c>
      <c r="C365" s="205" t="s">
        <v>1066</v>
      </c>
      <c r="D365" s="205" t="s">
        <v>53</v>
      </c>
      <c r="E365" s="36">
        <v>180</v>
      </c>
      <c r="F365" s="205">
        <v>165</v>
      </c>
      <c r="G365" s="205">
        <v>0</v>
      </c>
      <c r="H365" s="8">
        <f>G365/F365*100-100</f>
        <v>-100</v>
      </c>
      <c r="I365" s="207" t="s">
        <v>1220</v>
      </c>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row>
    <row r="366" spans="1:71" s="4" customFormat="1" ht="41.25" customHeight="1" x14ac:dyDescent="0.2">
      <c r="A366" s="208" t="s">
        <v>224</v>
      </c>
      <c r="B366" s="265" t="s">
        <v>855</v>
      </c>
      <c r="C366" s="266"/>
      <c r="D366" s="266"/>
      <c r="E366" s="266"/>
      <c r="F366" s="266"/>
      <c r="G366" s="266"/>
      <c r="H366" s="266"/>
      <c r="I366" s="267"/>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row>
    <row r="367" spans="1:71" s="4" customFormat="1" ht="101.25" customHeight="1" x14ac:dyDescent="0.2">
      <c r="A367" s="206" t="s">
        <v>13</v>
      </c>
      <c r="B367" s="204" t="s">
        <v>230</v>
      </c>
      <c r="C367" s="205" t="s">
        <v>1066</v>
      </c>
      <c r="D367" s="205" t="s">
        <v>53</v>
      </c>
      <c r="E367" s="205">
        <v>20</v>
      </c>
      <c r="F367" s="205">
        <v>20</v>
      </c>
      <c r="G367" s="205">
        <v>19</v>
      </c>
      <c r="H367" s="8">
        <f>G367/F367*100-100</f>
        <v>-5</v>
      </c>
      <c r="I367" s="201"/>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row>
    <row r="368" spans="1:71" s="4" customFormat="1" ht="23.25" customHeight="1" x14ac:dyDescent="0.2">
      <c r="A368" s="199" t="s">
        <v>226</v>
      </c>
      <c r="B368" s="265" t="s">
        <v>856</v>
      </c>
      <c r="C368" s="266"/>
      <c r="D368" s="266"/>
      <c r="E368" s="266"/>
      <c r="F368" s="266"/>
      <c r="G368" s="266"/>
      <c r="H368" s="266"/>
      <c r="I368" s="267"/>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row>
    <row r="369" spans="1:71" s="4" customFormat="1" ht="40.5" customHeight="1" x14ac:dyDescent="0.2">
      <c r="A369" s="206" t="s">
        <v>13</v>
      </c>
      <c r="B369" s="204" t="s">
        <v>232</v>
      </c>
      <c r="C369" s="205" t="s">
        <v>1066</v>
      </c>
      <c r="D369" s="205" t="s">
        <v>53</v>
      </c>
      <c r="E369" s="205">
        <v>115</v>
      </c>
      <c r="F369" s="205">
        <v>115</v>
      </c>
      <c r="G369" s="205">
        <v>33</v>
      </c>
      <c r="H369" s="8">
        <f>G369/F369*100-100</f>
        <v>-71.304347826086953</v>
      </c>
      <c r="I369" s="201"/>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row>
    <row r="370" spans="1:71" s="4" customFormat="1" ht="25.5" customHeight="1" x14ac:dyDescent="0.2">
      <c r="A370" s="199" t="s">
        <v>229</v>
      </c>
      <c r="B370" s="265" t="s">
        <v>857</v>
      </c>
      <c r="C370" s="266"/>
      <c r="D370" s="266"/>
      <c r="E370" s="266"/>
      <c r="F370" s="266"/>
      <c r="G370" s="266"/>
      <c r="H370" s="266"/>
      <c r="I370" s="267"/>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row>
    <row r="371" spans="1:71" s="4" customFormat="1" ht="36.75" customHeight="1" x14ac:dyDescent="0.2">
      <c r="A371" s="206" t="s">
        <v>13</v>
      </c>
      <c r="B371" s="204" t="s">
        <v>234</v>
      </c>
      <c r="C371" s="205" t="s">
        <v>1066</v>
      </c>
      <c r="D371" s="205" t="s">
        <v>53</v>
      </c>
      <c r="E371" s="205">
        <v>270</v>
      </c>
      <c r="F371" s="205">
        <v>275</v>
      </c>
      <c r="G371" s="205">
        <v>42</v>
      </c>
      <c r="H371" s="8">
        <f>G371/F371*100-100</f>
        <v>-84.72727272727272</v>
      </c>
      <c r="I371" s="201" t="s">
        <v>1215</v>
      </c>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row>
    <row r="372" spans="1:71" s="4" customFormat="1" ht="28.5" customHeight="1" x14ac:dyDescent="0.2">
      <c r="A372" s="199" t="s">
        <v>231</v>
      </c>
      <c r="B372" s="265" t="s">
        <v>1221</v>
      </c>
      <c r="C372" s="266"/>
      <c r="D372" s="266"/>
      <c r="E372" s="266"/>
      <c r="F372" s="266"/>
      <c r="G372" s="266"/>
      <c r="H372" s="266"/>
      <c r="I372" s="267"/>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row>
    <row r="373" spans="1:71" s="4" customFormat="1" ht="67.5" customHeight="1" x14ac:dyDescent="0.2">
      <c r="A373" s="206" t="s">
        <v>13</v>
      </c>
      <c r="B373" s="204" t="s">
        <v>854</v>
      </c>
      <c r="C373" s="205" t="s">
        <v>1066</v>
      </c>
      <c r="D373" s="205" t="s">
        <v>53</v>
      </c>
      <c r="E373" s="205">
        <v>147</v>
      </c>
      <c r="F373" s="205">
        <v>125</v>
      </c>
      <c r="G373" s="205">
        <v>24</v>
      </c>
      <c r="H373" s="8">
        <f>G373/F373*100-100</f>
        <v>-80.8</v>
      </c>
      <c r="I373" s="201" t="s">
        <v>1215</v>
      </c>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row>
    <row r="374" spans="1:71" s="4" customFormat="1" ht="33.75" customHeight="1" x14ac:dyDescent="0.2">
      <c r="A374" s="199" t="s">
        <v>233</v>
      </c>
      <c r="B374" s="265" t="s">
        <v>237</v>
      </c>
      <c r="C374" s="266"/>
      <c r="D374" s="266"/>
      <c r="E374" s="266"/>
      <c r="F374" s="266"/>
      <c r="G374" s="266"/>
      <c r="H374" s="266"/>
      <c r="I374" s="267"/>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row>
    <row r="375" spans="1:71" s="4" customFormat="1" ht="72" customHeight="1" x14ac:dyDescent="0.2">
      <c r="A375" s="206" t="s">
        <v>13</v>
      </c>
      <c r="B375" s="204" t="s">
        <v>1075</v>
      </c>
      <c r="C375" s="205" t="s">
        <v>1066</v>
      </c>
      <c r="D375" s="205" t="s">
        <v>53</v>
      </c>
      <c r="E375" s="205">
        <v>388</v>
      </c>
      <c r="F375" s="205">
        <v>430</v>
      </c>
      <c r="G375" s="205">
        <v>414</v>
      </c>
      <c r="H375" s="8">
        <f>G375/F375*100-100</f>
        <v>-3.7209302325581461</v>
      </c>
      <c r="I375" s="201"/>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row>
    <row r="376" spans="1:71" s="4" customFormat="1" ht="24" customHeight="1" x14ac:dyDescent="0.2">
      <c r="A376" s="199" t="s">
        <v>235</v>
      </c>
      <c r="B376" s="265" t="s">
        <v>1076</v>
      </c>
      <c r="C376" s="266"/>
      <c r="D376" s="266"/>
      <c r="E376" s="266"/>
      <c r="F376" s="266"/>
      <c r="G376" s="266"/>
      <c r="H376" s="266"/>
      <c r="I376" s="267"/>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row>
    <row r="377" spans="1:71" s="4" customFormat="1" ht="57" customHeight="1" x14ac:dyDescent="0.2">
      <c r="A377" s="206" t="s">
        <v>13</v>
      </c>
      <c r="B377" s="204" t="s">
        <v>239</v>
      </c>
      <c r="C377" s="205" t="s">
        <v>1066</v>
      </c>
      <c r="D377" s="205" t="s">
        <v>53</v>
      </c>
      <c r="E377" s="205">
        <v>480</v>
      </c>
      <c r="F377" s="205">
        <v>500</v>
      </c>
      <c r="G377" s="205">
        <v>449</v>
      </c>
      <c r="H377" s="8">
        <f>G377/F377*100-100</f>
        <v>-10.200000000000003</v>
      </c>
      <c r="I377" s="201"/>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row>
    <row r="378" spans="1:71" s="4" customFormat="1" ht="23.25" customHeight="1" x14ac:dyDescent="0.2">
      <c r="A378" s="199" t="s">
        <v>236</v>
      </c>
      <c r="B378" s="260" t="s">
        <v>858</v>
      </c>
      <c r="C378" s="260"/>
      <c r="D378" s="260"/>
      <c r="E378" s="260"/>
      <c r="F378" s="260"/>
      <c r="G378" s="260"/>
      <c r="H378" s="260"/>
      <c r="I378" s="260"/>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row>
    <row r="379" spans="1:71" s="4" customFormat="1" ht="36" customHeight="1" x14ac:dyDescent="0.2">
      <c r="A379" s="206" t="s">
        <v>13</v>
      </c>
      <c r="B379" s="204" t="s">
        <v>1151</v>
      </c>
      <c r="C379" s="205" t="s">
        <v>1066</v>
      </c>
      <c r="D379" s="205" t="s">
        <v>53</v>
      </c>
      <c r="E379" s="36">
        <v>2692</v>
      </c>
      <c r="F379" s="36">
        <v>2650</v>
      </c>
      <c r="G379" s="36">
        <v>2536</v>
      </c>
      <c r="H379" s="8">
        <f>G379/F379*100-100</f>
        <v>-4.3018867924528195</v>
      </c>
      <c r="I379" s="204"/>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row>
    <row r="380" spans="1:71" s="4" customFormat="1" ht="33.75" customHeight="1" x14ac:dyDescent="0.2">
      <c r="A380" s="199" t="s">
        <v>238</v>
      </c>
      <c r="B380" s="260" t="s">
        <v>859</v>
      </c>
      <c r="C380" s="260"/>
      <c r="D380" s="260"/>
      <c r="E380" s="260"/>
      <c r="F380" s="260"/>
      <c r="G380" s="260"/>
      <c r="H380" s="260"/>
      <c r="I380" s="260"/>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row>
    <row r="381" spans="1:71" s="4" customFormat="1" ht="43.5" customHeight="1" x14ac:dyDescent="0.2">
      <c r="A381" s="206" t="s">
        <v>13</v>
      </c>
      <c r="B381" s="204" t="s">
        <v>860</v>
      </c>
      <c r="C381" s="205" t="s">
        <v>1066</v>
      </c>
      <c r="D381" s="205" t="s">
        <v>522</v>
      </c>
      <c r="E381" s="36">
        <v>38315</v>
      </c>
      <c r="F381" s="36">
        <v>52548</v>
      </c>
      <c r="G381" s="36">
        <v>9029</v>
      </c>
      <c r="H381" s="8">
        <f>G381/F381*100-100</f>
        <v>-82.817614371622142</v>
      </c>
      <c r="I381" s="201"/>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row>
    <row r="382" spans="1:71" s="4" customFormat="1" ht="33.75" customHeight="1" x14ac:dyDescent="0.2">
      <c r="A382" s="199" t="s">
        <v>240</v>
      </c>
      <c r="B382" s="260" t="s">
        <v>859</v>
      </c>
      <c r="C382" s="260"/>
      <c r="D382" s="260"/>
      <c r="E382" s="260"/>
      <c r="F382" s="260"/>
      <c r="G382" s="260"/>
      <c r="H382" s="260"/>
      <c r="I382" s="260"/>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row>
    <row r="383" spans="1:71" s="4" customFormat="1" ht="48.75" customHeight="1" x14ac:dyDescent="0.2">
      <c r="A383" s="206" t="s">
        <v>13</v>
      </c>
      <c r="B383" s="204" t="s">
        <v>860</v>
      </c>
      <c r="C383" s="205" t="s">
        <v>1066</v>
      </c>
      <c r="D383" s="205" t="s">
        <v>522</v>
      </c>
      <c r="E383" s="36">
        <v>38315</v>
      </c>
      <c r="F383" s="36">
        <v>52548</v>
      </c>
      <c r="G383" s="36">
        <v>9029</v>
      </c>
      <c r="H383" s="8">
        <f>G383/F383*100-100</f>
        <v>-82.817614371622142</v>
      </c>
      <c r="I383" s="201" t="s">
        <v>1222</v>
      </c>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row>
    <row r="384" spans="1:71" s="4" customFormat="1" ht="24" customHeight="1" x14ac:dyDescent="0.2">
      <c r="A384" s="208" t="s">
        <v>241</v>
      </c>
      <c r="B384" s="265" t="s">
        <v>630</v>
      </c>
      <c r="C384" s="266"/>
      <c r="D384" s="266"/>
      <c r="E384" s="266"/>
      <c r="F384" s="266"/>
      <c r="G384" s="266"/>
      <c r="H384" s="266"/>
      <c r="I384" s="267"/>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row>
    <row r="385" spans="1:71" s="4" customFormat="1" ht="50.25" customHeight="1" x14ac:dyDescent="0.2">
      <c r="A385" s="206" t="s">
        <v>13</v>
      </c>
      <c r="B385" s="204" t="s">
        <v>861</v>
      </c>
      <c r="C385" s="205" t="s">
        <v>1066</v>
      </c>
      <c r="D385" s="205" t="s">
        <v>53</v>
      </c>
      <c r="E385" s="205">
        <v>137</v>
      </c>
      <c r="F385" s="205">
        <v>140</v>
      </c>
      <c r="G385" s="205">
        <v>139</v>
      </c>
      <c r="H385" s="8">
        <f>G385/F385*100-100</f>
        <v>-0.7142857142857082</v>
      </c>
      <c r="I385" s="201"/>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row>
    <row r="386" spans="1:71" s="4" customFormat="1" ht="23.25" customHeight="1" x14ac:dyDescent="0.2">
      <c r="A386" s="199" t="s">
        <v>242</v>
      </c>
      <c r="B386" s="265" t="s">
        <v>631</v>
      </c>
      <c r="C386" s="266"/>
      <c r="D386" s="266"/>
      <c r="E386" s="266"/>
      <c r="F386" s="266"/>
      <c r="G386" s="266"/>
      <c r="H386" s="266"/>
      <c r="I386" s="267"/>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row>
    <row r="387" spans="1:71" s="4" customFormat="1" ht="39.75" customHeight="1" x14ac:dyDescent="0.2">
      <c r="A387" s="206" t="s">
        <v>13</v>
      </c>
      <c r="B387" s="204" t="s">
        <v>862</v>
      </c>
      <c r="C387" s="205" t="s">
        <v>1066</v>
      </c>
      <c r="D387" s="205" t="s">
        <v>53</v>
      </c>
      <c r="E387" s="205">
        <v>35</v>
      </c>
      <c r="F387" s="205">
        <v>35</v>
      </c>
      <c r="G387" s="205">
        <v>34</v>
      </c>
      <c r="H387" s="8">
        <f>G387/F387*100-100</f>
        <v>-2.8571428571428612</v>
      </c>
      <c r="I387" s="201"/>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row>
    <row r="388" spans="1:71" s="4" customFormat="1" ht="18.75" customHeight="1" x14ac:dyDescent="0.2">
      <c r="A388" s="199" t="s">
        <v>243</v>
      </c>
      <c r="B388" s="265" t="s">
        <v>863</v>
      </c>
      <c r="C388" s="266"/>
      <c r="D388" s="266"/>
      <c r="E388" s="266"/>
      <c r="F388" s="266"/>
      <c r="G388" s="266"/>
      <c r="H388" s="266"/>
      <c r="I388" s="267"/>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row>
    <row r="389" spans="1:71" s="4" customFormat="1" ht="66" customHeight="1" x14ac:dyDescent="0.2">
      <c r="A389" s="206" t="s">
        <v>13</v>
      </c>
      <c r="B389" s="204" t="s">
        <v>1077</v>
      </c>
      <c r="C389" s="205" t="s">
        <v>1066</v>
      </c>
      <c r="D389" s="205" t="s">
        <v>246</v>
      </c>
      <c r="E389" s="205">
        <v>100</v>
      </c>
      <c r="F389" s="205">
        <v>100</v>
      </c>
      <c r="G389" s="205">
        <v>100</v>
      </c>
      <c r="H389" s="8">
        <f>G389/F389*100-100</f>
        <v>0</v>
      </c>
      <c r="I389" s="201"/>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row>
    <row r="390" spans="1:71" s="4" customFormat="1" ht="21" customHeight="1" x14ac:dyDescent="0.2">
      <c r="A390" s="199" t="s">
        <v>244</v>
      </c>
      <c r="B390" s="265" t="s">
        <v>248</v>
      </c>
      <c r="C390" s="266"/>
      <c r="D390" s="266"/>
      <c r="E390" s="266"/>
      <c r="F390" s="266"/>
      <c r="G390" s="266"/>
      <c r="H390" s="266"/>
      <c r="I390" s="267"/>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row>
    <row r="391" spans="1:71" s="4" customFormat="1" ht="36" customHeight="1" x14ac:dyDescent="0.2">
      <c r="A391" s="206" t="s">
        <v>13</v>
      </c>
      <c r="B391" s="204" t="s">
        <v>1020</v>
      </c>
      <c r="C391" s="205" t="s">
        <v>1066</v>
      </c>
      <c r="D391" s="205" t="s">
        <v>53</v>
      </c>
      <c r="E391" s="205">
        <v>241</v>
      </c>
      <c r="F391" s="205">
        <v>232</v>
      </c>
      <c r="G391" s="205">
        <v>146</v>
      </c>
      <c r="H391" s="8">
        <f>G391/F391*100-100</f>
        <v>-37.068965517241381</v>
      </c>
      <c r="I391" s="201"/>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row>
    <row r="392" spans="1:71" s="4" customFormat="1" ht="24" customHeight="1" x14ac:dyDescent="0.2">
      <c r="A392" s="199" t="s">
        <v>245</v>
      </c>
      <c r="B392" s="265" t="s">
        <v>782</v>
      </c>
      <c r="C392" s="266"/>
      <c r="D392" s="266"/>
      <c r="E392" s="266"/>
      <c r="F392" s="266"/>
      <c r="G392" s="266"/>
      <c r="H392" s="266"/>
      <c r="I392" s="267"/>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row>
    <row r="393" spans="1:71" s="4" customFormat="1" ht="42.75" customHeight="1" x14ac:dyDescent="0.2">
      <c r="A393" s="206" t="s">
        <v>13</v>
      </c>
      <c r="B393" s="204" t="s">
        <v>1021</v>
      </c>
      <c r="C393" s="205" t="s">
        <v>1066</v>
      </c>
      <c r="D393" s="205" t="s">
        <v>1078</v>
      </c>
      <c r="E393" s="205">
        <v>22</v>
      </c>
      <c r="F393" s="205">
        <v>30</v>
      </c>
      <c r="G393" s="205">
        <v>9</v>
      </c>
      <c r="H393" s="8">
        <f>G393/F393*100-100</f>
        <v>-70</v>
      </c>
      <c r="I393" s="201"/>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row>
    <row r="394" spans="1:71" s="4" customFormat="1" ht="32.25" hidden="1" customHeight="1" x14ac:dyDescent="0.2">
      <c r="A394" s="199" t="s">
        <v>247</v>
      </c>
      <c r="B394" s="265" t="s">
        <v>251</v>
      </c>
      <c r="C394" s="266"/>
      <c r="D394" s="266"/>
      <c r="E394" s="266"/>
      <c r="F394" s="266"/>
      <c r="G394" s="266"/>
      <c r="H394" s="266"/>
      <c r="I394" s="267"/>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row>
    <row r="395" spans="1:71" s="4" customFormat="1" ht="71.25" hidden="1" customHeight="1" x14ac:dyDescent="0.2">
      <c r="A395" s="206" t="s">
        <v>13</v>
      </c>
      <c r="B395" s="204" t="s">
        <v>1079</v>
      </c>
      <c r="C395" s="205" t="s">
        <v>1066</v>
      </c>
      <c r="D395" s="205" t="s">
        <v>53</v>
      </c>
      <c r="E395" s="205">
        <v>0</v>
      </c>
      <c r="F395" s="205">
        <v>0</v>
      </c>
      <c r="G395" s="205">
        <v>0</v>
      </c>
      <c r="H395" s="8">
        <v>0</v>
      </c>
      <c r="I395" s="201"/>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row>
    <row r="396" spans="1:71" s="4" customFormat="1" ht="20.25" hidden="1" customHeight="1" x14ac:dyDescent="0.2">
      <c r="A396" s="199" t="s">
        <v>253</v>
      </c>
      <c r="B396" s="284" t="s">
        <v>252</v>
      </c>
      <c r="C396" s="285"/>
      <c r="D396" s="285"/>
      <c r="E396" s="285"/>
      <c r="F396" s="285"/>
      <c r="G396" s="285"/>
      <c r="H396" s="285"/>
      <c r="I396" s="286"/>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row>
    <row r="397" spans="1:71" s="4" customFormat="1" ht="39.75" hidden="1" customHeight="1" x14ac:dyDescent="0.2">
      <c r="A397" s="206" t="s">
        <v>13</v>
      </c>
      <c r="B397" s="204" t="s">
        <v>1080</v>
      </c>
      <c r="C397" s="205" t="s">
        <v>1066</v>
      </c>
      <c r="D397" s="205" t="s">
        <v>53</v>
      </c>
      <c r="E397" s="205">
        <v>0</v>
      </c>
      <c r="F397" s="205">
        <v>0</v>
      </c>
      <c r="G397" s="205">
        <v>0</v>
      </c>
      <c r="H397" s="8">
        <v>0</v>
      </c>
      <c r="I397" s="201"/>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row>
    <row r="398" spans="1:71" s="4" customFormat="1" ht="21" customHeight="1" x14ac:dyDescent="0.2">
      <c r="A398" s="199" t="s">
        <v>247</v>
      </c>
      <c r="B398" s="265" t="s">
        <v>1081</v>
      </c>
      <c r="C398" s="266"/>
      <c r="D398" s="266"/>
      <c r="E398" s="266"/>
      <c r="F398" s="266"/>
      <c r="G398" s="266"/>
      <c r="H398" s="266"/>
      <c r="I398" s="267"/>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row>
    <row r="399" spans="1:71" s="4" customFormat="1" ht="53.25" customHeight="1" x14ac:dyDescent="0.2">
      <c r="A399" s="206" t="s">
        <v>13</v>
      </c>
      <c r="B399" s="204" t="s">
        <v>1082</v>
      </c>
      <c r="C399" s="205" t="s">
        <v>1066</v>
      </c>
      <c r="D399" s="205" t="s">
        <v>53</v>
      </c>
      <c r="E399" s="205">
        <v>35</v>
      </c>
      <c r="F399" s="205">
        <v>33</v>
      </c>
      <c r="G399" s="205">
        <v>7</v>
      </c>
      <c r="H399" s="203">
        <v>0</v>
      </c>
      <c r="I399" s="201"/>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row>
    <row r="400" spans="1:71" s="4" customFormat="1" ht="24" customHeight="1" x14ac:dyDescent="0.2">
      <c r="A400" s="199" t="s">
        <v>249</v>
      </c>
      <c r="B400" s="265" t="s">
        <v>1022</v>
      </c>
      <c r="C400" s="266"/>
      <c r="D400" s="266"/>
      <c r="E400" s="266"/>
      <c r="F400" s="266"/>
      <c r="G400" s="266"/>
      <c r="H400" s="266"/>
      <c r="I400" s="267"/>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row>
    <row r="401" spans="1:71" s="4" customFormat="1" ht="37.5" customHeight="1" x14ac:dyDescent="0.2">
      <c r="A401" s="206" t="s">
        <v>13</v>
      </c>
      <c r="B401" s="204" t="s">
        <v>1083</v>
      </c>
      <c r="C401" s="205" t="s">
        <v>1066</v>
      </c>
      <c r="D401" s="205" t="s">
        <v>53</v>
      </c>
      <c r="E401" s="36">
        <v>1542</v>
      </c>
      <c r="F401" s="36">
        <v>1678</v>
      </c>
      <c r="G401" s="36">
        <v>1415</v>
      </c>
      <c r="H401" s="8">
        <f>G401/F401*100-100</f>
        <v>-15.673420738974968</v>
      </c>
      <c r="I401" s="201"/>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row>
    <row r="402" spans="1:71" s="4" customFormat="1" ht="21" hidden="1" customHeight="1" x14ac:dyDescent="0.2">
      <c r="A402" s="98" t="s">
        <v>1223</v>
      </c>
      <c r="B402" s="296" t="s">
        <v>1006</v>
      </c>
      <c r="C402" s="297"/>
      <c r="D402" s="297"/>
      <c r="E402" s="297"/>
      <c r="F402" s="297"/>
      <c r="G402" s="297"/>
      <c r="H402" s="297"/>
      <c r="I402" s="298"/>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row>
    <row r="403" spans="1:71" s="4" customFormat="1" ht="23.25" hidden="1" customHeight="1" x14ac:dyDescent="0.2">
      <c r="A403" s="100" t="s">
        <v>13</v>
      </c>
      <c r="B403" s="97" t="s">
        <v>1084</v>
      </c>
      <c r="C403" s="96" t="s">
        <v>1066</v>
      </c>
      <c r="D403" s="96" t="s">
        <v>53</v>
      </c>
      <c r="E403" s="96">
        <v>0</v>
      </c>
      <c r="F403" s="96">
        <v>0</v>
      </c>
      <c r="G403" s="96">
        <v>0</v>
      </c>
      <c r="H403" s="101">
        <v>0</v>
      </c>
      <c r="I403" s="99"/>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row>
    <row r="404" spans="1:71" s="5" customFormat="1" ht="21.75" hidden="1" customHeight="1" x14ac:dyDescent="0.2">
      <c r="A404" s="102" t="s">
        <v>1224</v>
      </c>
      <c r="B404" s="296" t="s">
        <v>1085</v>
      </c>
      <c r="C404" s="297"/>
      <c r="D404" s="297"/>
      <c r="E404" s="297"/>
      <c r="F404" s="297"/>
      <c r="G404" s="297"/>
      <c r="H404" s="297"/>
      <c r="I404" s="298"/>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row>
    <row r="405" spans="1:71" s="4" customFormat="1" ht="66" hidden="1" customHeight="1" x14ac:dyDescent="0.2">
      <c r="A405" s="100" t="s">
        <v>13</v>
      </c>
      <c r="B405" s="97" t="s">
        <v>1086</v>
      </c>
      <c r="C405" s="96" t="s">
        <v>1066</v>
      </c>
      <c r="D405" s="96" t="s">
        <v>191</v>
      </c>
      <c r="E405" s="96">
        <v>0</v>
      </c>
      <c r="F405" s="96">
        <v>0</v>
      </c>
      <c r="G405" s="96">
        <v>0</v>
      </c>
      <c r="H405" s="101">
        <v>0</v>
      </c>
      <c r="I405" s="99"/>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row>
    <row r="406" spans="1:71" s="4" customFormat="1" ht="20.25" customHeight="1" x14ac:dyDescent="0.2">
      <c r="A406" s="194" t="s">
        <v>254</v>
      </c>
      <c r="B406" s="287" t="s">
        <v>802</v>
      </c>
      <c r="C406" s="288"/>
      <c r="D406" s="288"/>
      <c r="E406" s="288"/>
      <c r="F406" s="288"/>
      <c r="G406" s="288"/>
      <c r="H406" s="288"/>
      <c r="I406" s="289"/>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row>
    <row r="407" spans="1:71" s="4" customFormat="1" ht="43.5" customHeight="1" x14ac:dyDescent="0.2">
      <c r="A407" s="205">
        <v>1</v>
      </c>
      <c r="B407" s="204" t="s">
        <v>864</v>
      </c>
      <c r="C407" s="205" t="s">
        <v>1066</v>
      </c>
      <c r="D407" s="205" t="s">
        <v>1087</v>
      </c>
      <c r="E407" s="205">
        <v>603.70000000000005</v>
      </c>
      <c r="F407" s="205">
        <v>550.1</v>
      </c>
      <c r="G407" s="205">
        <v>160.87</v>
      </c>
      <c r="H407" s="8">
        <f>G407/F407*100-100</f>
        <v>-70.756226140701685</v>
      </c>
      <c r="I407" s="201"/>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row>
    <row r="408" spans="1:71" s="4" customFormat="1" ht="42.75" customHeight="1" x14ac:dyDescent="0.2">
      <c r="A408" s="206" t="s">
        <v>17</v>
      </c>
      <c r="B408" s="204" t="s">
        <v>865</v>
      </c>
      <c r="C408" s="205" t="s">
        <v>1066</v>
      </c>
      <c r="D408" s="205" t="s">
        <v>191</v>
      </c>
      <c r="E408" s="205">
        <v>100</v>
      </c>
      <c r="F408" s="205">
        <v>100</v>
      </c>
      <c r="G408" s="205">
        <v>100</v>
      </c>
      <c r="H408" s="8">
        <v>0</v>
      </c>
      <c r="I408" s="201"/>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row>
    <row r="409" spans="1:71" s="5" customFormat="1" ht="19.5" customHeight="1" x14ac:dyDescent="0.2">
      <c r="A409" s="199" t="s">
        <v>255</v>
      </c>
      <c r="B409" s="265" t="s">
        <v>256</v>
      </c>
      <c r="C409" s="266"/>
      <c r="D409" s="266"/>
      <c r="E409" s="266"/>
      <c r="F409" s="266"/>
      <c r="G409" s="266"/>
      <c r="H409" s="266"/>
      <c r="I409" s="267"/>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row>
    <row r="410" spans="1:71" s="4" customFormat="1" ht="38.25" customHeight="1" x14ac:dyDescent="0.2">
      <c r="A410" s="205">
        <v>1</v>
      </c>
      <c r="B410" s="204" t="s">
        <v>257</v>
      </c>
      <c r="C410" s="205" t="s">
        <v>1066</v>
      </c>
      <c r="D410" s="205" t="s">
        <v>1087</v>
      </c>
      <c r="E410" s="205">
        <v>603.70000000000005</v>
      </c>
      <c r="F410" s="205">
        <v>550.1</v>
      </c>
      <c r="G410" s="205">
        <v>160.87</v>
      </c>
      <c r="H410" s="8">
        <f>G410/F410*100-100</f>
        <v>-70.756226140701685</v>
      </c>
      <c r="I410" s="201"/>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row>
    <row r="411" spans="1:71" s="4" customFormat="1" ht="22.5" customHeight="1" x14ac:dyDescent="0.2">
      <c r="A411" s="205">
        <v>2</v>
      </c>
      <c r="B411" s="204" t="s">
        <v>258</v>
      </c>
      <c r="C411" s="205" t="s">
        <v>1066</v>
      </c>
      <c r="D411" s="205" t="s">
        <v>191</v>
      </c>
      <c r="E411" s="205">
        <v>90</v>
      </c>
      <c r="F411" s="205">
        <v>90</v>
      </c>
      <c r="G411" s="205">
        <v>90</v>
      </c>
      <c r="H411" s="8">
        <f>G411/F411*100-100</f>
        <v>0</v>
      </c>
      <c r="I411" s="204"/>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row>
    <row r="412" spans="1:71" s="4" customFormat="1" ht="36" customHeight="1" x14ac:dyDescent="0.2">
      <c r="A412" s="205">
        <v>3</v>
      </c>
      <c r="B412" s="204" t="s">
        <v>865</v>
      </c>
      <c r="C412" s="205" t="s">
        <v>1066</v>
      </c>
      <c r="D412" s="205" t="s">
        <v>191</v>
      </c>
      <c r="E412" s="205">
        <v>100</v>
      </c>
      <c r="F412" s="205">
        <v>100</v>
      </c>
      <c r="G412" s="205">
        <v>100</v>
      </c>
      <c r="H412" s="8">
        <f>G412/F412*100-100</f>
        <v>0</v>
      </c>
      <c r="I412" s="201"/>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row>
    <row r="413" spans="1:71" s="4" customFormat="1" ht="21.75" customHeight="1" x14ac:dyDescent="0.2">
      <c r="A413" s="194" t="s">
        <v>259</v>
      </c>
      <c r="B413" s="287" t="s">
        <v>803</v>
      </c>
      <c r="C413" s="288"/>
      <c r="D413" s="288"/>
      <c r="E413" s="288"/>
      <c r="F413" s="288"/>
      <c r="G413" s="288"/>
      <c r="H413" s="288"/>
      <c r="I413" s="289"/>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row>
    <row r="414" spans="1:71" s="4" customFormat="1" ht="36.75" customHeight="1" x14ac:dyDescent="0.2">
      <c r="A414" s="205">
        <v>1</v>
      </c>
      <c r="B414" s="204" t="s">
        <v>186</v>
      </c>
      <c r="C414" s="205" t="s">
        <v>1067</v>
      </c>
      <c r="D414" s="205" t="s">
        <v>191</v>
      </c>
      <c r="E414" s="205">
        <v>0.79</v>
      </c>
      <c r="F414" s="205">
        <v>0.86</v>
      </c>
      <c r="G414" s="205">
        <v>0.65</v>
      </c>
      <c r="H414" s="8">
        <f>100-G414/F414*100</f>
        <v>24.418604651162795</v>
      </c>
      <c r="I414" s="204" t="s">
        <v>1225</v>
      </c>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row>
    <row r="415" spans="1:71" s="4" customFormat="1" ht="39.75" customHeight="1" x14ac:dyDescent="0.2">
      <c r="A415" s="205">
        <v>2</v>
      </c>
      <c r="B415" s="204" t="s">
        <v>260</v>
      </c>
      <c r="C415" s="205" t="s">
        <v>1066</v>
      </c>
      <c r="D415" s="205" t="s">
        <v>191</v>
      </c>
      <c r="E415" s="205">
        <v>87.7</v>
      </c>
      <c r="F415" s="205">
        <v>82.5</v>
      </c>
      <c r="G415" s="205">
        <v>90</v>
      </c>
      <c r="H415" s="8">
        <f t="shared" ref="H415:H416" si="5">G415/F415*100-100</f>
        <v>9.0909090909090793</v>
      </c>
      <c r="I415" s="204"/>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row>
    <row r="416" spans="1:71" s="4" customFormat="1" ht="60.75" customHeight="1" x14ac:dyDescent="0.2">
      <c r="A416" s="205">
        <v>3</v>
      </c>
      <c r="B416" s="204" t="s">
        <v>268</v>
      </c>
      <c r="C416" s="205" t="s">
        <v>1066</v>
      </c>
      <c r="D416" s="205" t="s">
        <v>191</v>
      </c>
      <c r="E416" s="205">
        <v>58</v>
      </c>
      <c r="F416" s="205">
        <v>60</v>
      </c>
      <c r="G416" s="205">
        <v>8</v>
      </c>
      <c r="H416" s="8">
        <f t="shared" si="5"/>
        <v>-86.666666666666671</v>
      </c>
      <c r="I416" s="204" t="s">
        <v>1216</v>
      </c>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row>
    <row r="417" spans="1:71" s="5" customFormat="1" ht="39.75" customHeight="1" x14ac:dyDescent="0.2">
      <c r="A417" s="199" t="s">
        <v>261</v>
      </c>
      <c r="B417" s="265" t="s">
        <v>262</v>
      </c>
      <c r="C417" s="266"/>
      <c r="D417" s="266"/>
      <c r="E417" s="266"/>
      <c r="F417" s="266"/>
      <c r="G417" s="266"/>
      <c r="H417" s="266"/>
      <c r="I417" s="267"/>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row>
    <row r="418" spans="1:71" s="4" customFormat="1" ht="36" customHeight="1" x14ac:dyDescent="0.2">
      <c r="A418" s="205">
        <v>1</v>
      </c>
      <c r="B418" s="204" t="s">
        <v>186</v>
      </c>
      <c r="C418" s="205" t="s">
        <v>1067</v>
      </c>
      <c r="D418" s="205" t="s">
        <v>191</v>
      </c>
      <c r="E418" s="205">
        <v>0.79</v>
      </c>
      <c r="F418" s="205">
        <v>0.86</v>
      </c>
      <c r="G418" s="205">
        <v>0.65</v>
      </c>
      <c r="H418" s="8">
        <f>100-(G418/F418*100)</f>
        <v>24.418604651162795</v>
      </c>
      <c r="I418" s="204"/>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row>
    <row r="419" spans="1:71" s="4" customFormat="1" ht="33.75" customHeight="1" x14ac:dyDescent="0.2">
      <c r="A419" s="206" t="s">
        <v>17</v>
      </c>
      <c r="B419" s="204" t="s">
        <v>260</v>
      </c>
      <c r="C419" s="205" t="s">
        <v>1066</v>
      </c>
      <c r="D419" s="205" t="s">
        <v>191</v>
      </c>
      <c r="E419" s="205">
        <v>87.7</v>
      </c>
      <c r="F419" s="205">
        <v>82.5</v>
      </c>
      <c r="G419" s="205">
        <v>90</v>
      </c>
      <c r="H419" s="8">
        <f>G419/F419*100-100</f>
        <v>9.0909090909090793</v>
      </c>
      <c r="I419" s="207"/>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row>
    <row r="420" spans="1:71" s="5" customFormat="1" ht="38.25" customHeight="1" x14ac:dyDescent="0.2">
      <c r="A420" s="199" t="s">
        <v>264</v>
      </c>
      <c r="B420" s="265" t="s">
        <v>265</v>
      </c>
      <c r="C420" s="266"/>
      <c r="D420" s="266"/>
      <c r="E420" s="266"/>
      <c r="F420" s="266"/>
      <c r="G420" s="266"/>
      <c r="H420" s="266"/>
      <c r="I420" s="267"/>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row>
    <row r="421" spans="1:71" s="4" customFormat="1" ht="68.25" customHeight="1" x14ac:dyDescent="0.2">
      <c r="A421" s="206" t="s">
        <v>13</v>
      </c>
      <c r="B421" s="204" t="s">
        <v>266</v>
      </c>
      <c r="C421" s="205" t="s">
        <v>1066</v>
      </c>
      <c r="D421" s="205" t="s">
        <v>263</v>
      </c>
      <c r="E421" s="36">
        <v>4854</v>
      </c>
      <c r="F421" s="36">
        <v>4854</v>
      </c>
      <c r="G421" s="36">
        <v>4853</v>
      </c>
      <c r="H421" s="8">
        <f>G421/F421*100-100</f>
        <v>-2.0601565718990855E-2</v>
      </c>
      <c r="I421" s="204"/>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row>
    <row r="422" spans="1:71" s="4" customFormat="1" ht="23.25" customHeight="1" x14ac:dyDescent="0.2">
      <c r="A422" s="199" t="s">
        <v>267</v>
      </c>
      <c r="B422" s="265" t="s">
        <v>632</v>
      </c>
      <c r="C422" s="266"/>
      <c r="D422" s="266"/>
      <c r="E422" s="266"/>
      <c r="F422" s="266"/>
      <c r="G422" s="266"/>
      <c r="H422" s="266"/>
      <c r="I422" s="267"/>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row>
    <row r="423" spans="1:71" s="4" customFormat="1" ht="55.5" customHeight="1" x14ac:dyDescent="0.2">
      <c r="A423" s="206" t="s">
        <v>13</v>
      </c>
      <c r="B423" s="204" t="s">
        <v>268</v>
      </c>
      <c r="C423" s="205" t="s">
        <v>1066</v>
      </c>
      <c r="D423" s="205" t="s">
        <v>191</v>
      </c>
      <c r="E423" s="205">
        <v>58</v>
      </c>
      <c r="F423" s="205">
        <v>60</v>
      </c>
      <c r="G423" s="205">
        <v>8</v>
      </c>
      <c r="H423" s="8">
        <f>G423/F423*100-100</f>
        <v>-86.666666666666671</v>
      </c>
      <c r="I423" s="204"/>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row>
    <row r="424" spans="1:71" s="4" customFormat="1" ht="18" customHeight="1" x14ac:dyDescent="0.2">
      <c r="A424" s="194" t="s">
        <v>270</v>
      </c>
      <c r="B424" s="287" t="s">
        <v>1088</v>
      </c>
      <c r="C424" s="288"/>
      <c r="D424" s="288"/>
      <c r="E424" s="288"/>
      <c r="F424" s="288"/>
      <c r="G424" s="288"/>
      <c r="H424" s="288"/>
      <c r="I424" s="289"/>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row>
    <row r="425" spans="1:71" s="4" customFormat="1" ht="51.75" customHeight="1" x14ac:dyDescent="0.2">
      <c r="A425" s="205">
        <v>1</v>
      </c>
      <c r="B425" s="204" t="s">
        <v>1149</v>
      </c>
      <c r="C425" s="205" t="s">
        <v>1066</v>
      </c>
      <c r="D425" s="205" t="s">
        <v>187</v>
      </c>
      <c r="E425" s="205">
        <v>3</v>
      </c>
      <c r="F425" s="205">
        <v>4</v>
      </c>
      <c r="G425" s="205">
        <v>0</v>
      </c>
      <c r="H425" s="8">
        <f>G425/F425*100-100</f>
        <v>-100</v>
      </c>
      <c r="I425" s="236"/>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row>
    <row r="426" spans="1:71" s="4" customFormat="1" ht="32.25" customHeight="1" x14ac:dyDescent="0.2">
      <c r="A426" s="206" t="s">
        <v>17</v>
      </c>
      <c r="B426" s="204" t="s">
        <v>188</v>
      </c>
      <c r="C426" s="205" t="s">
        <v>1066</v>
      </c>
      <c r="D426" s="205" t="s">
        <v>191</v>
      </c>
      <c r="E426" s="205">
        <v>61</v>
      </c>
      <c r="F426" s="205">
        <v>62</v>
      </c>
      <c r="G426" s="205">
        <v>62</v>
      </c>
      <c r="H426" s="8">
        <f>G426/F426*100-100</f>
        <v>0</v>
      </c>
      <c r="I426" s="236"/>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row>
    <row r="427" spans="1:71" s="5" customFormat="1" ht="21.75" customHeight="1" x14ac:dyDescent="0.2">
      <c r="A427" s="199" t="s">
        <v>271</v>
      </c>
      <c r="B427" s="265" t="s">
        <v>1089</v>
      </c>
      <c r="C427" s="266"/>
      <c r="D427" s="266"/>
      <c r="E427" s="266"/>
      <c r="F427" s="266"/>
      <c r="G427" s="266"/>
      <c r="H427" s="266"/>
      <c r="I427" s="267"/>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row>
    <row r="428" spans="1:71" s="4" customFormat="1" ht="36.75" customHeight="1" x14ac:dyDescent="0.2">
      <c r="A428" s="206" t="s">
        <v>13</v>
      </c>
      <c r="B428" s="204" t="s">
        <v>1090</v>
      </c>
      <c r="C428" s="205" t="s">
        <v>1066</v>
      </c>
      <c r="D428" s="205" t="s">
        <v>187</v>
      </c>
      <c r="E428" s="205">
        <v>3</v>
      </c>
      <c r="F428" s="205">
        <v>4</v>
      </c>
      <c r="G428" s="205">
        <v>0</v>
      </c>
      <c r="H428" s="8">
        <f>G428/F428*100-100</f>
        <v>-100</v>
      </c>
      <c r="I428" s="204"/>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row>
    <row r="429" spans="1:71" s="5" customFormat="1" ht="21.75" customHeight="1" x14ac:dyDescent="0.2">
      <c r="A429" s="199" t="s">
        <v>272</v>
      </c>
      <c r="B429" s="265" t="s">
        <v>633</v>
      </c>
      <c r="C429" s="266"/>
      <c r="D429" s="266"/>
      <c r="E429" s="266"/>
      <c r="F429" s="266"/>
      <c r="G429" s="266"/>
      <c r="H429" s="266"/>
      <c r="I429" s="267"/>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row>
    <row r="430" spans="1:71" s="4" customFormat="1" ht="39" customHeight="1" x14ac:dyDescent="0.2">
      <c r="A430" s="206" t="s">
        <v>13</v>
      </c>
      <c r="B430" s="204" t="s">
        <v>188</v>
      </c>
      <c r="C430" s="205" t="s">
        <v>1066</v>
      </c>
      <c r="D430" s="205" t="s">
        <v>191</v>
      </c>
      <c r="E430" s="205">
        <v>61</v>
      </c>
      <c r="F430" s="205">
        <v>62</v>
      </c>
      <c r="G430" s="205">
        <v>62</v>
      </c>
      <c r="H430" s="8">
        <f>G430/F430*100-100</f>
        <v>0</v>
      </c>
      <c r="I430" s="201"/>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row>
    <row r="431" spans="1:71" s="4" customFormat="1" ht="21" customHeight="1" x14ac:dyDescent="0.2">
      <c r="A431" s="92" t="s">
        <v>273</v>
      </c>
      <c r="B431" s="265" t="s">
        <v>275</v>
      </c>
      <c r="C431" s="266"/>
      <c r="D431" s="266"/>
      <c r="E431" s="266"/>
      <c r="F431" s="266"/>
      <c r="G431" s="266"/>
      <c r="H431" s="266"/>
      <c r="I431" s="267"/>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row>
    <row r="432" spans="1:71" s="4" customFormat="1" ht="31.5" customHeight="1" x14ac:dyDescent="0.2">
      <c r="A432" s="206" t="s">
        <v>13</v>
      </c>
      <c r="B432" s="204" t="s">
        <v>1091</v>
      </c>
      <c r="C432" s="205" t="s">
        <v>1066</v>
      </c>
      <c r="D432" s="205" t="s">
        <v>187</v>
      </c>
      <c r="E432" s="205">
        <v>11</v>
      </c>
      <c r="F432" s="205">
        <v>12</v>
      </c>
      <c r="G432" s="205">
        <v>12</v>
      </c>
      <c r="H432" s="8">
        <f>G432/F432*100-100</f>
        <v>0</v>
      </c>
      <c r="I432" s="201"/>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row>
    <row r="433" spans="1:71" s="4" customFormat="1" ht="29.25" customHeight="1" x14ac:dyDescent="0.2">
      <c r="A433" s="194" t="s">
        <v>276</v>
      </c>
      <c r="B433" s="287" t="s">
        <v>804</v>
      </c>
      <c r="C433" s="288"/>
      <c r="D433" s="288"/>
      <c r="E433" s="288"/>
      <c r="F433" s="288"/>
      <c r="G433" s="288"/>
      <c r="H433" s="288"/>
      <c r="I433" s="289"/>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row>
    <row r="434" spans="1:71" s="4" customFormat="1" ht="28.5" customHeight="1" x14ac:dyDescent="0.2">
      <c r="A434" s="206" t="s">
        <v>13</v>
      </c>
      <c r="B434" s="204" t="s">
        <v>189</v>
      </c>
      <c r="C434" s="205" t="s">
        <v>1066</v>
      </c>
      <c r="D434" s="205" t="s">
        <v>187</v>
      </c>
      <c r="E434" s="205">
        <v>25</v>
      </c>
      <c r="F434" s="205">
        <v>7</v>
      </c>
      <c r="G434" s="205">
        <v>0</v>
      </c>
      <c r="H434" s="8">
        <f>G434/F434*100-100</f>
        <v>-100</v>
      </c>
      <c r="I434" s="204"/>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row>
    <row r="435" spans="1:71" s="4" customFormat="1" ht="31.5" customHeight="1" x14ac:dyDescent="0.2">
      <c r="A435" s="199" t="s">
        <v>277</v>
      </c>
      <c r="B435" s="265" t="s">
        <v>634</v>
      </c>
      <c r="C435" s="266"/>
      <c r="D435" s="266"/>
      <c r="E435" s="266"/>
      <c r="F435" s="266"/>
      <c r="G435" s="266"/>
      <c r="H435" s="266"/>
      <c r="I435" s="267"/>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row>
    <row r="436" spans="1:71" s="4" customFormat="1" ht="55.5" customHeight="1" x14ac:dyDescent="0.2">
      <c r="A436" s="206" t="s">
        <v>13</v>
      </c>
      <c r="B436" s="204" t="s">
        <v>1092</v>
      </c>
      <c r="C436" s="205" t="s">
        <v>1066</v>
      </c>
      <c r="D436" s="205" t="s">
        <v>187</v>
      </c>
      <c r="E436" s="205">
        <v>20</v>
      </c>
      <c r="F436" s="205">
        <v>3</v>
      </c>
      <c r="G436" s="205">
        <v>0</v>
      </c>
      <c r="H436" s="8">
        <f>G436/F436*100-100</f>
        <v>-100</v>
      </c>
      <c r="I436" s="204"/>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row>
    <row r="437" spans="1:71" s="4" customFormat="1" ht="31.5" customHeight="1" x14ac:dyDescent="0.2">
      <c r="A437" s="199" t="s">
        <v>278</v>
      </c>
      <c r="B437" s="265" t="s">
        <v>879</v>
      </c>
      <c r="C437" s="266"/>
      <c r="D437" s="266"/>
      <c r="E437" s="266"/>
      <c r="F437" s="266"/>
      <c r="G437" s="266"/>
      <c r="H437" s="266"/>
      <c r="I437" s="267"/>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row>
    <row r="438" spans="1:71" s="4" customFormat="1" ht="73.5" customHeight="1" x14ac:dyDescent="0.2">
      <c r="A438" s="206" t="s">
        <v>13</v>
      </c>
      <c r="B438" s="204" t="s">
        <v>784</v>
      </c>
      <c r="C438" s="205" t="s">
        <v>1066</v>
      </c>
      <c r="D438" s="205" t="s">
        <v>263</v>
      </c>
      <c r="E438" s="205">
        <v>3</v>
      </c>
      <c r="F438" s="205">
        <v>2</v>
      </c>
      <c r="G438" s="205">
        <v>0</v>
      </c>
      <c r="H438" s="8">
        <v>0</v>
      </c>
      <c r="I438" s="207"/>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row>
    <row r="439" spans="1:71" s="4" customFormat="1" ht="32.25" customHeight="1" x14ac:dyDescent="0.2">
      <c r="A439" s="199" t="s">
        <v>279</v>
      </c>
      <c r="B439" s="265" t="s">
        <v>1226</v>
      </c>
      <c r="C439" s="266"/>
      <c r="D439" s="266"/>
      <c r="E439" s="266"/>
      <c r="F439" s="266"/>
      <c r="G439" s="266"/>
      <c r="H439" s="266"/>
      <c r="I439" s="267"/>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row>
    <row r="440" spans="1:71" s="4" customFormat="1" ht="67.5" customHeight="1" x14ac:dyDescent="0.2">
      <c r="A440" s="206" t="s">
        <v>13</v>
      </c>
      <c r="B440" s="204" t="s">
        <v>280</v>
      </c>
      <c r="C440" s="205" t="s">
        <v>1066</v>
      </c>
      <c r="D440" s="205" t="s">
        <v>263</v>
      </c>
      <c r="E440" s="205">
        <v>2</v>
      </c>
      <c r="F440" s="205">
        <v>2</v>
      </c>
      <c r="G440" s="205">
        <v>0</v>
      </c>
      <c r="H440" s="8">
        <v>0</v>
      </c>
      <c r="I440" s="207"/>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row>
    <row r="441" spans="1:71" s="4" customFormat="1" ht="23.25" customHeight="1" x14ac:dyDescent="0.2">
      <c r="A441" s="194" t="s">
        <v>281</v>
      </c>
      <c r="B441" s="287" t="s">
        <v>1411</v>
      </c>
      <c r="C441" s="288"/>
      <c r="D441" s="288"/>
      <c r="E441" s="288"/>
      <c r="F441" s="288"/>
      <c r="G441" s="288"/>
      <c r="H441" s="288"/>
      <c r="I441" s="289"/>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row>
    <row r="442" spans="1:71" s="4" customFormat="1" ht="30.75" customHeight="1" x14ac:dyDescent="0.2">
      <c r="A442" s="206" t="s">
        <v>13</v>
      </c>
      <c r="B442" s="204" t="s">
        <v>783</v>
      </c>
      <c r="C442" s="205" t="s">
        <v>1066</v>
      </c>
      <c r="D442" s="205" t="s">
        <v>191</v>
      </c>
      <c r="E442" s="205">
        <v>102.19</v>
      </c>
      <c r="F442" s="8">
        <v>95</v>
      </c>
      <c r="G442" s="8">
        <v>55.28</v>
      </c>
      <c r="H442" s="8">
        <f>G442/F442*100-100</f>
        <v>-41.810526315789474</v>
      </c>
      <c r="I442" s="236"/>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row>
    <row r="443" spans="1:71" s="4" customFormat="1" ht="21" customHeight="1" x14ac:dyDescent="0.2">
      <c r="A443" s="199" t="s">
        <v>282</v>
      </c>
      <c r="B443" s="265" t="s">
        <v>283</v>
      </c>
      <c r="C443" s="266"/>
      <c r="D443" s="266"/>
      <c r="E443" s="266"/>
      <c r="F443" s="266"/>
      <c r="G443" s="266"/>
      <c r="H443" s="266"/>
      <c r="I443" s="267"/>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row>
    <row r="444" spans="1:71" s="4" customFormat="1" ht="28.5" customHeight="1" x14ac:dyDescent="0.2">
      <c r="A444" s="206" t="s">
        <v>13</v>
      </c>
      <c r="B444" s="204" t="s">
        <v>866</v>
      </c>
      <c r="C444" s="205" t="s">
        <v>1066</v>
      </c>
      <c r="D444" s="205" t="s">
        <v>191</v>
      </c>
      <c r="E444" s="8">
        <v>95</v>
      </c>
      <c r="F444" s="8">
        <v>95</v>
      </c>
      <c r="G444" s="8">
        <v>95</v>
      </c>
      <c r="H444" s="8">
        <f>G444/F444*100-100</f>
        <v>0</v>
      </c>
      <c r="I444" s="201"/>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row>
    <row r="445" spans="1:71" s="4" customFormat="1" ht="29.25" customHeight="1" x14ac:dyDescent="0.2">
      <c r="A445" s="199" t="s">
        <v>284</v>
      </c>
      <c r="B445" s="265" t="s">
        <v>144</v>
      </c>
      <c r="C445" s="266"/>
      <c r="D445" s="266"/>
      <c r="E445" s="266"/>
      <c r="F445" s="266"/>
      <c r="G445" s="266"/>
      <c r="H445" s="266"/>
      <c r="I445" s="267"/>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row>
    <row r="446" spans="1:71" s="4" customFormat="1" ht="41.25" customHeight="1" x14ac:dyDescent="0.2">
      <c r="A446" s="206" t="s">
        <v>13</v>
      </c>
      <c r="B446" s="204" t="s">
        <v>867</v>
      </c>
      <c r="C446" s="205" t="s">
        <v>1066</v>
      </c>
      <c r="D446" s="205" t="s">
        <v>191</v>
      </c>
      <c r="E446" s="8">
        <v>100</v>
      </c>
      <c r="F446" s="8">
        <v>100</v>
      </c>
      <c r="G446" s="8">
        <v>100</v>
      </c>
      <c r="H446" s="8">
        <v>0</v>
      </c>
      <c r="I446" s="201"/>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row>
    <row r="447" spans="1:71" s="4" customFormat="1" ht="24.75" customHeight="1" x14ac:dyDescent="0.2">
      <c r="A447" s="199" t="s">
        <v>286</v>
      </c>
      <c r="B447" s="265" t="s">
        <v>1093</v>
      </c>
      <c r="C447" s="266"/>
      <c r="D447" s="266"/>
      <c r="E447" s="266"/>
      <c r="F447" s="266"/>
      <c r="G447" s="266"/>
      <c r="H447" s="266"/>
      <c r="I447" s="267"/>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row>
    <row r="448" spans="1:71" s="4" customFormat="1" ht="29.25" customHeight="1" x14ac:dyDescent="0.2">
      <c r="A448" s="206" t="s">
        <v>13</v>
      </c>
      <c r="B448" s="204" t="s">
        <v>285</v>
      </c>
      <c r="C448" s="205" t="s">
        <v>1066</v>
      </c>
      <c r="D448" s="205" t="s">
        <v>16</v>
      </c>
      <c r="E448" s="8">
        <v>104</v>
      </c>
      <c r="F448" s="8">
        <v>95</v>
      </c>
      <c r="G448" s="8">
        <v>68.81</v>
      </c>
      <c r="H448" s="8">
        <f>G448/F448*100-100</f>
        <v>-27.568421052631578</v>
      </c>
      <c r="I448" s="201"/>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row>
    <row r="449" spans="1:71" s="4" customFormat="1" ht="21.75" customHeight="1" x14ac:dyDescent="0.2">
      <c r="A449" s="199" t="s">
        <v>288</v>
      </c>
      <c r="B449" s="265" t="s">
        <v>287</v>
      </c>
      <c r="C449" s="266"/>
      <c r="D449" s="266"/>
      <c r="E449" s="266"/>
      <c r="F449" s="266"/>
      <c r="G449" s="266"/>
      <c r="H449" s="266"/>
      <c r="I449" s="267"/>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row>
    <row r="450" spans="1:71" s="4" customFormat="1" ht="34.5" customHeight="1" x14ac:dyDescent="0.2">
      <c r="A450" s="206" t="s">
        <v>13</v>
      </c>
      <c r="B450" s="204" t="s">
        <v>1228</v>
      </c>
      <c r="C450" s="205" t="s">
        <v>1066</v>
      </c>
      <c r="D450" s="205" t="s">
        <v>191</v>
      </c>
      <c r="E450" s="8">
        <v>100</v>
      </c>
      <c r="F450" s="8">
        <v>100</v>
      </c>
      <c r="G450" s="8">
        <v>100</v>
      </c>
      <c r="H450" s="8">
        <f>G450/F450*100-100</f>
        <v>0</v>
      </c>
      <c r="I450" s="201"/>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row>
    <row r="451" spans="1:71" s="4" customFormat="1" ht="24.75" customHeight="1" x14ac:dyDescent="0.2">
      <c r="A451" s="199" t="s">
        <v>291</v>
      </c>
      <c r="B451" s="265" t="s">
        <v>289</v>
      </c>
      <c r="C451" s="266"/>
      <c r="D451" s="266"/>
      <c r="E451" s="266"/>
      <c r="F451" s="266"/>
      <c r="G451" s="266"/>
      <c r="H451" s="266"/>
      <c r="I451" s="267"/>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row>
    <row r="452" spans="1:71" s="4" customFormat="1" ht="72" customHeight="1" x14ac:dyDescent="0.2">
      <c r="A452" s="206" t="s">
        <v>13</v>
      </c>
      <c r="B452" s="204" t="s">
        <v>290</v>
      </c>
      <c r="C452" s="205" t="s">
        <v>1066</v>
      </c>
      <c r="D452" s="205" t="s">
        <v>191</v>
      </c>
      <c r="E452" s="205">
        <v>100</v>
      </c>
      <c r="F452" s="205">
        <v>100</v>
      </c>
      <c r="G452" s="205">
        <v>100</v>
      </c>
      <c r="H452" s="8">
        <f>G452/F452*100-100</f>
        <v>0</v>
      </c>
      <c r="I452" s="201"/>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c r="BQ452" s="15"/>
      <c r="BR452" s="15"/>
      <c r="BS452" s="15"/>
    </row>
    <row r="453" spans="1:71" s="4" customFormat="1" ht="18.75" customHeight="1" x14ac:dyDescent="0.2">
      <c r="A453" s="199" t="s">
        <v>635</v>
      </c>
      <c r="B453" s="265" t="s">
        <v>292</v>
      </c>
      <c r="C453" s="266"/>
      <c r="D453" s="266"/>
      <c r="E453" s="266"/>
      <c r="F453" s="266"/>
      <c r="G453" s="266"/>
      <c r="H453" s="266"/>
      <c r="I453" s="267"/>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15"/>
    </row>
    <row r="454" spans="1:71" s="4" customFormat="1" ht="39.75" customHeight="1" x14ac:dyDescent="0.2">
      <c r="A454" s="206" t="s">
        <v>13</v>
      </c>
      <c r="B454" s="204" t="s">
        <v>293</v>
      </c>
      <c r="C454" s="205" t="s">
        <v>1066</v>
      </c>
      <c r="D454" s="205" t="s">
        <v>263</v>
      </c>
      <c r="E454" s="205">
        <v>115</v>
      </c>
      <c r="F454" s="205">
        <v>115</v>
      </c>
      <c r="G454" s="205">
        <v>33</v>
      </c>
      <c r="H454" s="8">
        <f>G454/F454*100-100</f>
        <v>-71.304347826086953</v>
      </c>
      <c r="I454" s="201" t="s">
        <v>1215</v>
      </c>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row>
    <row r="455" spans="1:71" s="10" customFormat="1" ht="22.5" customHeight="1" x14ac:dyDescent="0.2">
      <c r="A455" s="195" t="s">
        <v>294</v>
      </c>
      <c r="B455" s="259" t="s">
        <v>1048</v>
      </c>
      <c r="C455" s="259"/>
      <c r="D455" s="259"/>
      <c r="E455" s="259"/>
      <c r="F455" s="259"/>
      <c r="G455" s="259"/>
      <c r="H455" s="259"/>
      <c r="I455" s="259"/>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row>
    <row r="456" spans="1:71" ht="31.5" x14ac:dyDescent="0.2">
      <c r="A456" s="205">
        <v>1</v>
      </c>
      <c r="B456" s="138" t="s">
        <v>295</v>
      </c>
      <c r="C456" s="205" t="s">
        <v>15</v>
      </c>
      <c r="D456" s="205" t="s">
        <v>16</v>
      </c>
      <c r="E456" s="205">
        <v>39.5</v>
      </c>
      <c r="F456" s="205">
        <v>41</v>
      </c>
      <c r="G456" s="205">
        <v>39.799999999999997</v>
      </c>
      <c r="H456" s="7">
        <f>G456/F456*100-100</f>
        <v>-2.9268292682926926</v>
      </c>
      <c r="I456" s="136"/>
    </row>
    <row r="457" spans="1:71" ht="32.25" customHeight="1" x14ac:dyDescent="0.2">
      <c r="A457" s="205">
        <v>2</v>
      </c>
      <c r="B457" s="138" t="s">
        <v>296</v>
      </c>
      <c r="C457" s="205" t="s">
        <v>15</v>
      </c>
      <c r="D457" s="205" t="s">
        <v>16</v>
      </c>
      <c r="E457" s="205">
        <v>52</v>
      </c>
      <c r="F457" s="205">
        <v>54</v>
      </c>
      <c r="G457" s="205">
        <v>52.5</v>
      </c>
      <c r="H457" s="7">
        <f>G457/F457*100-100</f>
        <v>-2.7777777777777857</v>
      </c>
      <c r="I457" s="136"/>
    </row>
    <row r="458" spans="1:71" ht="25.5" customHeight="1" x14ac:dyDescent="0.2">
      <c r="A458" s="205">
        <v>3</v>
      </c>
      <c r="B458" s="138" t="s">
        <v>297</v>
      </c>
      <c r="C458" s="205" t="s">
        <v>15</v>
      </c>
      <c r="D458" s="205" t="s">
        <v>16</v>
      </c>
      <c r="E458" s="205">
        <v>6.1</v>
      </c>
      <c r="F458" s="205">
        <v>6.2</v>
      </c>
      <c r="G458" s="205">
        <v>6.2</v>
      </c>
      <c r="H458" s="7">
        <f>G458/F458*100-100</f>
        <v>0</v>
      </c>
      <c r="I458" s="136"/>
    </row>
    <row r="459" spans="1:71" ht="25.5" customHeight="1" x14ac:dyDescent="0.2">
      <c r="A459" s="205">
        <v>4</v>
      </c>
      <c r="B459" s="138" t="s">
        <v>298</v>
      </c>
      <c r="C459" s="205" t="s">
        <v>15</v>
      </c>
      <c r="D459" s="205" t="s">
        <v>299</v>
      </c>
      <c r="E459" s="205">
        <v>72</v>
      </c>
      <c r="F459" s="205">
        <v>72.5</v>
      </c>
      <c r="G459" s="205">
        <v>71.099999999999994</v>
      </c>
      <c r="H459" s="7">
        <f>G459/F459*100-100</f>
        <v>-1.9310344827586334</v>
      </c>
      <c r="I459" s="136"/>
    </row>
    <row r="460" spans="1:71" ht="15.75" customHeight="1" x14ac:dyDescent="0.2">
      <c r="A460" s="194" t="s">
        <v>300</v>
      </c>
      <c r="B460" s="262" t="s">
        <v>1055</v>
      </c>
      <c r="C460" s="262"/>
      <c r="D460" s="262"/>
      <c r="E460" s="262"/>
      <c r="F460" s="262"/>
      <c r="G460" s="262"/>
      <c r="H460" s="262"/>
      <c r="I460" s="262"/>
    </row>
    <row r="461" spans="1:71" ht="33" customHeight="1" x14ac:dyDescent="0.2">
      <c r="A461" s="205">
        <v>1</v>
      </c>
      <c r="B461" s="204" t="s">
        <v>301</v>
      </c>
      <c r="C461" s="205" t="s">
        <v>15</v>
      </c>
      <c r="D461" s="205" t="s">
        <v>53</v>
      </c>
      <c r="E461" s="205">
        <v>46452</v>
      </c>
      <c r="F461" s="205">
        <v>48010</v>
      </c>
      <c r="G461" s="205">
        <v>46950</v>
      </c>
      <c r="H461" s="7">
        <f>G461/F461*100-100</f>
        <v>-2.2078733597167286</v>
      </c>
      <c r="I461" s="201"/>
    </row>
    <row r="462" spans="1:71" ht="30" customHeight="1" x14ac:dyDescent="0.2">
      <c r="A462" s="199" t="s">
        <v>302</v>
      </c>
      <c r="B462" s="260" t="s">
        <v>303</v>
      </c>
      <c r="C462" s="260"/>
      <c r="D462" s="260"/>
      <c r="E462" s="260"/>
      <c r="F462" s="260"/>
      <c r="G462" s="260"/>
      <c r="H462" s="260"/>
      <c r="I462" s="260"/>
    </row>
    <row r="463" spans="1:71" ht="15.75" customHeight="1" x14ac:dyDescent="0.2">
      <c r="A463" s="205">
        <v>1</v>
      </c>
      <c r="B463" s="204" t="s">
        <v>304</v>
      </c>
      <c r="C463" s="205" t="s">
        <v>15</v>
      </c>
      <c r="D463" s="205" t="s">
        <v>16</v>
      </c>
      <c r="E463" s="205">
        <v>95</v>
      </c>
      <c r="F463" s="205">
        <v>95</v>
      </c>
      <c r="G463" s="205">
        <v>25</v>
      </c>
      <c r="H463" s="235">
        <f>G463/F463*100-100</f>
        <v>-73.684210526315795</v>
      </c>
      <c r="I463" s="201"/>
    </row>
    <row r="464" spans="1:71" ht="36.75" customHeight="1" x14ac:dyDescent="0.2">
      <c r="A464" s="199" t="s">
        <v>305</v>
      </c>
      <c r="B464" s="260" t="s">
        <v>306</v>
      </c>
      <c r="C464" s="260"/>
      <c r="D464" s="260"/>
      <c r="E464" s="260"/>
      <c r="F464" s="260"/>
      <c r="G464" s="260"/>
      <c r="H464" s="260"/>
      <c r="I464" s="260"/>
    </row>
    <row r="465" spans="1:9" ht="48" customHeight="1" x14ac:dyDescent="0.2">
      <c r="A465" s="205">
        <v>1</v>
      </c>
      <c r="B465" s="204" t="s">
        <v>307</v>
      </c>
      <c r="C465" s="205" t="s">
        <v>15</v>
      </c>
      <c r="D465" s="205" t="s">
        <v>16</v>
      </c>
      <c r="E465" s="205">
        <v>91</v>
      </c>
      <c r="F465" s="205">
        <v>91</v>
      </c>
      <c r="G465" s="205">
        <v>90</v>
      </c>
      <c r="H465" s="7">
        <f>(G465/F465*100)-100</f>
        <v>-1.098901098901095</v>
      </c>
      <c r="I465" s="201"/>
    </row>
    <row r="466" spans="1:9" x14ac:dyDescent="0.2">
      <c r="A466" s="199" t="s">
        <v>308</v>
      </c>
      <c r="B466" s="260" t="s">
        <v>97</v>
      </c>
      <c r="C466" s="260"/>
      <c r="D466" s="260"/>
      <c r="E466" s="260"/>
      <c r="F466" s="260"/>
      <c r="G466" s="260"/>
      <c r="H466" s="260"/>
      <c r="I466" s="260"/>
    </row>
    <row r="467" spans="1:9" ht="23.25" customHeight="1" x14ac:dyDescent="0.2">
      <c r="A467" s="205">
        <v>1</v>
      </c>
      <c r="B467" s="204" t="s">
        <v>868</v>
      </c>
      <c r="C467" s="205" t="s">
        <v>15</v>
      </c>
      <c r="D467" s="205" t="s">
        <v>16</v>
      </c>
      <c r="E467" s="205">
        <v>1.25</v>
      </c>
      <c r="F467" s="205">
        <v>1.25</v>
      </c>
      <c r="G467" s="205">
        <v>0.3</v>
      </c>
      <c r="H467" s="7">
        <f>G467/F467*100-100</f>
        <v>-76</v>
      </c>
      <c r="I467" s="201"/>
    </row>
    <row r="468" spans="1:9" x14ac:dyDescent="0.2">
      <c r="A468" s="199" t="s">
        <v>309</v>
      </c>
      <c r="B468" s="260" t="s">
        <v>310</v>
      </c>
      <c r="C468" s="260"/>
      <c r="D468" s="260"/>
      <c r="E468" s="260"/>
      <c r="F468" s="260"/>
      <c r="G468" s="260"/>
      <c r="H468" s="260"/>
      <c r="I468" s="260"/>
    </row>
    <row r="469" spans="1:9" ht="47.25" x14ac:dyDescent="0.2">
      <c r="A469" s="205">
        <v>1</v>
      </c>
      <c r="B469" s="204" t="s">
        <v>311</v>
      </c>
      <c r="C469" s="205" t="s">
        <v>15</v>
      </c>
      <c r="D469" s="205" t="s">
        <v>53</v>
      </c>
      <c r="E469" s="205">
        <v>0</v>
      </c>
      <c r="F469" s="205">
        <v>35</v>
      </c>
      <c r="G469" s="205">
        <v>6</v>
      </c>
      <c r="H469" s="7">
        <v>0</v>
      </c>
      <c r="I469" s="201"/>
    </row>
    <row r="470" spans="1:9" ht="15.75" customHeight="1" x14ac:dyDescent="0.2">
      <c r="A470" s="194" t="s">
        <v>312</v>
      </c>
      <c r="B470" s="262" t="s">
        <v>1056</v>
      </c>
      <c r="C470" s="262"/>
      <c r="D470" s="262"/>
      <c r="E470" s="262"/>
      <c r="F470" s="262"/>
      <c r="G470" s="262"/>
      <c r="H470" s="262"/>
      <c r="I470" s="262"/>
    </row>
    <row r="471" spans="1:9" ht="34.5" customHeight="1" x14ac:dyDescent="0.2">
      <c r="A471" s="205">
        <v>1</v>
      </c>
      <c r="B471" s="204" t="s">
        <v>313</v>
      </c>
      <c r="C471" s="205" t="s">
        <v>15</v>
      </c>
      <c r="D471" s="205" t="s">
        <v>53</v>
      </c>
      <c r="E471" s="205">
        <v>7174</v>
      </c>
      <c r="F471" s="205">
        <v>7260</v>
      </c>
      <c r="G471" s="205">
        <v>7313</v>
      </c>
      <c r="H471" s="7">
        <f>G471/F471*100-100</f>
        <v>0.73002754820936389</v>
      </c>
      <c r="I471" s="201"/>
    </row>
    <row r="472" spans="1:9" ht="36.75" customHeight="1" x14ac:dyDescent="0.2">
      <c r="A472" s="199" t="s">
        <v>314</v>
      </c>
      <c r="B472" s="260" t="s">
        <v>315</v>
      </c>
      <c r="C472" s="260"/>
      <c r="D472" s="260"/>
      <c r="E472" s="260"/>
      <c r="F472" s="260"/>
      <c r="G472" s="260"/>
      <c r="H472" s="260"/>
      <c r="I472" s="260"/>
    </row>
    <row r="473" spans="1:9" ht="15.75" hidden="1" customHeight="1" x14ac:dyDescent="0.2">
      <c r="A473" s="206" t="s">
        <v>13</v>
      </c>
      <c r="B473" s="204" t="s">
        <v>304</v>
      </c>
      <c r="C473" s="205" t="s">
        <v>15</v>
      </c>
      <c r="D473" s="205" t="s">
        <v>16</v>
      </c>
      <c r="E473" s="205"/>
      <c r="F473" s="205"/>
      <c r="G473" s="205"/>
      <c r="H473" s="7" t="e">
        <f>(G473/F473*100)-100</f>
        <v>#DIV/0!</v>
      </c>
      <c r="I473" s="201"/>
    </row>
    <row r="474" spans="1:9" x14ac:dyDescent="0.2">
      <c r="A474" s="199" t="s">
        <v>316</v>
      </c>
      <c r="B474" s="299" t="s">
        <v>97</v>
      </c>
      <c r="C474" s="299"/>
      <c r="D474" s="299"/>
      <c r="E474" s="299"/>
      <c r="F474" s="299"/>
      <c r="G474" s="299"/>
      <c r="H474" s="299"/>
      <c r="I474" s="299"/>
    </row>
    <row r="475" spans="1:9" ht="21" customHeight="1" x14ac:dyDescent="0.2">
      <c r="A475" s="206" t="s">
        <v>13</v>
      </c>
      <c r="B475" s="204" t="s">
        <v>317</v>
      </c>
      <c r="C475" s="205" t="s">
        <v>15</v>
      </c>
      <c r="D475" s="205" t="s">
        <v>20</v>
      </c>
      <c r="E475" s="205">
        <v>30</v>
      </c>
      <c r="F475" s="205">
        <v>31</v>
      </c>
      <c r="G475" s="205">
        <v>5</v>
      </c>
      <c r="H475" s="7">
        <f>G475/F475*100-100</f>
        <v>-83.870967741935488</v>
      </c>
      <c r="I475" s="207"/>
    </row>
    <row r="476" spans="1:9" ht="15.75" customHeight="1" x14ac:dyDescent="0.2">
      <c r="A476" s="194" t="s">
        <v>318</v>
      </c>
      <c r="B476" s="300" t="s">
        <v>1058</v>
      </c>
      <c r="C476" s="300"/>
      <c r="D476" s="300"/>
      <c r="E476" s="300"/>
      <c r="F476" s="300"/>
      <c r="G476" s="300"/>
      <c r="H476" s="300"/>
      <c r="I476" s="300"/>
    </row>
    <row r="477" spans="1:9" x14ac:dyDescent="0.2">
      <c r="A477" s="206" t="s">
        <v>13</v>
      </c>
      <c r="B477" s="204" t="s">
        <v>298</v>
      </c>
      <c r="C477" s="205" t="s">
        <v>15</v>
      </c>
      <c r="D477" s="205" t="s">
        <v>16</v>
      </c>
      <c r="E477" s="205">
        <v>72</v>
      </c>
      <c r="F477" s="205">
        <v>72.5</v>
      </c>
      <c r="G477" s="205">
        <v>71.099999999999994</v>
      </c>
      <c r="H477" s="7">
        <f>G477/F477*100-100</f>
        <v>-1.9310344827586334</v>
      </c>
      <c r="I477" s="201"/>
    </row>
    <row r="478" spans="1:9" x14ac:dyDescent="0.2">
      <c r="A478" s="199" t="s">
        <v>319</v>
      </c>
      <c r="B478" s="299" t="s">
        <v>97</v>
      </c>
      <c r="C478" s="299"/>
      <c r="D478" s="299"/>
      <c r="E478" s="299"/>
      <c r="F478" s="299"/>
      <c r="G478" s="299"/>
      <c r="H478" s="299"/>
      <c r="I478" s="299"/>
    </row>
    <row r="479" spans="1:9" ht="15.75" customHeight="1" x14ac:dyDescent="0.2">
      <c r="A479" s="21">
        <v>1</v>
      </c>
      <c r="B479" s="204" t="s">
        <v>320</v>
      </c>
      <c r="C479" s="205" t="s">
        <v>15</v>
      </c>
      <c r="D479" s="205" t="s">
        <v>16</v>
      </c>
      <c r="E479" s="205">
        <v>36.6</v>
      </c>
      <c r="F479" s="205">
        <v>37.6</v>
      </c>
      <c r="G479" s="205">
        <v>36.799999999999997</v>
      </c>
      <c r="H479" s="7">
        <f>G479/F479*100-100</f>
        <v>-2.1276595744680975</v>
      </c>
      <c r="I479" s="201"/>
    </row>
    <row r="480" spans="1:9" ht="16.5" customHeight="1" x14ac:dyDescent="0.2">
      <c r="A480" s="194" t="s">
        <v>321</v>
      </c>
      <c r="B480" s="262" t="s">
        <v>1057</v>
      </c>
      <c r="C480" s="262"/>
      <c r="D480" s="262"/>
      <c r="E480" s="262"/>
      <c r="F480" s="262"/>
      <c r="G480" s="262"/>
      <c r="H480" s="262"/>
      <c r="I480" s="262"/>
    </row>
    <row r="481" spans="1:71" ht="31.5" x14ac:dyDescent="0.2">
      <c r="A481" s="205">
        <v>1</v>
      </c>
      <c r="B481" s="204" t="s">
        <v>322</v>
      </c>
      <c r="C481" s="205" t="s">
        <v>15</v>
      </c>
      <c r="D481" s="205" t="s">
        <v>16</v>
      </c>
      <c r="E481" s="205">
        <v>95</v>
      </c>
      <c r="F481" s="205">
        <v>95</v>
      </c>
      <c r="G481" s="205">
        <v>25</v>
      </c>
      <c r="H481" s="7">
        <f>G481/F481*100-100</f>
        <v>-73.684210526315795</v>
      </c>
      <c r="I481" s="201"/>
    </row>
    <row r="482" spans="1:71" ht="15.75" customHeight="1" x14ac:dyDescent="0.2">
      <c r="A482" s="199" t="s">
        <v>323</v>
      </c>
      <c r="B482" s="260" t="s">
        <v>105</v>
      </c>
      <c r="C482" s="260"/>
      <c r="D482" s="260"/>
      <c r="E482" s="260"/>
      <c r="F482" s="260"/>
      <c r="G482" s="260"/>
      <c r="H482" s="260"/>
      <c r="I482" s="260"/>
    </row>
    <row r="483" spans="1:71" ht="31.5" x14ac:dyDescent="0.2">
      <c r="A483" s="205">
        <v>1</v>
      </c>
      <c r="B483" s="204" t="s">
        <v>322</v>
      </c>
      <c r="C483" s="205" t="s">
        <v>15</v>
      </c>
      <c r="D483" s="205" t="s">
        <v>16</v>
      </c>
      <c r="E483" s="205">
        <v>95</v>
      </c>
      <c r="F483" s="205">
        <v>95</v>
      </c>
      <c r="G483" s="205">
        <v>25</v>
      </c>
      <c r="H483" s="7">
        <f>G483/F483*100-100</f>
        <v>-73.684210526315795</v>
      </c>
      <c r="I483" s="201"/>
    </row>
    <row r="484" spans="1:71" ht="36.75" customHeight="1" x14ac:dyDescent="0.2">
      <c r="A484" s="199" t="s">
        <v>324</v>
      </c>
      <c r="B484" s="260" t="s">
        <v>325</v>
      </c>
      <c r="C484" s="260"/>
      <c r="D484" s="260"/>
      <c r="E484" s="260"/>
      <c r="F484" s="260"/>
      <c r="G484" s="260"/>
      <c r="H484" s="260"/>
      <c r="I484" s="260"/>
    </row>
    <row r="485" spans="1:71" ht="15.75" customHeight="1" x14ac:dyDescent="0.2">
      <c r="A485" s="205">
        <v>1</v>
      </c>
      <c r="B485" s="204" t="s">
        <v>326</v>
      </c>
      <c r="C485" s="205" t="s">
        <v>327</v>
      </c>
      <c r="D485" s="205" t="s">
        <v>16</v>
      </c>
      <c r="E485" s="205">
        <v>100</v>
      </c>
      <c r="F485" s="205">
        <v>100</v>
      </c>
      <c r="G485" s="205">
        <v>95</v>
      </c>
      <c r="H485" s="205">
        <v>0</v>
      </c>
      <c r="I485" s="201"/>
    </row>
    <row r="486" spans="1:71" s="10" customFormat="1" ht="44.25" customHeight="1" x14ac:dyDescent="0.2">
      <c r="A486" s="195" t="s">
        <v>328</v>
      </c>
      <c r="B486" s="259" t="s">
        <v>1060</v>
      </c>
      <c r="C486" s="259"/>
      <c r="D486" s="259"/>
      <c r="E486" s="259"/>
      <c r="F486" s="259"/>
      <c r="G486" s="259"/>
      <c r="H486" s="259"/>
      <c r="I486" s="259"/>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row>
    <row r="487" spans="1:71" ht="40.5" customHeight="1" x14ac:dyDescent="0.2">
      <c r="A487" s="205">
        <v>1</v>
      </c>
      <c r="B487" s="204" t="s">
        <v>869</v>
      </c>
      <c r="C487" s="205" t="s">
        <v>15</v>
      </c>
      <c r="D487" s="205" t="s">
        <v>16</v>
      </c>
      <c r="E487" s="205">
        <v>25.8</v>
      </c>
      <c r="F487" s="205">
        <v>25</v>
      </c>
      <c r="G487" s="205">
        <v>6.1</v>
      </c>
      <c r="H487" s="7">
        <f>G487/F487*100-100</f>
        <v>-75.599999999999994</v>
      </c>
      <c r="I487" s="201"/>
    </row>
    <row r="488" spans="1:71" ht="94.5" customHeight="1" x14ac:dyDescent="0.2">
      <c r="A488" s="205">
        <v>2</v>
      </c>
      <c r="B488" s="204" t="s">
        <v>870</v>
      </c>
      <c r="C488" s="205" t="s">
        <v>15</v>
      </c>
      <c r="D488" s="205" t="s">
        <v>16</v>
      </c>
      <c r="E488" s="205">
        <v>100</v>
      </c>
      <c r="F488" s="205">
        <v>100</v>
      </c>
      <c r="G488" s="205">
        <v>100</v>
      </c>
      <c r="H488" s="7">
        <f>G488/F488*100-100</f>
        <v>0</v>
      </c>
      <c r="I488" s="201"/>
    </row>
    <row r="489" spans="1:71" ht="47.25" customHeight="1" x14ac:dyDescent="0.2">
      <c r="A489" s="205">
        <v>3</v>
      </c>
      <c r="B489" s="204" t="s">
        <v>330</v>
      </c>
      <c r="C489" s="205" t="s">
        <v>15</v>
      </c>
      <c r="D489" s="205" t="s">
        <v>16</v>
      </c>
      <c r="E489" s="205">
        <v>80</v>
      </c>
      <c r="F489" s="205">
        <v>85</v>
      </c>
      <c r="G489" s="205">
        <v>80</v>
      </c>
      <c r="H489" s="7">
        <f>G489/F489*100-100</f>
        <v>-5.8823529411764781</v>
      </c>
      <c r="I489" s="201"/>
    </row>
    <row r="490" spans="1:71" ht="52.5" customHeight="1" x14ac:dyDescent="0.2">
      <c r="A490" s="205">
        <v>4</v>
      </c>
      <c r="B490" s="204" t="s">
        <v>871</v>
      </c>
      <c r="C490" s="205" t="s">
        <v>15</v>
      </c>
      <c r="D490" s="205" t="s">
        <v>16</v>
      </c>
      <c r="E490" s="205">
        <v>51.4</v>
      </c>
      <c r="F490" s="205">
        <v>50</v>
      </c>
      <c r="G490" s="7">
        <v>4.2</v>
      </c>
      <c r="H490" s="7">
        <f>G490/F490*100-100</f>
        <v>-91.6</v>
      </c>
      <c r="I490" s="201" t="s">
        <v>1239</v>
      </c>
    </row>
    <row r="491" spans="1:71" s="50" customFormat="1" ht="22.5" customHeight="1" x14ac:dyDescent="0.2">
      <c r="A491" s="194" t="s">
        <v>329</v>
      </c>
      <c r="B491" s="262" t="s">
        <v>1061</v>
      </c>
      <c r="C491" s="262"/>
      <c r="D491" s="262"/>
      <c r="E491" s="262"/>
      <c r="F491" s="262"/>
      <c r="G491" s="262"/>
      <c r="H491" s="262"/>
      <c r="I491" s="262"/>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row>
    <row r="492" spans="1:71" ht="47.25" x14ac:dyDescent="0.2">
      <c r="A492" s="205">
        <v>1</v>
      </c>
      <c r="B492" s="138" t="s">
        <v>330</v>
      </c>
      <c r="C492" s="205" t="s">
        <v>15</v>
      </c>
      <c r="D492" s="205" t="s">
        <v>16</v>
      </c>
      <c r="E492" s="205">
        <v>80</v>
      </c>
      <c r="F492" s="205">
        <v>85</v>
      </c>
      <c r="G492" s="205">
        <v>80</v>
      </c>
      <c r="H492" s="7">
        <f>G492/F492*100-100</f>
        <v>-5.8823529411764781</v>
      </c>
      <c r="I492" s="136"/>
    </row>
    <row r="493" spans="1:71" ht="35.25" customHeight="1" x14ac:dyDescent="0.2">
      <c r="A493" s="199" t="s">
        <v>331</v>
      </c>
      <c r="B493" s="260" t="s">
        <v>332</v>
      </c>
      <c r="C493" s="260"/>
      <c r="D493" s="260"/>
      <c r="E493" s="260"/>
      <c r="F493" s="260"/>
      <c r="G493" s="260"/>
      <c r="H493" s="260"/>
      <c r="I493" s="260"/>
    </row>
    <row r="494" spans="1:71" ht="42.75" customHeight="1" x14ac:dyDescent="0.2">
      <c r="A494" s="206" t="s">
        <v>13</v>
      </c>
      <c r="B494" s="138" t="s">
        <v>333</v>
      </c>
      <c r="C494" s="205" t="s">
        <v>15</v>
      </c>
      <c r="D494" s="205" t="s">
        <v>20</v>
      </c>
      <c r="E494" s="205">
        <v>8</v>
      </c>
      <c r="F494" s="205">
        <v>5</v>
      </c>
      <c r="G494" s="205">
        <v>1</v>
      </c>
      <c r="H494" s="7">
        <f>G494/F494*100-100</f>
        <v>-80</v>
      </c>
      <c r="I494" s="201" t="s">
        <v>1239</v>
      </c>
    </row>
    <row r="495" spans="1:71" ht="37.5" customHeight="1" x14ac:dyDescent="0.2">
      <c r="A495" s="194" t="s">
        <v>334</v>
      </c>
      <c r="B495" s="262" t="s">
        <v>335</v>
      </c>
      <c r="C495" s="262"/>
      <c r="D495" s="262"/>
      <c r="E495" s="262"/>
      <c r="F495" s="262"/>
      <c r="G495" s="262"/>
      <c r="H495" s="262"/>
      <c r="I495" s="262"/>
    </row>
    <row r="496" spans="1:71" ht="48" customHeight="1" x14ac:dyDescent="0.2">
      <c r="A496" s="206" t="s">
        <v>13</v>
      </c>
      <c r="B496" s="138" t="s">
        <v>869</v>
      </c>
      <c r="C496" s="205" t="s">
        <v>15</v>
      </c>
      <c r="D496" s="205" t="s">
        <v>16</v>
      </c>
      <c r="E496" s="205">
        <v>25.8</v>
      </c>
      <c r="F496" s="205">
        <v>25</v>
      </c>
      <c r="G496" s="205">
        <v>6.1</v>
      </c>
      <c r="H496" s="7">
        <f>G496/F496*100-100</f>
        <v>-75.599999999999994</v>
      </c>
      <c r="I496" s="136"/>
    </row>
    <row r="497" spans="1:71" ht="90.75" customHeight="1" x14ac:dyDescent="0.2">
      <c r="A497" s="206" t="s">
        <v>17</v>
      </c>
      <c r="B497" s="138" t="s">
        <v>336</v>
      </c>
      <c r="C497" s="205" t="s">
        <v>15</v>
      </c>
      <c r="D497" s="205" t="s">
        <v>16</v>
      </c>
      <c r="E497" s="205">
        <v>100</v>
      </c>
      <c r="F497" s="205">
        <v>100</v>
      </c>
      <c r="G497" s="205">
        <v>100</v>
      </c>
      <c r="H497" s="7">
        <f>G497/F497*100-100</f>
        <v>0</v>
      </c>
      <c r="I497" s="136"/>
    </row>
    <row r="498" spans="1:71" ht="37.5" customHeight="1" x14ac:dyDescent="0.2">
      <c r="A498" s="199" t="s">
        <v>337</v>
      </c>
      <c r="B498" s="260" t="s">
        <v>338</v>
      </c>
      <c r="C498" s="260"/>
      <c r="D498" s="260"/>
      <c r="E498" s="260"/>
      <c r="F498" s="260"/>
      <c r="G498" s="260"/>
      <c r="H498" s="260"/>
      <c r="I498" s="260"/>
    </row>
    <row r="499" spans="1:71" ht="31.5" x14ac:dyDescent="0.2">
      <c r="A499" s="205">
        <v>1</v>
      </c>
      <c r="B499" s="138" t="s">
        <v>872</v>
      </c>
      <c r="C499" s="205" t="s">
        <v>15</v>
      </c>
      <c r="D499" s="205" t="s">
        <v>339</v>
      </c>
      <c r="E499" s="205">
        <v>2496</v>
      </c>
      <c r="F499" s="205">
        <v>1872</v>
      </c>
      <c r="G499" s="205">
        <v>330</v>
      </c>
      <c r="H499" s="7">
        <f>G499/F499*100-100</f>
        <v>-82.371794871794876</v>
      </c>
      <c r="I499" s="201" t="s">
        <v>1239</v>
      </c>
    </row>
    <row r="500" spans="1:71" ht="15.75" customHeight="1" x14ac:dyDescent="0.2">
      <c r="A500" s="205">
        <v>2</v>
      </c>
      <c r="B500" s="138" t="s">
        <v>340</v>
      </c>
      <c r="C500" s="205" t="s">
        <v>15</v>
      </c>
      <c r="D500" s="205" t="s">
        <v>672</v>
      </c>
      <c r="E500" s="205">
        <v>103</v>
      </c>
      <c r="F500" s="205">
        <v>103</v>
      </c>
      <c r="G500" s="205">
        <v>25.8</v>
      </c>
      <c r="H500" s="7">
        <f>G500/F500*100-100</f>
        <v>-74.951456310679617</v>
      </c>
      <c r="I500" s="136"/>
    </row>
    <row r="501" spans="1:71" ht="15.75" customHeight="1" x14ac:dyDescent="0.2">
      <c r="A501" s="199" t="s">
        <v>342</v>
      </c>
      <c r="B501" s="260" t="s">
        <v>343</v>
      </c>
      <c r="C501" s="260"/>
      <c r="D501" s="260"/>
      <c r="E501" s="260"/>
      <c r="F501" s="260"/>
      <c r="G501" s="260"/>
      <c r="H501" s="260"/>
      <c r="I501" s="260"/>
    </row>
    <row r="502" spans="1:71" ht="58.5" customHeight="1" x14ac:dyDescent="0.2">
      <c r="A502" s="205">
        <v>1</v>
      </c>
      <c r="B502" s="138" t="s">
        <v>344</v>
      </c>
      <c r="C502" s="205" t="s">
        <v>15</v>
      </c>
      <c r="D502" s="205" t="s">
        <v>341</v>
      </c>
      <c r="E502" s="205">
        <v>40.299999999999997</v>
      </c>
      <c r="F502" s="205">
        <v>39</v>
      </c>
      <c r="G502" s="205">
        <v>14.25</v>
      </c>
      <c r="H502" s="7">
        <f>G502/F502*100-100</f>
        <v>-63.461538461538467</v>
      </c>
      <c r="I502" s="201"/>
    </row>
    <row r="503" spans="1:71" ht="73.5" customHeight="1" x14ac:dyDescent="0.2">
      <c r="A503" s="205">
        <v>2</v>
      </c>
      <c r="B503" s="138" t="s">
        <v>345</v>
      </c>
      <c r="C503" s="205" t="s">
        <v>15</v>
      </c>
      <c r="D503" s="205" t="s">
        <v>339</v>
      </c>
      <c r="E503" s="205">
        <v>91.4</v>
      </c>
      <c r="F503" s="205">
        <v>90</v>
      </c>
      <c r="G503" s="205">
        <v>26</v>
      </c>
      <c r="H503" s="7">
        <f>G503/F503*100-100</f>
        <v>-71.111111111111114</v>
      </c>
      <c r="I503" s="136"/>
    </row>
    <row r="504" spans="1:71" ht="72" customHeight="1" x14ac:dyDescent="0.2">
      <c r="A504" s="205">
        <v>3</v>
      </c>
      <c r="B504" s="138" t="s">
        <v>880</v>
      </c>
      <c r="C504" s="205" t="s">
        <v>15</v>
      </c>
      <c r="D504" s="205" t="s">
        <v>339</v>
      </c>
      <c r="E504" s="205">
        <v>87.6</v>
      </c>
      <c r="F504" s="205">
        <v>87</v>
      </c>
      <c r="G504" s="205">
        <v>21</v>
      </c>
      <c r="H504" s="7">
        <f>G504/F504*100-100</f>
        <v>-75.862068965517238</v>
      </c>
      <c r="I504" s="201" t="s">
        <v>1239</v>
      </c>
    </row>
    <row r="505" spans="1:71" ht="15.75" customHeight="1" x14ac:dyDescent="0.2">
      <c r="A505" s="194" t="s">
        <v>346</v>
      </c>
      <c r="B505" s="262" t="s">
        <v>347</v>
      </c>
      <c r="C505" s="262"/>
      <c r="D505" s="262"/>
      <c r="E505" s="262"/>
      <c r="F505" s="262"/>
      <c r="G505" s="262"/>
      <c r="H505" s="262"/>
      <c r="I505" s="262"/>
    </row>
    <row r="506" spans="1:71" ht="15.75" customHeight="1" x14ac:dyDescent="0.2">
      <c r="A506" s="205">
        <v>1</v>
      </c>
      <c r="B506" s="138" t="s">
        <v>871</v>
      </c>
      <c r="C506" s="205" t="s">
        <v>15</v>
      </c>
      <c r="D506" s="205" t="s">
        <v>16</v>
      </c>
      <c r="E506" s="205">
        <v>51.4</v>
      </c>
      <c r="F506" s="205">
        <v>50</v>
      </c>
      <c r="G506" s="205">
        <v>4.2</v>
      </c>
      <c r="H506" s="7">
        <f>G506/F506*100-100</f>
        <v>-91.6</v>
      </c>
      <c r="I506" s="201" t="s">
        <v>1239</v>
      </c>
    </row>
    <row r="507" spans="1:71" ht="15.75" customHeight="1" x14ac:dyDescent="0.2">
      <c r="A507" s="199" t="s">
        <v>348</v>
      </c>
      <c r="B507" s="260" t="s">
        <v>349</v>
      </c>
      <c r="C507" s="260"/>
      <c r="D507" s="260"/>
      <c r="E507" s="260"/>
      <c r="F507" s="260"/>
      <c r="G507" s="260"/>
      <c r="H507" s="260"/>
      <c r="I507" s="260"/>
    </row>
    <row r="508" spans="1:71" ht="39.75" customHeight="1" x14ac:dyDescent="0.2">
      <c r="A508" s="205">
        <v>1</v>
      </c>
      <c r="B508" s="138" t="s">
        <v>881</v>
      </c>
      <c r="C508" s="205"/>
      <c r="D508" s="205" t="s">
        <v>20</v>
      </c>
      <c r="E508" s="205">
        <v>3</v>
      </c>
      <c r="F508" s="205">
        <v>1</v>
      </c>
      <c r="G508" s="205">
        <v>0</v>
      </c>
      <c r="H508" s="7">
        <f>G508/F508*100-100</f>
        <v>-100</v>
      </c>
      <c r="I508" s="201" t="s">
        <v>1240</v>
      </c>
    </row>
    <row r="509" spans="1:71" s="10" customFormat="1" ht="24.75" customHeight="1" x14ac:dyDescent="0.2">
      <c r="A509" s="195" t="s">
        <v>350</v>
      </c>
      <c r="B509" s="268" t="s">
        <v>1040</v>
      </c>
      <c r="C509" s="269"/>
      <c r="D509" s="269"/>
      <c r="E509" s="269"/>
      <c r="F509" s="269"/>
      <c r="G509" s="269"/>
      <c r="H509" s="269"/>
      <c r="I509" s="270"/>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row>
    <row r="510" spans="1:71" s="2" customFormat="1" ht="22.5" customHeight="1" x14ac:dyDescent="0.2">
      <c r="A510" s="206" t="s">
        <v>13</v>
      </c>
      <c r="B510" s="138" t="s">
        <v>882</v>
      </c>
      <c r="C510" s="205" t="s">
        <v>15</v>
      </c>
      <c r="D510" s="205" t="s">
        <v>20</v>
      </c>
      <c r="E510" s="205">
        <v>9981</v>
      </c>
      <c r="F510" s="205">
        <v>10000</v>
      </c>
      <c r="G510" s="205">
        <v>9647</v>
      </c>
      <c r="H510" s="7">
        <f>G510/F510*100-100</f>
        <v>-3.5300000000000011</v>
      </c>
      <c r="I510" s="138"/>
      <c r="J510" s="53"/>
      <c r="K510" s="53"/>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c r="AJ510" s="53"/>
      <c r="AK510" s="53"/>
      <c r="AL510" s="53"/>
      <c r="AM510" s="53"/>
      <c r="AN510" s="53"/>
      <c r="AO510" s="53"/>
      <c r="AP510" s="53"/>
      <c r="AQ510" s="53"/>
      <c r="AR510" s="53"/>
      <c r="AS510" s="53"/>
      <c r="AT510" s="53"/>
      <c r="AU510" s="53"/>
      <c r="AV510" s="53"/>
      <c r="AW510" s="53"/>
      <c r="AX510" s="53"/>
      <c r="AY510" s="53"/>
      <c r="AZ510" s="53"/>
      <c r="BA510" s="53"/>
      <c r="BB510" s="53"/>
      <c r="BC510" s="53"/>
      <c r="BD510" s="53"/>
      <c r="BE510" s="53"/>
      <c r="BF510" s="53"/>
      <c r="BG510" s="53"/>
      <c r="BH510" s="53"/>
      <c r="BI510" s="53"/>
      <c r="BJ510" s="53"/>
      <c r="BK510" s="53"/>
      <c r="BL510" s="53"/>
      <c r="BM510" s="53"/>
      <c r="BN510" s="53"/>
      <c r="BO510" s="53"/>
      <c r="BP510" s="53"/>
      <c r="BQ510" s="53"/>
      <c r="BR510" s="53"/>
      <c r="BS510" s="53"/>
    </row>
    <row r="511" spans="1:71" s="2" customFormat="1" ht="31.5" x14ac:dyDescent="0.2">
      <c r="A511" s="206" t="s">
        <v>17</v>
      </c>
      <c r="B511" s="138" t="s">
        <v>352</v>
      </c>
      <c r="C511" s="205" t="s">
        <v>15</v>
      </c>
      <c r="D511" s="205" t="s">
        <v>353</v>
      </c>
      <c r="E511" s="205">
        <v>703</v>
      </c>
      <c r="F511" s="205">
        <v>680</v>
      </c>
      <c r="G511" s="205">
        <v>702</v>
      </c>
      <c r="H511" s="7">
        <f>G511/F511*100-100</f>
        <v>3.2352941176470722</v>
      </c>
      <c r="I511" s="137"/>
      <c r="J511" s="53"/>
      <c r="K511" s="53"/>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3"/>
      <c r="AK511" s="53"/>
      <c r="AL511" s="53"/>
      <c r="AM511" s="53"/>
      <c r="AN511" s="53"/>
      <c r="AO511" s="53"/>
      <c r="AP511" s="53"/>
      <c r="AQ511" s="53"/>
      <c r="AR511" s="53"/>
      <c r="AS511" s="53"/>
      <c r="AT511" s="53"/>
      <c r="AU511" s="53"/>
      <c r="AV511" s="53"/>
      <c r="AW511" s="53"/>
      <c r="AX511" s="53"/>
      <c r="AY511" s="53"/>
      <c r="AZ511" s="53"/>
      <c r="BA511" s="53"/>
      <c r="BB511" s="53"/>
      <c r="BC511" s="53"/>
      <c r="BD511" s="53"/>
      <c r="BE511" s="53"/>
      <c r="BF511" s="53"/>
      <c r="BG511" s="53"/>
      <c r="BH511" s="53"/>
      <c r="BI511" s="53"/>
      <c r="BJ511" s="53"/>
      <c r="BK511" s="53"/>
      <c r="BL511" s="53"/>
      <c r="BM511" s="53"/>
      <c r="BN511" s="53"/>
      <c r="BO511" s="53"/>
      <c r="BP511" s="53"/>
      <c r="BQ511" s="53"/>
      <c r="BR511" s="53"/>
      <c r="BS511" s="53"/>
    </row>
    <row r="512" spans="1:71" s="2" customFormat="1" ht="15.75" customHeight="1" x14ac:dyDescent="0.2">
      <c r="A512" s="206" t="s">
        <v>21</v>
      </c>
      <c r="B512" s="138" t="s">
        <v>354</v>
      </c>
      <c r="C512" s="205" t="s">
        <v>15</v>
      </c>
      <c r="D512" s="205" t="s">
        <v>16</v>
      </c>
      <c r="E512" s="205">
        <v>29.7</v>
      </c>
      <c r="F512" s="205">
        <v>29.8</v>
      </c>
      <c r="G512" s="205">
        <v>30.1</v>
      </c>
      <c r="H512" s="7">
        <f>G512/F512*100-100</f>
        <v>1.0067114093959617</v>
      </c>
      <c r="I512" s="137"/>
      <c r="J512" s="53"/>
      <c r="K512" s="53"/>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53"/>
      <c r="AL512" s="53"/>
      <c r="AM512" s="53"/>
      <c r="AN512" s="53"/>
      <c r="AO512" s="53"/>
      <c r="AP512" s="53"/>
      <c r="AQ512" s="53"/>
      <c r="AR512" s="53"/>
      <c r="AS512" s="53"/>
      <c r="AT512" s="53"/>
      <c r="AU512" s="53"/>
      <c r="AV512" s="53"/>
      <c r="AW512" s="53"/>
      <c r="AX512" s="53"/>
      <c r="AY512" s="53"/>
      <c r="AZ512" s="53"/>
      <c r="BA512" s="53"/>
      <c r="BB512" s="53"/>
      <c r="BC512" s="53"/>
      <c r="BD512" s="53"/>
      <c r="BE512" s="53"/>
      <c r="BF512" s="53"/>
      <c r="BG512" s="53"/>
      <c r="BH512" s="53"/>
      <c r="BI512" s="53"/>
      <c r="BJ512" s="53"/>
      <c r="BK512" s="53"/>
      <c r="BL512" s="53"/>
      <c r="BM512" s="53"/>
      <c r="BN512" s="53"/>
      <c r="BO512" s="53"/>
      <c r="BP512" s="53"/>
      <c r="BQ512" s="53"/>
      <c r="BR512" s="53"/>
      <c r="BS512" s="53"/>
    </row>
    <row r="513" spans="1:71" s="2" customFormat="1" ht="18.75" customHeight="1" x14ac:dyDescent="0.2">
      <c r="A513" s="194" t="s">
        <v>355</v>
      </c>
      <c r="B513" s="262" t="s">
        <v>1041</v>
      </c>
      <c r="C513" s="262"/>
      <c r="D513" s="262"/>
      <c r="E513" s="262"/>
      <c r="F513" s="262"/>
      <c r="G513" s="262"/>
      <c r="H513" s="262"/>
      <c r="I513" s="262"/>
      <c r="J513" s="53"/>
      <c r="K513" s="53"/>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3"/>
      <c r="AK513" s="53"/>
      <c r="AL513" s="53"/>
      <c r="AM513" s="53"/>
      <c r="AN513" s="53"/>
      <c r="AO513" s="53"/>
      <c r="AP513" s="53"/>
      <c r="AQ513" s="53"/>
      <c r="AR513" s="53"/>
      <c r="AS513" s="53"/>
      <c r="AT513" s="53"/>
      <c r="AU513" s="53"/>
      <c r="AV513" s="53"/>
      <c r="AW513" s="53"/>
      <c r="AX513" s="53"/>
      <c r="AY513" s="53"/>
      <c r="AZ513" s="53"/>
      <c r="BA513" s="53"/>
      <c r="BB513" s="53"/>
      <c r="BC513" s="53"/>
      <c r="BD513" s="53"/>
      <c r="BE513" s="53"/>
      <c r="BF513" s="53"/>
      <c r="BG513" s="53"/>
      <c r="BH513" s="53"/>
      <c r="BI513" s="53"/>
      <c r="BJ513" s="53"/>
      <c r="BK513" s="53"/>
      <c r="BL513" s="53"/>
      <c r="BM513" s="53"/>
      <c r="BN513" s="53"/>
      <c r="BO513" s="53"/>
      <c r="BP513" s="53"/>
      <c r="BQ513" s="53"/>
      <c r="BR513" s="53"/>
      <c r="BS513" s="53"/>
    </row>
    <row r="514" spans="1:71" s="2" customFormat="1" ht="17.25" customHeight="1" x14ac:dyDescent="0.2">
      <c r="A514" s="206" t="s">
        <v>13</v>
      </c>
      <c r="B514" s="138" t="s">
        <v>356</v>
      </c>
      <c r="C514" s="205" t="s">
        <v>15</v>
      </c>
      <c r="D514" s="205" t="s">
        <v>357</v>
      </c>
      <c r="E514" s="205">
        <v>471.3</v>
      </c>
      <c r="F514" s="205">
        <v>490.7</v>
      </c>
      <c r="G514" s="205">
        <v>122.6</v>
      </c>
      <c r="H514" s="7">
        <f>G514/F514*100-100</f>
        <v>-75.015284287752195</v>
      </c>
      <c r="I514" s="137"/>
      <c r="J514" s="53"/>
      <c r="K514" s="53"/>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3"/>
      <c r="AK514" s="53"/>
      <c r="AL514" s="53"/>
      <c r="AM514" s="53"/>
      <c r="AN514" s="53"/>
      <c r="AO514" s="53"/>
      <c r="AP514" s="53"/>
      <c r="AQ514" s="53"/>
      <c r="AR514" s="53"/>
      <c r="AS514" s="53"/>
      <c r="AT514" s="53"/>
      <c r="AU514" s="53"/>
      <c r="AV514" s="53"/>
      <c r="AW514" s="53"/>
      <c r="AX514" s="53"/>
      <c r="AY514" s="53"/>
      <c r="AZ514" s="53"/>
      <c r="BA514" s="53"/>
      <c r="BB514" s="53"/>
      <c r="BC514" s="53"/>
      <c r="BD514" s="53"/>
      <c r="BE514" s="53"/>
      <c r="BF514" s="53"/>
      <c r="BG514" s="53"/>
      <c r="BH514" s="53"/>
      <c r="BI514" s="53"/>
      <c r="BJ514" s="53"/>
      <c r="BK514" s="53"/>
      <c r="BL514" s="53"/>
      <c r="BM514" s="53"/>
      <c r="BN514" s="53"/>
      <c r="BO514" s="53"/>
      <c r="BP514" s="53"/>
      <c r="BQ514" s="53"/>
      <c r="BR514" s="53"/>
      <c r="BS514" s="53"/>
    </row>
    <row r="515" spans="1:71" s="2" customFormat="1" ht="17.25" customHeight="1" x14ac:dyDescent="0.2">
      <c r="A515" s="206" t="s">
        <v>17</v>
      </c>
      <c r="B515" s="138" t="s">
        <v>358</v>
      </c>
      <c r="C515" s="205" t="s">
        <v>15</v>
      </c>
      <c r="D515" s="205" t="s">
        <v>359</v>
      </c>
      <c r="E515" s="205">
        <v>4</v>
      </c>
      <c r="F515" s="205">
        <v>4.2</v>
      </c>
      <c r="G515" s="205">
        <v>1.05</v>
      </c>
      <c r="H515" s="7">
        <f>G515/F515*100-100</f>
        <v>-75</v>
      </c>
      <c r="I515" s="137"/>
      <c r="J515" s="53"/>
      <c r="K515" s="53"/>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3"/>
      <c r="AK515" s="53"/>
      <c r="AL515" s="53"/>
      <c r="AM515" s="53"/>
      <c r="AN515" s="53"/>
      <c r="AO515" s="53"/>
      <c r="AP515" s="53"/>
      <c r="AQ515" s="53"/>
      <c r="AR515" s="53"/>
      <c r="AS515" s="53"/>
      <c r="AT515" s="53"/>
      <c r="AU515" s="53"/>
      <c r="AV515" s="53"/>
      <c r="AW515" s="53"/>
      <c r="AX515" s="53"/>
      <c r="AY515" s="53"/>
      <c r="AZ515" s="53"/>
      <c r="BA515" s="53"/>
      <c r="BB515" s="53"/>
      <c r="BC515" s="53"/>
      <c r="BD515" s="53"/>
      <c r="BE515" s="53"/>
      <c r="BF515" s="53"/>
      <c r="BG515" s="53"/>
      <c r="BH515" s="53"/>
      <c r="BI515" s="53"/>
      <c r="BJ515" s="53"/>
      <c r="BK515" s="53"/>
      <c r="BL515" s="53"/>
      <c r="BM515" s="53"/>
      <c r="BN515" s="53"/>
      <c r="BO515" s="53"/>
      <c r="BP515" s="53"/>
      <c r="BQ515" s="53"/>
      <c r="BR515" s="53"/>
      <c r="BS515" s="53"/>
    </row>
    <row r="516" spans="1:71" s="2" customFormat="1" ht="30" customHeight="1" x14ac:dyDescent="0.2">
      <c r="A516" s="206" t="s">
        <v>21</v>
      </c>
      <c r="B516" s="138" t="s">
        <v>351</v>
      </c>
      <c r="C516" s="205" t="s">
        <v>15</v>
      </c>
      <c r="D516" s="205" t="s">
        <v>20</v>
      </c>
      <c r="E516" s="205">
        <v>9647</v>
      </c>
      <c r="F516" s="205">
        <v>10000</v>
      </c>
      <c r="G516" s="205">
        <v>9647</v>
      </c>
      <c r="H516" s="7">
        <f>G516/F516*100-100</f>
        <v>-3.5300000000000011</v>
      </c>
      <c r="I516" s="141" t="s">
        <v>1274</v>
      </c>
      <c r="J516" s="53"/>
      <c r="K516" s="53"/>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3"/>
      <c r="AK516" s="53"/>
      <c r="AL516" s="53"/>
      <c r="AM516" s="53"/>
      <c r="AN516" s="53"/>
      <c r="AO516" s="53"/>
      <c r="AP516" s="53"/>
      <c r="AQ516" s="53"/>
      <c r="AR516" s="53"/>
      <c r="AS516" s="53"/>
      <c r="AT516" s="53"/>
      <c r="AU516" s="53"/>
      <c r="AV516" s="53"/>
      <c r="AW516" s="53"/>
      <c r="AX516" s="53"/>
      <c r="AY516" s="53"/>
      <c r="AZ516" s="53"/>
      <c r="BA516" s="53"/>
      <c r="BB516" s="53"/>
      <c r="BC516" s="53"/>
      <c r="BD516" s="53"/>
      <c r="BE516" s="53"/>
      <c r="BF516" s="53"/>
      <c r="BG516" s="53"/>
      <c r="BH516" s="53"/>
      <c r="BI516" s="53"/>
      <c r="BJ516" s="53"/>
      <c r="BK516" s="53"/>
      <c r="BL516" s="53"/>
      <c r="BM516" s="53"/>
      <c r="BN516" s="53"/>
      <c r="BO516" s="53"/>
      <c r="BP516" s="53"/>
      <c r="BQ516" s="53"/>
      <c r="BR516" s="53"/>
      <c r="BS516" s="53"/>
    </row>
    <row r="517" spans="1:71" s="2" customFormat="1" ht="36.75" customHeight="1" x14ac:dyDescent="0.2">
      <c r="A517" s="206" t="s">
        <v>360</v>
      </c>
      <c r="B517" s="138" t="s">
        <v>361</v>
      </c>
      <c r="C517" s="205" t="s">
        <v>15</v>
      </c>
      <c r="D517" s="205" t="s">
        <v>20</v>
      </c>
      <c r="E517" s="205">
        <v>82.4</v>
      </c>
      <c r="F517" s="205">
        <v>83.3</v>
      </c>
      <c r="G517" s="205">
        <v>82.4</v>
      </c>
      <c r="H517" s="7">
        <f>G517/F517*100-100</f>
        <v>-1.0804321728691377</v>
      </c>
      <c r="I517" s="49" t="s">
        <v>1275</v>
      </c>
      <c r="J517" s="53"/>
      <c r="K517" s="53"/>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3"/>
      <c r="AK517" s="53"/>
      <c r="AL517" s="53"/>
      <c r="AM517" s="53"/>
      <c r="AN517" s="53"/>
      <c r="AO517" s="53"/>
      <c r="AP517" s="53"/>
      <c r="AQ517" s="53"/>
      <c r="AR517" s="53"/>
      <c r="AS517" s="53"/>
      <c r="AT517" s="53"/>
      <c r="AU517" s="53"/>
      <c r="AV517" s="53"/>
      <c r="AW517" s="53"/>
      <c r="AX517" s="53"/>
      <c r="AY517" s="53"/>
      <c r="AZ517" s="53"/>
      <c r="BA517" s="53"/>
      <c r="BB517" s="53"/>
      <c r="BC517" s="53"/>
      <c r="BD517" s="53"/>
      <c r="BE517" s="53"/>
      <c r="BF517" s="53"/>
      <c r="BG517" s="53"/>
      <c r="BH517" s="53"/>
      <c r="BI517" s="53"/>
      <c r="BJ517" s="53"/>
      <c r="BK517" s="53"/>
      <c r="BL517" s="53"/>
      <c r="BM517" s="53"/>
      <c r="BN517" s="53"/>
      <c r="BO517" s="53"/>
      <c r="BP517" s="53"/>
      <c r="BQ517" s="53"/>
      <c r="BR517" s="53"/>
      <c r="BS517" s="53"/>
    </row>
    <row r="518" spans="1:71" s="2" customFormat="1" ht="15.75" customHeight="1" x14ac:dyDescent="0.2">
      <c r="A518" s="199" t="s">
        <v>362</v>
      </c>
      <c r="B518" s="265" t="s">
        <v>100</v>
      </c>
      <c r="C518" s="266"/>
      <c r="D518" s="266"/>
      <c r="E518" s="266"/>
      <c r="F518" s="266"/>
      <c r="G518" s="266"/>
      <c r="H518" s="266"/>
      <c r="I518" s="267"/>
      <c r="J518" s="5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3"/>
      <c r="AL518" s="53"/>
      <c r="AM518" s="53"/>
      <c r="AN518" s="53"/>
      <c r="AO518" s="53"/>
      <c r="AP518" s="53"/>
      <c r="AQ518" s="53"/>
      <c r="AR518" s="53"/>
      <c r="AS518" s="53"/>
      <c r="AT518" s="53"/>
      <c r="AU518" s="53"/>
      <c r="AV518" s="53"/>
      <c r="AW518" s="53"/>
      <c r="AX518" s="53"/>
      <c r="AY518" s="53"/>
      <c r="AZ518" s="53"/>
      <c r="BA518" s="53"/>
      <c r="BB518" s="53"/>
      <c r="BC518" s="53"/>
      <c r="BD518" s="53"/>
      <c r="BE518" s="53"/>
      <c r="BF518" s="53"/>
      <c r="BG518" s="53"/>
      <c r="BH518" s="53"/>
      <c r="BI518" s="53"/>
      <c r="BJ518" s="53"/>
      <c r="BK518" s="53"/>
      <c r="BL518" s="53"/>
      <c r="BM518" s="53"/>
      <c r="BN518" s="53"/>
      <c r="BO518" s="53"/>
      <c r="BP518" s="53"/>
      <c r="BQ518" s="53"/>
      <c r="BR518" s="53"/>
      <c r="BS518" s="53"/>
    </row>
    <row r="519" spans="1:71" s="2" customFormat="1" ht="21.75" customHeight="1" x14ac:dyDescent="0.2">
      <c r="A519" s="206" t="s">
        <v>13</v>
      </c>
      <c r="B519" s="138" t="s">
        <v>363</v>
      </c>
      <c r="C519" s="205" t="s">
        <v>15</v>
      </c>
      <c r="D519" s="205" t="s">
        <v>53</v>
      </c>
      <c r="E519" s="205">
        <v>45</v>
      </c>
      <c r="F519" s="205">
        <v>47</v>
      </c>
      <c r="G519" s="205">
        <v>0</v>
      </c>
      <c r="H519" s="7">
        <f>G519/F519*100-100</f>
        <v>-100</v>
      </c>
      <c r="I519" s="141" t="s">
        <v>1276</v>
      </c>
      <c r="J519" s="53"/>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53"/>
      <c r="AL519" s="53"/>
      <c r="AM519" s="53"/>
      <c r="AN519" s="53"/>
      <c r="AO519" s="53"/>
      <c r="AP519" s="53"/>
      <c r="AQ519" s="53"/>
      <c r="AR519" s="53"/>
      <c r="AS519" s="53"/>
      <c r="AT519" s="53"/>
      <c r="AU519" s="53"/>
      <c r="AV519" s="53"/>
      <c r="AW519" s="53"/>
      <c r="AX519" s="53"/>
      <c r="AY519" s="53"/>
      <c r="AZ519" s="53"/>
      <c r="BA519" s="53"/>
      <c r="BB519" s="53"/>
      <c r="BC519" s="53"/>
      <c r="BD519" s="53"/>
      <c r="BE519" s="53"/>
      <c r="BF519" s="53"/>
      <c r="BG519" s="53"/>
      <c r="BH519" s="53"/>
      <c r="BI519" s="53"/>
      <c r="BJ519" s="53"/>
      <c r="BK519" s="53"/>
      <c r="BL519" s="53"/>
      <c r="BM519" s="53"/>
      <c r="BN519" s="53"/>
      <c r="BO519" s="53"/>
      <c r="BP519" s="53"/>
      <c r="BQ519" s="53"/>
      <c r="BR519" s="53"/>
      <c r="BS519" s="53"/>
    </row>
    <row r="520" spans="1:71" s="2" customFormat="1" ht="31.5" customHeight="1" x14ac:dyDescent="0.2">
      <c r="A520" s="206" t="s">
        <v>17</v>
      </c>
      <c r="B520" s="138" t="s">
        <v>364</v>
      </c>
      <c r="C520" s="205" t="s">
        <v>15</v>
      </c>
      <c r="D520" s="205" t="s">
        <v>20</v>
      </c>
      <c r="E520" s="205">
        <v>12</v>
      </c>
      <c r="F520" s="205">
        <v>13</v>
      </c>
      <c r="G520" s="205">
        <v>12</v>
      </c>
      <c r="H520" s="7">
        <f>G520/F520*100-100</f>
        <v>-7.6923076923076934</v>
      </c>
      <c r="I520" s="137"/>
      <c r="J520" s="53"/>
      <c r="K520" s="53"/>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3"/>
      <c r="AK520" s="53"/>
      <c r="AL520" s="53"/>
      <c r="AM520" s="53"/>
      <c r="AN520" s="53"/>
      <c r="AO520" s="53"/>
      <c r="AP520" s="53"/>
      <c r="AQ520" s="53"/>
      <c r="AR520" s="53"/>
      <c r="AS520" s="53"/>
      <c r="AT520" s="53"/>
      <c r="AU520" s="53"/>
      <c r="AV520" s="53"/>
      <c r="AW520" s="53"/>
      <c r="AX520" s="53"/>
      <c r="AY520" s="53"/>
      <c r="AZ520" s="53"/>
      <c r="BA520" s="53"/>
      <c r="BB520" s="53"/>
      <c r="BC520" s="53"/>
      <c r="BD520" s="53"/>
      <c r="BE520" s="53"/>
      <c r="BF520" s="53"/>
      <c r="BG520" s="53"/>
      <c r="BH520" s="53"/>
      <c r="BI520" s="53"/>
      <c r="BJ520" s="53"/>
      <c r="BK520" s="53"/>
      <c r="BL520" s="53"/>
      <c r="BM520" s="53"/>
      <c r="BN520" s="53"/>
      <c r="BO520" s="53"/>
      <c r="BP520" s="53"/>
      <c r="BQ520" s="53"/>
      <c r="BR520" s="53"/>
      <c r="BS520" s="53"/>
    </row>
    <row r="521" spans="1:71" s="2" customFormat="1" ht="19.5" customHeight="1" x14ac:dyDescent="0.2">
      <c r="A521" s="199" t="s">
        <v>365</v>
      </c>
      <c r="B521" s="260" t="s">
        <v>366</v>
      </c>
      <c r="C521" s="260"/>
      <c r="D521" s="260"/>
      <c r="E521" s="260"/>
      <c r="F521" s="260"/>
      <c r="G521" s="260"/>
      <c r="H521" s="260"/>
      <c r="I521" s="260"/>
      <c r="J521" s="53"/>
      <c r="K521" s="53"/>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3"/>
      <c r="AK521" s="53"/>
      <c r="AL521" s="53"/>
      <c r="AM521" s="53"/>
      <c r="AN521" s="53"/>
      <c r="AO521" s="53"/>
      <c r="AP521" s="53"/>
      <c r="AQ521" s="53"/>
      <c r="AR521" s="53"/>
      <c r="AS521" s="53"/>
      <c r="AT521" s="53"/>
      <c r="AU521" s="53"/>
      <c r="AV521" s="53"/>
      <c r="AW521" s="53"/>
      <c r="AX521" s="53"/>
      <c r="AY521" s="53"/>
      <c r="AZ521" s="53"/>
      <c r="BA521" s="53"/>
      <c r="BB521" s="53"/>
      <c r="BC521" s="53"/>
      <c r="BD521" s="53"/>
      <c r="BE521" s="53"/>
      <c r="BF521" s="53"/>
      <c r="BG521" s="53"/>
      <c r="BH521" s="53"/>
      <c r="BI521" s="53"/>
      <c r="BJ521" s="53"/>
      <c r="BK521" s="53"/>
      <c r="BL521" s="53"/>
      <c r="BM521" s="53"/>
      <c r="BN521" s="53"/>
      <c r="BO521" s="53"/>
      <c r="BP521" s="53"/>
      <c r="BQ521" s="53"/>
      <c r="BR521" s="53"/>
      <c r="BS521" s="53"/>
    </row>
    <row r="522" spans="1:71" s="2" customFormat="1" ht="31.5" x14ac:dyDescent="0.2">
      <c r="A522" s="206" t="s">
        <v>13</v>
      </c>
      <c r="B522" s="138" t="s">
        <v>367</v>
      </c>
      <c r="C522" s="205" t="s">
        <v>15</v>
      </c>
      <c r="D522" s="205" t="s">
        <v>53</v>
      </c>
      <c r="E522" s="205">
        <v>135</v>
      </c>
      <c r="F522" s="205">
        <v>145</v>
      </c>
      <c r="G522" s="205">
        <v>0</v>
      </c>
      <c r="H522" s="7">
        <f>G522/F522*100-100</f>
        <v>-100</v>
      </c>
      <c r="I522" s="141" t="s">
        <v>1277</v>
      </c>
      <c r="J522" s="53"/>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53"/>
      <c r="AL522" s="53"/>
      <c r="AM522" s="53"/>
      <c r="AN522" s="53"/>
      <c r="AO522" s="53"/>
      <c r="AP522" s="53"/>
      <c r="AQ522" s="53"/>
      <c r="AR522" s="53"/>
      <c r="AS522" s="53"/>
      <c r="AT522" s="53"/>
      <c r="AU522" s="53"/>
      <c r="AV522" s="53"/>
      <c r="AW522" s="53"/>
      <c r="AX522" s="53"/>
      <c r="AY522" s="53"/>
      <c r="AZ522" s="53"/>
      <c r="BA522" s="53"/>
      <c r="BB522" s="53"/>
      <c r="BC522" s="53"/>
      <c r="BD522" s="53"/>
      <c r="BE522" s="53"/>
      <c r="BF522" s="53"/>
      <c r="BG522" s="53"/>
      <c r="BH522" s="53"/>
      <c r="BI522" s="53"/>
      <c r="BJ522" s="53"/>
      <c r="BK522" s="53"/>
      <c r="BL522" s="53"/>
      <c r="BM522" s="53"/>
      <c r="BN522" s="53"/>
      <c r="BO522" s="53"/>
      <c r="BP522" s="53"/>
      <c r="BQ522" s="53"/>
      <c r="BR522" s="53"/>
      <c r="BS522" s="53"/>
    </row>
    <row r="523" spans="1:71" s="2" customFormat="1" ht="15.75" customHeight="1" x14ac:dyDescent="0.2">
      <c r="A523" s="206" t="s">
        <v>17</v>
      </c>
      <c r="B523" s="138" t="s">
        <v>368</v>
      </c>
      <c r="C523" s="205" t="s">
        <v>15</v>
      </c>
      <c r="D523" s="205" t="s">
        <v>20</v>
      </c>
      <c r="E523" s="205">
        <v>15</v>
      </c>
      <c r="F523" s="205">
        <v>17</v>
      </c>
      <c r="G523" s="205">
        <v>15</v>
      </c>
      <c r="H523" s="7">
        <f>G523/F523*100-100</f>
        <v>-11.764705882352942</v>
      </c>
      <c r="I523" s="137"/>
      <c r="J523" s="53"/>
      <c r="K523" s="53"/>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3"/>
      <c r="AK523" s="53"/>
      <c r="AL523" s="53"/>
      <c r="AM523" s="53"/>
      <c r="AN523" s="53"/>
      <c r="AO523" s="53"/>
      <c r="AP523" s="53"/>
      <c r="AQ523" s="53"/>
      <c r="AR523" s="53"/>
      <c r="AS523" s="53"/>
      <c r="AT523" s="53"/>
      <c r="AU523" s="53"/>
      <c r="AV523" s="53"/>
      <c r="AW523" s="53"/>
      <c r="AX523" s="53"/>
      <c r="AY523" s="53"/>
      <c r="AZ523" s="53"/>
      <c r="BA523" s="53"/>
      <c r="BB523" s="53"/>
      <c r="BC523" s="53"/>
      <c r="BD523" s="53"/>
      <c r="BE523" s="53"/>
      <c r="BF523" s="53"/>
      <c r="BG523" s="53"/>
      <c r="BH523" s="53"/>
      <c r="BI523" s="53"/>
      <c r="BJ523" s="53"/>
      <c r="BK523" s="53"/>
      <c r="BL523" s="53"/>
      <c r="BM523" s="53"/>
      <c r="BN523" s="53"/>
      <c r="BO523" s="53"/>
      <c r="BP523" s="53"/>
      <c r="BQ523" s="53"/>
      <c r="BR523" s="53"/>
      <c r="BS523" s="53"/>
    </row>
    <row r="524" spans="1:71" s="2" customFormat="1" ht="17.25" customHeight="1" x14ac:dyDescent="0.2">
      <c r="A524" s="194" t="s">
        <v>369</v>
      </c>
      <c r="B524" s="262" t="s">
        <v>1198</v>
      </c>
      <c r="C524" s="262"/>
      <c r="D524" s="262"/>
      <c r="E524" s="262"/>
      <c r="F524" s="262"/>
      <c r="G524" s="262"/>
      <c r="H524" s="262"/>
      <c r="I524" s="262"/>
      <c r="J524" s="53"/>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53"/>
      <c r="AL524" s="53"/>
      <c r="AM524" s="53"/>
      <c r="AN524" s="53"/>
      <c r="AO524" s="53"/>
      <c r="AP524" s="53"/>
      <c r="AQ524" s="53"/>
      <c r="AR524" s="53"/>
      <c r="AS524" s="53"/>
      <c r="AT524" s="53"/>
      <c r="AU524" s="53"/>
      <c r="AV524" s="53"/>
      <c r="AW524" s="53"/>
      <c r="AX524" s="53"/>
      <c r="AY524" s="53"/>
      <c r="AZ524" s="53"/>
      <c r="BA524" s="53"/>
      <c r="BB524" s="53"/>
      <c r="BC524" s="53"/>
      <c r="BD524" s="53"/>
      <c r="BE524" s="53"/>
      <c r="BF524" s="53"/>
      <c r="BG524" s="53"/>
      <c r="BH524" s="53"/>
      <c r="BI524" s="53"/>
      <c r="BJ524" s="53"/>
      <c r="BK524" s="53"/>
      <c r="BL524" s="53"/>
      <c r="BM524" s="53"/>
      <c r="BN524" s="53"/>
      <c r="BO524" s="53"/>
      <c r="BP524" s="53"/>
      <c r="BQ524" s="53"/>
      <c r="BR524" s="53"/>
      <c r="BS524" s="53"/>
    </row>
    <row r="525" spans="1:71" s="2" customFormat="1" ht="19.5" customHeight="1" x14ac:dyDescent="0.2">
      <c r="A525" s="206" t="s">
        <v>13</v>
      </c>
      <c r="B525" s="138" t="s">
        <v>370</v>
      </c>
      <c r="C525" s="205" t="s">
        <v>15</v>
      </c>
      <c r="D525" s="205" t="s">
        <v>371</v>
      </c>
      <c r="E525" s="205">
        <v>21.4</v>
      </c>
      <c r="F525" s="205">
        <v>22.8</v>
      </c>
      <c r="G525" s="205">
        <v>5.7</v>
      </c>
      <c r="H525" s="7">
        <f>G525/F525*100-100</f>
        <v>-75</v>
      </c>
      <c r="I525" s="137"/>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3"/>
      <c r="AP525" s="53"/>
      <c r="AQ525" s="53"/>
      <c r="AR525" s="53"/>
      <c r="AS525" s="53"/>
      <c r="AT525" s="53"/>
      <c r="AU525" s="53"/>
      <c r="AV525" s="53"/>
      <c r="AW525" s="53"/>
      <c r="AX525" s="53"/>
      <c r="AY525" s="53"/>
      <c r="AZ525" s="53"/>
      <c r="BA525" s="53"/>
      <c r="BB525" s="53"/>
      <c r="BC525" s="53"/>
      <c r="BD525" s="53"/>
      <c r="BE525" s="53"/>
      <c r="BF525" s="53"/>
      <c r="BG525" s="53"/>
      <c r="BH525" s="53"/>
      <c r="BI525" s="53"/>
      <c r="BJ525" s="53"/>
      <c r="BK525" s="53"/>
      <c r="BL525" s="53"/>
      <c r="BM525" s="53"/>
      <c r="BN525" s="53"/>
      <c r="BO525" s="53"/>
      <c r="BP525" s="53"/>
      <c r="BQ525" s="53"/>
      <c r="BR525" s="53"/>
      <c r="BS525" s="53"/>
    </row>
    <row r="526" spans="1:71" s="2" customFormat="1" ht="19.5" customHeight="1" x14ac:dyDescent="0.2">
      <c r="A526" s="206" t="s">
        <v>17</v>
      </c>
      <c r="B526" s="138" t="s">
        <v>372</v>
      </c>
      <c r="C526" s="205" t="s">
        <v>15</v>
      </c>
      <c r="D526" s="205" t="s">
        <v>359</v>
      </c>
      <c r="E526" s="205">
        <v>181.5</v>
      </c>
      <c r="F526" s="205">
        <v>194.3</v>
      </c>
      <c r="G526" s="205">
        <v>48.6</v>
      </c>
      <c r="H526" s="7">
        <f>G526/F526*100-100</f>
        <v>-74.987133299022133</v>
      </c>
      <c r="I526" s="137"/>
      <c r="J526" s="53"/>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53"/>
      <c r="AL526" s="53"/>
      <c r="AM526" s="53"/>
      <c r="AN526" s="53"/>
      <c r="AO526" s="53"/>
      <c r="AP526" s="53"/>
      <c r="AQ526" s="53"/>
      <c r="AR526" s="53"/>
      <c r="AS526" s="53"/>
      <c r="AT526" s="53"/>
      <c r="AU526" s="53"/>
      <c r="AV526" s="53"/>
      <c r="AW526" s="53"/>
      <c r="AX526" s="53"/>
      <c r="AY526" s="53"/>
      <c r="AZ526" s="53"/>
      <c r="BA526" s="53"/>
      <c r="BB526" s="53"/>
      <c r="BC526" s="53"/>
      <c r="BD526" s="53"/>
      <c r="BE526" s="53"/>
      <c r="BF526" s="53"/>
      <c r="BG526" s="53"/>
      <c r="BH526" s="53"/>
      <c r="BI526" s="53"/>
      <c r="BJ526" s="53"/>
      <c r="BK526" s="53"/>
      <c r="BL526" s="53"/>
      <c r="BM526" s="53"/>
      <c r="BN526" s="53"/>
      <c r="BO526" s="53"/>
      <c r="BP526" s="53"/>
      <c r="BQ526" s="53"/>
      <c r="BR526" s="53"/>
      <c r="BS526" s="53"/>
    </row>
    <row r="527" spans="1:71" s="2" customFormat="1" ht="173.25" x14ac:dyDescent="0.2">
      <c r="A527" s="206" t="s">
        <v>21</v>
      </c>
      <c r="B527" s="138" t="s">
        <v>373</v>
      </c>
      <c r="C527" s="205" t="s">
        <v>15</v>
      </c>
      <c r="D527" s="205" t="s">
        <v>374</v>
      </c>
      <c r="E527" s="205">
        <v>82.02</v>
      </c>
      <c r="F527" s="205">
        <v>81</v>
      </c>
      <c r="G527" s="205">
        <v>82.2</v>
      </c>
      <c r="H527" s="7">
        <f>G527/F527*100-100</f>
        <v>1.481481481481481</v>
      </c>
      <c r="I527" s="137" t="s">
        <v>1278</v>
      </c>
      <c r="J527" s="53"/>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53"/>
      <c r="AL527" s="53"/>
      <c r="AM527" s="53"/>
      <c r="AN527" s="53"/>
      <c r="AO527" s="53"/>
      <c r="AP527" s="53"/>
      <c r="AQ527" s="53"/>
      <c r="AR527" s="53"/>
      <c r="AS527" s="53"/>
      <c r="AT527" s="53"/>
      <c r="AU527" s="53"/>
      <c r="AV527" s="53"/>
      <c r="AW527" s="53"/>
      <c r="AX527" s="53"/>
      <c r="AY527" s="53"/>
      <c r="AZ527" s="53"/>
      <c r="BA527" s="53"/>
      <c r="BB527" s="53"/>
      <c r="BC527" s="53"/>
      <c r="BD527" s="53"/>
      <c r="BE527" s="53"/>
      <c r="BF527" s="53"/>
      <c r="BG527" s="53"/>
      <c r="BH527" s="53"/>
      <c r="BI527" s="53"/>
      <c r="BJ527" s="53"/>
      <c r="BK527" s="53"/>
      <c r="BL527" s="53"/>
      <c r="BM527" s="53"/>
      <c r="BN527" s="53"/>
      <c r="BO527" s="53"/>
      <c r="BP527" s="53"/>
      <c r="BQ527" s="53"/>
      <c r="BR527" s="53"/>
      <c r="BS527" s="53"/>
    </row>
    <row r="528" spans="1:71" s="2" customFormat="1" ht="31.5" x14ac:dyDescent="0.2">
      <c r="A528" s="206" t="s">
        <v>360</v>
      </c>
      <c r="B528" s="138" t="s">
        <v>375</v>
      </c>
      <c r="C528" s="205" t="s">
        <v>15</v>
      </c>
      <c r="D528" s="205" t="s">
        <v>353</v>
      </c>
      <c r="E528" s="205">
        <v>700.4</v>
      </c>
      <c r="F528" s="205">
        <v>680</v>
      </c>
      <c r="G528" s="205">
        <v>702</v>
      </c>
      <c r="H528" s="7">
        <f>G528/F528*100-100</f>
        <v>3.2352941176470722</v>
      </c>
      <c r="I528" s="137"/>
      <c r="J528" s="53"/>
      <c r="K528" s="53"/>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3"/>
      <c r="AK528" s="53"/>
      <c r="AL528" s="53"/>
      <c r="AM528" s="53"/>
      <c r="AN528" s="53"/>
      <c r="AO528" s="53"/>
      <c r="AP528" s="53"/>
      <c r="AQ528" s="53"/>
      <c r="AR528" s="53"/>
      <c r="AS528" s="53"/>
      <c r="AT528" s="53"/>
      <c r="AU528" s="53"/>
      <c r="AV528" s="53"/>
      <c r="AW528" s="53"/>
      <c r="AX528" s="53"/>
      <c r="AY528" s="53"/>
      <c r="AZ528" s="53"/>
      <c r="BA528" s="53"/>
      <c r="BB528" s="53"/>
      <c r="BC528" s="53"/>
      <c r="BD528" s="53"/>
      <c r="BE528" s="53"/>
      <c r="BF528" s="53"/>
      <c r="BG528" s="53"/>
      <c r="BH528" s="53"/>
      <c r="BI528" s="53"/>
      <c r="BJ528" s="53"/>
      <c r="BK528" s="53"/>
      <c r="BL528" s="53"/>
      <c r="BM528" s="53"/>
      <c r="BN528" s="53"/>
      <c r="BO528" s="53"/>
      <c r="BP528" s="53"/>
      <c r="BQ528" s="53"/>
      <c r="BR528" s="53"/>
      <c r="BS528" s="53"/>
    </row>
    <row r="529" spans="1:71" s="2" customFormat="1" ht="15.75" customHeight="1" x14ac:dyDescent="0.2">
      <c r="A529" s="199" t="s">
        <v>376</v>
      </c>
      <c r="B529" s="260" t="s">
        <v>377</v>
      </c>
      <c r="C529" s="260"/>
      <c r="D529" s="260"/>
      <c r="E529" s="260"/>
      <c r="F529" s="260"/>
      <c r="G529" s="260"/>
      <c r="H529" s="260"/>
      <c r="I529" s="260"/>
      <c r="J529" s="53"/>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53"/>
      <c r="AL529" s="53"/>
      <c r="AM529" s="53"/>
      <c r="AN529" s="53"/>
      <c r="AO529" s="53"/>
      <c r="AP529" s="53"/>
      <c r="AQ529" s="53"/>
      <c r="AR529" s="53"/>
      <c r="AS529" s="53"/>
      <c r="AT529" s="53"/>
      <c r="AU529" s="53"/>
      <c r="AV529" s="53"/>
      <c r="AW529" s="53"/>
      <c r="AX529" s="53"/>
      <c r="AY529" s="53"/>
      <c r="AZ529" s="53"/>
      <c r="BA529" s="53"/>
      <c r="BB529" s="53"/>
      <c r="BC529" s="53"/>
      <c r="BD529" s="53"/>
      <c r="BE529" s="53"/>
      <c r="BF529" s="53"/>
      <c r="BG529" s="53"/>
      <c r="BH529" s="53"/>
      <c r="BI529" s="53"/>
      <c r="BJ529" s="53"/>
      <c r="BK529" s="53"/>
      <c r="BL529" s="53"/>
      <c r="BM529" s="53"/>
      <c r="BN529" s="53"/>
      <c r="BO529" s="53"/>
      <c r="BP529" s="53"/>
      <c r="BQ529" s="53"/>
      <c r="BR529" s="53"/>
      <c r="BS529" s="53"/>
    </row>
    <row r="530" spans="1:71" s="2" customFormat="1" ht="24.75" customHeight="1" x14ac:dyDescent="0.2">
      <c r="A530" s="206" t="s">
        <v>13</v>
      </c>
      <c r="B530" s="138" t="s">
        <v>378</v>
      </c>
      <c r="C530" s="205" t="s">
        <v>15</v>
      </c>
      <c r="D530" s="205" t="s">
        <v>53</v>
      </c>
      <c r="E530" s="205">
        <v>75</v>
      </c>
      <c r="F530" s="205">
        <v>77</v>
      </c>
      <c r="G530" s="205">
        <v>0</v>
      </c>
      <c r="H530" s="7">
        <f>G530/F530*100-100</f>
        <v>-100</v>
      </c>
      <c r="I530" s="49" t="s">
        <v>1276</v>
      </c>
      <c r="J530" s="53"/>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3"/>
      <c r="AP530" s="53"/>
      <c r="AQ530" s="53"/>
      <c r="AR530" s="53"/>
      <c r="AS530" s="53"/>
      <c r="AT530" s="53"/>
      <c r="AU530" s="53"/>
      <c r="AV530" s="53"/>
      <c r="AW530" s="53"/>
      <c r="AX530" s="53"/>
      <c r="AY530" s="53"/>
      <c r="AZ530" s="53"/>
      <c r="BA530" s="53"/>
      <c r="BB530" s="53"/>
      <c r="BC530" s="53"/>
      <c r="BD530" s="53"/>
      <c r="BE530" s="53"/>
      <c r="BF530" s="53"/>
      <c r="BG530" s="53"/>
      <c r="BH530" s="53"/>
      <c r="BI530" s="53"/>
      <c r="BJ530" s="53"/>
      <c r="BK530" s="53"/>
      <c r="BL530" s="53"/>
      <c r="BM530" s="53"/>
      <c r="BN530" s="53"/>
      <c r="BO530" s="53"/>
      <c r="BP530" s="53"/>
      <c r="BQ530" s="53"/>
      <c r="BR530" s="53"/>
      <c r="BS530" s="53"/>
    </row>
    <row r="531" spans="1:71" s="2" customFormat="1" ht="31.5" x14ac:dyDescent="0.2">
      <c r="A531" s="206" t="s">
        <v>17</v>
      </c>
      <c r="B531" s="138" t="s">
        <v>379</v>
      </c>
      <c r="C531" s="205" t="s">
        <v>15</v>
      </c>
      <c r="D531" s="205" t="s">
        <v>20</v>
      </c>
      <c r="E531" s="205">
        <v>30</v>
      </c>
      <c r="F531" s="205">
        <v>32</v>
      </c>
      <c r="G531" s="205">
        <v>30</v>
      </c>
      <c r="H531" s="7">
        <f>G531/F531*100-100</f>
        <v>-6.25</v>
      </c>
      <c r="I531" s="138"/>
      <c r="J531" s="53"/>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3"/>
      <c r="AL531" s="53"/>
      <c r="AM531" s="53"/>
      <c r="AN531" s="53"/>
      <c r="AO531" s="53"/>
      <c r="AP531" s="53"/>
      <c r="AQ531" s="53"/>
      <c r="AR531" s="53"/>
      <c r="AS531" s="53"/>
      <c r="AT531" s="53"/>
      <c r="AU531" s="53"/>
      <c r="AV531" s="53"/>
      <c r="AW531" s="53"/>
      <c r="AX531" s="53"/>
      <c r="AY531" s="53"/>
      <c r="AZ531" s="53"/>
      <c r="BA531" s="53"/>
      <c r="BB531" s="53"/>
      <c r="BC531" s="53"/>
      <c r="BD531" s="53"/>
      <c r="BE531" s="53"/>
      <c r="BF531" s="53"/>
      <c r="BG531" s="53"/>
      <c r="BH531" s="53"/>
      <c r="BI531" s="53"/>
      <c r="BJ531" s="53"/>
      <c r="BK531" s="53"/>
      <c r="BL531" s="53"/>
      <c r="BM531" s="53"/>
      <c r="BN531" s="53"/>
      <c r="BO531" s="53"/>
      <c r="BP531" s="53"/>
      <c r="BQ531" s="53"/>
      <c r="BR531" s="53"/>
      <c r="BS531" s="53"/>
    </row>
    <row r="532" spans="1:71" s="2" customFormat="1" ht="17.25" customHeight="1" x14ac:dyDescent="0.2">
      <c r="A532" s="199" t="s">
        <v>380</v>
      </c>
      <c r="B532" s="260" t="s">
        <v>366</v>
      </c>
      <c r="C532" s="260"/>
      <c r="D532" s="260"/>
      <c r="E532" s="260"/>
      <c r="F532" s="260"/>
      <c r="G532" s="260"/>
      <c r="H532" s="260"/>
      <c r="I532" s="260"/>
      <c r="J532" s="53"/>
      <c r="K532" s="53"/>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c r="AJ532" s="53"/>
      <c r="AK532" s="53"/>
      <c r="AL532" s="53"/>
      <c r="AM532" s="53"/>
      <c r="AN532" s="53"/>
      <c r="AO532" s="53"/>
      <c r="AP532" s="53"/>
      <c r="AQ532" s="53"/>
      <c r="AR532" s="53"/>
      <c r="AS532" s="53"/>
      <c r="AT532" s="53"/>
      <c r="AU532" s="53"/>
      <c r="AV532" s="53"/>
      <c r="AW532" s="53"/>
      <c r="AX532" s="53"/>
      <c r="AY532" s="53"/>
      <c r="AZ532" s="53"/>
      <c r="BA532" s="53"/>
      <c r="BB532" s="53"/>
      <c r="BC532" s="53"/>
      <c r="BD532" s="53"/>
      <c r="BE532" s="53"/>
      <c r="BF532" s="53"/>
      <c r="BG532" s="53"/>
      <c r="BH532" s="53"/>
      <c r="BI532" s="53"/>
      <c r="BJ532" s="53"/>
      <c r="BK532" s="53"/>
      <c r="BL532" s="53"/>
      <c r="BM532" s="53"/>
      <c r="BN532" s="53"/>
      <c r="BO532" s="53"/>
      <c r="BP532" s="53"/>
      <c r="BQ532" s="53"/>
      <c r="BR532" s="53"/>
      <c r="BS532" s="53"/>
    </row>
    <row r="533" spans="1:71" s="2" customFormat="1" ht="31.5" x14ac:dyDescent="0.2">
      <c r="A533" s="206" t="s">
        <v>13</v>
      </c>
      <c r="B533" s="138" t="s">
        <v>381</v>
      </c>
      <c r="C533" s="205" t="s">
        <v>15</v>
      </c>
      <c r="D533" s="205" t="s">
        <v>20</v>
      </c>
      <c r="E533" s="205">
        <v>17</v>
      </c>
      <c r="F533" s="205">
        <v>19</v>
      </c>
      <c r="G533" s="205">
        <v>0</v>
      </c>
      <c r="H533" s="7">
        <f>G533/F533*100-100</f>
        <v>-100</v>
      </c>
      <c r="I533" s="49" t="s">
        <v>1277</v>
      </c>
      <c r="J533" s="53"/>
      <c r="K533" s="53"/>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c r="AJ533" s="53"/>
      <c r="AK533" s="53"/>
      <c r="AL533" s="53"/>
      <c r="AM533" s="53"/>
      <c r="AN533" s="53"/>
      <c r="AO533" s="53"/>
      <c r="AP533" s="53"/>
      <c r="AQ533" s="53"/>
      <c r="AR533" s="53"/>
      <c r="AS533" s="53"/>
      <c r="AT533" s="53"/>
      <c r="AU533" s="53"/>
      <c r="AV533" s="53"/>
      <c r="AW533" s="53"/>
      <c r="AX533" s="53"/>
      <c r="AY533" s="53"/>
      <c r="AZ533" s="53"/>
      <c r="BA533" s="53"/>
      <c r="BB533" s="53"/>
      <c r="BC533" s="53"/>
      <c r="BD533" s="53"/>
      <c r="BE533" s="53"/>
      <c r="BF533" s="53"/>
      <c r="BG533" s="53"/>
      <c r="BH533" s="53"/>
      <c r="BI533" s="53"/>
      <c r="BJ533" s="53"/>
      <c r="BK533" s="53"/>
      <c r="BL533" s="53"/>
      <c r="BM533" s="53"/>
      <c r="BN533" s="53"/>
      <c r="BO533" s="53"/>
      <c r="BP533" s="53"/>
      <c r="BQ533" s="53"/>
      <c r="BR533" s="53"/>
      <c r="BS533" s="53"/>
    </row>
    <row r="534" spans="1:71" s="2" customFormat="1" ht="94.5" x14ac:dyDescent="0.2">
      <c r="A534" s="206" t="s">
        <v>17</v>
      </c>
      <c r="B534" s="138" t="s">
        <v>382</v>
      </c>
      <c r="C534" s="205" t="s">
        <v>15</v>
      </c>
      <c r="D534" s="205" t="s">
        <v>20</v>
      </c>
      <c r="E534" s="205">
        <v>19</v>
      </c>
      <c r="F534" s="205">
        <v>20</v>
      </c>
      <c r="G534" s="205">
        <v>19</v>
      </c>
      <c r="H534" s="7">
        <f>G534/F534*100-100</f>
        <v>-5</v>
      </c>
      <c r="I534" s="137"/>
      <c r="J534" s="53"/>
      <c r="K534" s="53"/>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c r="AJ534" s="53"/>
      <c r="AK534" s="53"/>
      <c r="AL534" s="53"/>
      <c r="AM534" s="53"/>
      <c r="AN534" s="53"/>
      <c r="AO534" s="53"/>
      <c r="AP534" s="53"/>
      <c r="AQ534" s="53"/>
      <c r="AR534" s="53"/>
      <c r="AS534" s="53"/>
      <c r="AT534" s="53"/>
      <c r="AU534" s="53"/>
      <c r="AV534" s="53"/>
      <c r="AW534" s="53"/>
      <c r="AX534" s="53"/>
      <c r="AY534" s="53"/>
      <c r="AZ534" s="53"/>
      <c r="BA534" s="53"/>
      <c r="BB534" s="53"/>
      <c r="BC534" s="53"/>
      <c r="BD534" s="53"/>
      <c r="BE534" s="53"/>
      <c r="BF534" s="53"/>
      <c r="BG534" s="53"/>
      <c r="BH534" s="53"/>
      <c r="BI534" s="53"/>
      <c r="BJ534" s="53"/>
      <c r="BK534" s="53"/>
      <c r="BL534" s="53"/>
      <c r="BM534" s="53"/>
      <c r="BN534" s="53"/>
      <c r="BO534" s="53"/>
      <c r="BP534" s="53"/>
      <c r="BQ534" s="53"/>
      <c r="BR534" s="53"/>
      <c r="BS534" s="53"/>
    </row>
    <row r="535" spans="1:71" s="42" customFormat="1" ht="18.75" customHeight="1" x14ac:dyDescent="0.2">
      <c r="A535" s="194" t="s">
        <v>383</v>
      </c>
      <c r="B535" s="262" t="s">
        <v>1199</v>
      </c>
      <c r="C535" s="262"/>
      <c r="D535" s="262"/>
      <c r="E535" s="262"/>
      <c r="F535" s="262"/>
      <c r="G535" s="262"/>
      <c r="H535" s="262"/>
      <c r="I535" s="262"/>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54"/>
      <c r="AZ535" s="54"/>
      <c r="BA535" s="54"/>
      <c r="BB535" s="54"/>
      <c r="BC535" s="54"/>
      <c r="BD535" s="54"/>
      <c r="BE535" s="54"/>
      <c r="BF535" s="54"/>
      <c r="BG535" s="54"/>
      <c r="BH535" s="54"/>
      <c r="BI535" s="54"/>
      <c r="BJ535" s="54"/>
      <c r="BK535" s="54"/>
      <c r="BL535" s="54"/>
      <c r="BM535" s="54"/>
      <c r="BN535" s="54"/>
      <c r="BO535" s="54"/>
      <c r="BP535" s="54"/>
      <c r="BQ535" s="54"/>
      <c r="BR535" s="54"/>
      <c r="BS535" s="54"/>
    </row>
    <row r="536" spans="1:71" s="2" customFormat="1" ht="31.5" x14ac:dyDescent="0.2">
      <c r="A536" s="206" t="s">
        <v>13</v>
      </c>
      <c r="B536" s="138" t="s">
        <v>384</v>
      </c>
      <c r="C536" s="205" t="s">
        <v>15</v>
      </c>
      <c r="D536" s="205" t="s">
        <v>371</v>
      </c>
      <c r="E536" s="8">
        <v>19.143999999999998</v>
      </c>
      <c r="F536" s="205">
        <v>19.78</v>
      </c>
      <c r="G536" s="8">
        <v>5.3109999999999999</v>
      </c>
      <c r="H536" s="7">
        <f>G536/F536*100-100</f>
        <v>-73.149646107178967</v>
      </c>
      <c r="I536" s="137"/>
      <c r="J536" s="53"/>
      <c r="K536" s="53"/>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3"/>
      <c r="AK536" s="53"/>
      <c r="AL536" s="53"/>
      <c r="AM536" s="53"/>
      <c r="AN536" s="53"/>
      <c r="AO536" s="53"/>
      <c r="AP536" s="53"/>
      <c r="AQ536" s="53"/>
      <c r="AR536" s="53"/>
      <c r="AS536" s="53"/>
      <c r="AT536" s="53"/>
      <c r="AU536" s="53"/>
      <c r="AV536" s="53"/>
      <c r="AW536" s="53"/>
      <c r="AX536" s="53"/>
      <c r="AY536" s="53"/>
      <c r="AZ536" s="53"/>
      <c r="BA536" s="53"/>
      <c r="BB536" s="53"/>
      <c r="BC536" s="53"/>
      <c r="BD536" s="53"/>
      <c r="BE536" s="53"/>
      <c r="BF536" s="53"/>
      <c r="BG536" s="53"/>
      <c r="BH536" s="53"/>
      <c r="BI536" s="53"/>
      <c r="BJ536" s="53"/>
      <c r="BK536" s="53"/>
      <c r="BL536" s="53"/>
      <c r="BM536" s="53"/>
      <c r="BN536" s="53"/>
      <c r="BO536" s="53"/>
      <c r="BP536" s="53"/>
      <c r="BQ536" s="53"/>
      <c r="BR536" s="53"/>
      <c r="BS536" s="53"/>
    </row>
    <row r="537" spans="1:71" s="2" customFormat="1" ht="51" customHeight="1" x14ac:dyDescent="0.2">
      <c r="A537" s="206" t="s">
        <v>17</v>
      </c>
      <c r="B537" s="138" t="s">
        <v>354</v>
      </c>
      <c r="C537" s="205" t="s">
        <v>15</v>
      </c>
      <c r="D537" s="205" t="s">
        <v>16</v>
      </c>
      <c r="E537" s="205">
        <v>29.5</v>
      </c>
      <c r="F537" s="205">
        <v>29.8</v>
      </c>
      <c r="G537" s="205">
        <v>30.1</v>
      </c>
      <c r="H537" s="7">
        <f>G537/F537*100-100</f>
        <v>1.0067114093959617</v>
      </c>
      <c r="I537" s="142" t="s">
        <v>1279</v>
      </c>
      <c r="J537" s="53"/>
      <c r="K537" s="53"/>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c r="AJ537" s="53"/>
      <c r="AK537" s="53"/>
      <c r="AL537" s="53"/>
      <c r="AM537" s="53"/>
      <c r="AN537" s="53"/>
      <c r="AO537" s="53"/>
      <c r="AP537" s="53"/>
      <c r="AQ537" s="53"/>
      <c r="AR537" s="53"/>
      <c r="AS537" s="53"/>
      <c r="AT537" s="53"/>
      <c r="AU537" s="53"/>
      <c r="AV537" s="53"/>
      <c r="AW537" s="53"/>
      <c r="AX537" s="53"/>
      <c r="AY537" s="53"/>
      <c r="AZ537" s="53"/>
      <c r="BA537" s="53"/>
      <c r="BB537" s="53"/>
      <c r="BC537" s="53"/>
      <c r="BD537" s="53"/>
      <c r="BE537" s="53"/>
      <c r="BF537" s="53"/>
      <c r="BG537" s="53"/>
      <c r="BH537" s="53"/>
      <c r="BI537" s="53"/>
      <c r="BJ537" s="53"/>
      <c r="BK537" s="53"/>
      <c r="BL537" s="53"/>
      <c r="BM537" s="53"/>
      <c r="BN537" s="53"/>
      <c r="BO537" s="53"/>
      <c r="BP537" s="53"/>
      <c r="BQ537" s="53"/>
      <c r="BR537" s="53"/>
      <c r="BS537" s="53"/>
    </row>
    <row r="538" spans="1:71" s="2" customFormat="1" ht="15.75" customHeight="1" x14ac:dyDescent="0.2">
      <c r="A538" s="199" t="s">
        <v>385</v>
      </c>
      <c r="B538" s="260" t="s">
        <v>386</v>
      </c>
      <c r="C538" s="260"/>
      <c r="D538" s="260"/>
      <c r="E538" s="260"/>
      <c r="F538" s="260"/>
      <c r="G538" s="260"/>
      <c r="H538" s="260"/>
      <c r="I538" s="260"/>
      <c r="J538" s="53"/>
      <c r="K538" s="53"/>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c r="AJ538" s="53"/>
      <c r="AK538" s="53"/>
      <c r="AL538" s="53"/>
      <c r="AM538" s="53"/>
      <c r="AN538" s="53"/>
      <c r="AO538" s="53"/>
      <c r="AP538" s="53"/>
      <c r="AQ538" s="53"/>
      <c r="AR538" s="53"/>
      <c r="AS538" s="53"/>
      <c r="AT538" s="53"/>
      <c r="AU538" s="53"/>
      <c r="AV538" s="53"/>
      <c r="AW538" s="53"/>
      <c r="AX538" s="53"/>
      <c r="AY538" s="53"/>
      <c r="AZ538" s="53"/>
      <c r="BA538" s="53"/>
      <c r="BB538" s="53"/>
      <c r="BC538" s="53"/>
      <c r="BD538" s="53"/>
      <c r="BE538" s="53"/>
      <c r="BF538" s="53"/>
      <c r="BG538" s="53"/>
      <c r="BH538" s="53"/>
      <c r="BI538" s="53"/>
      <c r="BJ538" s="53"/>
      <c r="BK538" s="53"/>
      <c r="BL538" s="53"/>
      <c r="BM538" s="53"/>
      <c r="BN538" s="53"/>
      <c r="BO538" s="53"/>
      <c r="BP538" s="53"/>
      <c r="BQ538" s="53"/>
      <c r="BR538" s="53"/>
      <c r="BS538" s="53"/>
    </row>
    <row r="539" spans="1:71" s="2" customFormat="1" ht="31.5" x14ac:dyDescent="0.2">
      <c r="A539" s="206" t="s">
        <v>13</v>
      </c>
      <c r="B539" s="138" t="s">
        <v>387</v>
      </c>
      <c r="C539" s="205" t="s">
        <v>15</v>
      </c>
      <c r="D539" s="205" t="s">
        <v>20</v>
      </c>
      <c r="E539" s="205">
        <v>3402</v>
      </c>
      <c r="F539" s="205">
        <v>3530</v>
      </c>
      <c r="G539" s="205">
        <v>3462</v>
      </c>
      <c r="H539" s="7">
        <f>G539/F539*100-100</f>
        <v>-1.9263456090651658</v>
      </c>
      <c r="I539" s="137"/>
      <c r="J539" s="53"/>
      <c r="K539" s="53"/>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c r="AJ539" s="53"/>
      <c r="AK539" s="53"/>
      <c r="AL539" s="53"/>
      <c r="AM539" s="53"/>
      <c r="AN539" s="53"/>
      <c r="AO539" s="53"/>
      <c r="AP539" s="53"/>
      <c r="AQ539" s="53"/>
      <c r="AR539" s="53"/>
      <c r="AS539" s="53"/>
      <c r="AT539" s="53"/>
      <c r="AU539" s="53"/>
      <c r="AV539" s="53"/>
      <c r="AW539" s="53"/>
      <c r="AX539" s="53"/>
      <c r="AY539" s="53"/>
      <c r="AZ539" s="53"/>
      <c r="BA539" s="53"/>
      <c r="BB539" s="53"/>
      <c r="BC539" s="53"/>
      <c r="BD539" s="53"/>
      <c r="BE539" s="53"/>
      <c r="BF539" s="53"/>
      <c r="BG539" s="53"/>
      <c r="BH539" s="53"/>
      <c r="BI539" s="53"/>
      <c r="BJ539" s="53"/>
      <c r="BK539" s="53"/>
      <c r="BL539" s="53"/>
      <c r="BM539" s="53"/>
      <c r="BN539" s="53"/>
      <c r="BO539" s="53"/>
      <c r="BP539" s="53"/>
      <c r="BQ539" s="53"/>
      <c r="BR539" s="53"/>
      <c r="BS539" s="53"/>
    </row>
    <row r="540" spans="1:71" s="2" customFormat="1" ht="34.5" customHeight="1" x14ac:dyDescent="0.2">
      <c r="A540" s="199" t="s">
        <v>388</v>
      </c>
      <c r="B540" s="260" t="s">
        <v>389</v>
      </c>
      <c r="C540" s="260"/>
      <c r="D540" s="260"/>
      <c r="E540" s="260"/>
      <c r="F540" s="260"/>
      <c r="G540" s="260"/>
      <c r="H540" s="260"/>
      <c r="I540" s="260"/>
      <c r="J540" s="53"/>
      <c r="K540" s="53"/>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c r="AJ540" s="53"/>
      <c r="AK540" s="53"/>
      <c r="AL540" s="53"/>
      <c r="AM540" s="53"/>
      <c r="AN540" s="53"/>
      <c r="AO540" s="53"/>
      <c r="AP540" s="53"/>
      <c r="AQ540" s="53"/>
      <c r="AR540" s="53"/>
      <c r="AS540" s="53"/>
      <c r="AT540" s="53"/>
      <c r="AU540" s="53"/>
      <c r="AV540" s="53"/>
      <c r="AW540" s="53"/>
      <c r="AX540" s="53"/>
      <c r="AY540" s="53"/>
      <c r="AZ540" s="53"/>
      <c r="BA540" s="53"/>
      <c r="BB540" s="53"/>
      <c r="BC540" s="53"/>
      <c r="BD540" s="53"/>
      <c r="BE540" s="53"/>
      <c r="BF540" s="53"/>
      <c r="BG540" s="53"/>
      <c r="BH540" s="53"/>
      <c r="BI540" s="53"/>
      <c r="BJ540" s="53"/>
      <c r="BK540" s="53"/>
      <c r="BL540" s="53"/>
      <c r="BM540" s="53"/>
      <c r="BN540" s="53"/>
      <c r="BO540" s="53"/>
      <c r="BP540" s="53"/>
      <c r="BQ540" s="53"/>
      <c r="BR540" s="53"/>
      <c r="BS540" s="53"/>
    </row>
    <row r="541" spans="1:71" s="2" customFormat="1" ht="58.5" customHeight="1" x14ac:dyDescent="0.2">
      <c r="A541" s="206" t="s">
        <v>13</v>
      </c>
      <c r="B541" s="138" t="s">
        <v>390</v>
      </c>
      <c r="C541" s="205" t="s">
        <v>15</v>
      </c>
      <c r="D541" s="205" t="s">
        <v>20</v>
      </c>
      <c r="E541" s="205">
        <v>3</v>
      </c>
      <c r="F541" s="205">
        <v>4</v>
      </c>
      <c r="G541" s="205">
        <v>0</v>
      </c>
      <c r="H541" s="7">
        <f>G541/F541*100-100</f>
        <v>-100</v>
      </c>
      <c r="I541" s="49" t="s">
        <v>1280</v>
      </c>
      <c r="J541" s="53"/>
      <c r="K541" s="53"/>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3"/>
      <c r="AK541" s="53"/>
      <c r="AL541" s="53"/>
      <c r="AM541" s="53"/>
      <c r="AN541" s="53"/>
      <c r="AO541" s="53"/>
      <c r="AP541" s="53"/>
      <c r="AQ541" s="53"/>
      <c r="AR541" s="53"/>
      <c r="AS541" s="53"/>
      <c r="AT541" s="53"/>
      <c r="AU541" s="53"/>
      <c r="AV541" s="53"/>
      <c r="AW541" s="53"/>
      <c r="AX541" s="53"/>
      <c r="AY541" s="53"/>
      <c r="AZ541" s="53"/>
      <c r="BA541" s="53"/>
      <c r="BB541" s="53"/>
      <c r="BC541" s="53"/>
      <c r="BD541" s="53"/>
      <c r="BE541" s="53"/>
      <c r="BF541" s="53"/>
      <c r="BG541" s="53"/>
      <c r="BH541" s="53"/>
      <c r="BI541" s="53"/>
      <c r="BJ541" s="53"/>
      <c r="BK541" s="53"/>
      <c r="BL541" s="53"/>
      <c r="BM541" s="53"/>
      <c r="BN541" s="53"/>
      <c r="BO541" s="53"/>
      <c r="BP541" s="53"/>
      <c r="BQ541" s="53"/>
      <c r="BR541" s="53"/>
      <c r="BS541" s="53"/>
    </row>
    <row r="542" spans="1:71" s="2" customFormat="1" ht="15.75" customHeight="1" x14ac:dyDescent="0.2">
      <c r="A542" s="199" t="s">
        <v>391</v>
      </c>
      <c r="B542" s="265" t="s">
        <v>392</v>
      </c>
      <c r="C542" s="266"/>
      <c r="D542" s="266"/>
      <c r="E542" s="266"/>
      <c r="F542" s="266"/>
      <c r="G542" s="266"/>
      <c r="H542" s="266"/>
      <c r="I542" s="267"/>
      <c r="J542" s="53"/>
      <c r="K542" s="53"/>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c r="AJ542" s="53"/>
      <c r="AK542" s="53"/>
      <c r="AL542" s="53"/>
      <c r="AM542" s="53"/>
      <c r="AN542" s="53"/>
      <c r="AO542" s="53"/>
      <c r="AP542" s="53"/>
      <c r="AQ542" s="53"/>
      <c r="AR542" s="53"/>
      <c r="AS542" s="53"/>
      <c r="AT542" s="53"/>
      <c r="AU542" s="53"/>
      <c r="AV542" s="53"/>
      <c r="AW542" s="53"/>
      <c r="AX542" s="53"/>
      <c r="AY542" s="53"/>
      <c r="AZ542" s="53"/>
      <c r="BA542" s="53"/>
      <c r="BB542" s="53"/>
      <c r="BC542" s="53"/>
      <c r="BD542" s="53"/>
      <c r="BE542" s="53"/>
      <c r="BF542" s="53"/>
      <c r="BG542" s="53"/>
      <c r="BH542" s="53"/>
      <c r="BI542" s="53"/>
      <c r="BJ542" s="53"/>
      <c r="BK542" s="53"/>
      <c r="BL542" s="53"/>
      <c r="BM542" s="53"/>
      <c r="BN542" s="53"/>
      <c r="BO542" s="53"/>
      <c r="BP542" s="53"/>
      <c r="BQ542" s="53"/>
      <c r="BR542" s="53"/>
      <c r="BS542" s="53"/>
    </row>
    <row r="543" spans="1:71" s="2" customFormat="1" ht="33.75" customHeight="1" x14ac:dyDescent="0.2">
      <c r="A543" s="206" t="s">
        <v>13</v>
      </c>
      <c r="B543" s="138" t="s">
        <v>393</v>
      </c>
      <c r="C543" s="205" t="s">
        <v>15</v>
      </c>
      <c r="D543" s="205" t="s">
        <v>20</v>
      </c>
      <c r="E543" s="205">
        <v>1</v>
      </c>
      <c r="F543" s="205">
        <v>1</v>
      </c>
      <c r="G543" s="205">
        <v>0</v>
      </c>
      <c r="H543" s="7">
        <f>G543/F543*100-100</f>
        <v>-100</v>
      </c>
      <c r="I543" s="49" t="s">
        <v>1280</v>
      </c>
      <c r="J543" s="53"/>
      <c r="K543" s="53"/>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c r="AJ543" s="53"/>
      <c r="AK543" s="53"/>
      <c r="AL543" s="53"/>
      <c r="AM543" s="53"/>
      <c r="AN543" s="53"/>
      <c r="AO543" s="53"/>
      <c r="AP543" s="53"/>
      <c r="AQ543" s="53"/>
      <c r="AR543" s="53"/>
      <c r="AS543" s="53"/>
      <c r="AT543" s="53"/>
      <c r="AU543" s="53"/>
      <c r="AV543" s="53"/>
      <c r="AW543" s="53"/>
      <c r="AX543" s="53"/>
      <c r="AY543" s="53"/>
      <c r="AZ543" s="53"/>
      <c r="BA543" s="53"/>
      <c r="BB543" s="53"/>
      <c r="BC543" s="53"/>
      <c r="BD543" s="53"/>
      <c r="BE543" s="53"/>
      <c r="BF543" s="53"/>
      <c r="BG543" s="53"/>
      <c r="BH543" s="53"/>
      <c r="BI543" s="53"/>
      <c r="BJ543" s="53"/>
      <c r="BK543" s="53"/>
      <c r="BL543" s="53"/>
      <c r="BM543" s="53"/>
      <c r="BN543" s="53"/>
      <c r="BO543" s="53"/>
      <c r="BP543" s="53"/>
      <c r="BQ543" s="53"/>
      <c r="BR543" s="53"/>
      <c r="BS543" s="53"/>
    </row>
    <row r="544" spans="1:71" s="2" customFormat="1" ht="16.5" customHeight="1" x14ac:dyDescent="0.2">
      <c r="A544" s="199" t="s">
        <v>394</v>
      </c>
      <c r="B544" s="265" t="s">
        <v>395</v>
      </c>
      <c r="C544" s="266"/>
      <c r="D544" s="266"/>
      <c r="E544" s="266"/>
      <c r="F544" s="266"/>
      <c r="G544" s="266"/>
      <c r="H544" s="266"/>
      <c r="I544" s="267"/>
      <c r="J544" s="53"/>
      <c r="K544" s="53"/>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c r="AJ544" s="53"/>
      <c r="AK544" s="53"/>
      <c r="AL544" s="53"/>
      <c r="AM544" s="53"/>
      <c r="AN544" s="53"/>
      <c r="AO544" s="53"/>
      <c r="AP544" s="53"/>
      <c r="AQ544" s="53"/>
      <c r="AR544" s="53"/>
      <c r="AS544" s="53"/>
      <c r="AT544" s="53"/>
      <c r="AU544" s="53"/>
      <c r="AV544" s="53"/>
      <c r="AW544" s="53"/>
      <c r="AX544" s="53"/>
      <c r="AY544" s="53"/>
      <c r="AZ544" s="53"/>
      <c r="BA544" s="53"/>
      <c r="BB544" s="53"/>
      <c r="BC544" s="53"/>
      <c r="BD544" s="53"/>
      <c r="BE544" s="53"/>
      <c r="BF544" s="53"/>
      <c r="BG544" s="53"/>
      <c r="BH544" s="53"/>
      <c r="BI544" s="53"/>
      <c r="BJ544" s="53"/>
      <c r="BK544" s="53"/>
      <c r="BL544" s="53"/>
      <c r="BM544" s="53"/>
      <c r="BN544" s="53"/>
      <c r="BO544" s="53"/>
      <c r="BP544" s="53"/>
      <c r="BQ544" s="53"/>
      <c r="BR544" s="53"/>
      <c r="BS544" s="53"/>
    </row>
    <row r="545" spans="1:71" s="2" customFormat="1" ht="31.5" x14ac:dyDescent="0.2">
      <c r="A545" s="206" t="s">
        <v>13</v>
      </c>
      <c r="B545" s="138" t="s">
        <v>396</v>
      </c>
      <c r="C545" s="205" t="s">
        <v>15</v>
      </c>
      <c r="D545" s="205" t="s">
        <v>53</v>
      </c>
      <c r="E545" s="205">
        <v>15</v>
      </c>
      <c r="F545" s="205">
        <v>10</v>
      </c>
      <c r="G545" s="205">
        <v>0</v>
      </c>
      <c r="H545" s="205">
        <f>G545/F545*100-100</f>
        <v>-100</v>
      </c>
      <c r="I545" s="49" t="s">
        <v>1281</v>
      </c>
      <c r="J545" s="53"/>
      <c r="K545" s="53"/>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c r="AJ545" s="53"/>
      <c r="AK545" s="53"/>
      <c r="AL545" s="53"/>
      <c r="AM545" s="53"/>
      <c r="AN545" s="53"/>
      <c r="AO545" s="53"/>
      <c r="AP545" s="53"/>
      <c r="AQ545" s="53"/>
      <c r="AR545" s="53"/>
      <c r="AS545" s="53"/>
      <c r="AT545" s="53"/>
      <c r="AU545" s="53"/>
      <c r="AV545" s="53"/>
      <c r="AW545" s="53"/>
      <c r="AX545" s="53"/>
      <c r="AY545" s="53"/>
      <c r="AZ545" s="53"/>
      <c r="BA545" s="53"/>
      <c r="BB545" s="53"/>
      <c r="BC545" s="53"/>
      <c r="BD545" s="53"/>
      <c r="BE545" s="53"/>
      <c r="BF545" s="53"/>
      <c r="BG545" s="53"/>
      <c r="BH545" s="53"/>
      <c r="BI545" s="53"/>
      <c r="BJ545" s="53"/>
      <c r="BK545" s="53"/>
      <c r="BL545" s="53"/>
      <c r="BM545" s="53"/>
      <c r="BN545" s="53"/>
      <c r="BO545" s="53"/>
      <c r="BP545" s="53"/>
      <c r="BQ545" s="53"/>
      <c r="BR545" s="53"/>
      <c r="BS545" s="53"/>
    </row>
    <row r="546" spans="1:71" s="2" customFormat="1" ht="15.75" customHeight="1" x14ac:dyDescent="0.2">
      <c r="A546" s="199" t="s">
        <v>397</v>
      </c>
      <c r="B546" s="265" t="s">
        <v>398</v>
      </c>
      <c r="C546" s="266"/>
      <c r="D546" s="266"/>
      <c r="E546" s="266"/>
      <c r="F546" s="266"/>
      <c r="G546" s="266"/>
      <c r="H546" s="266"/>
      <c r="I546" s="267"/>
      <c r="J546" s="53"/>
      <c r="K546" s="53"/>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3"/>
      <c r="AP546" s="53"/>
      <c r="AQ546" s="53"/>
      <c r="AR546" s="53"/>
      <c r="AS546" s="53"/>
      <c r="AT546" s="53"/>
      <c r="AU546" s="53"/>
      <c r="AV546" s="53"/>
      <c r="AW546" s="53"/>
      <c r="AX546" s="53"/>
      <c r="AY546" s="53"/>
      <c r="AZ546" s="53"/>
      <c r="BA546" s="53"/>
      <c r="BB546" s="53"/>
      <c r="BC546" s="53"/>
      <c r="BD546" s="53"/>
      <c r="BE546" s="53"/>
      <c r="BF546" s="53"/>
      <c r="BG546" s="53"/>
      <c r="BH546" s="53"/>
      <c r="BI546" s="53"/>
      <c r="BJ546" s="53"/>
      <c r="BK546" s="53"/>
      <c r="BL546" s="53"/>
      <c r="BM546" s="53"/>
      <c r="BN546" s="53"/>
      <c r="BO546" s="53"/>
      <c r="BP546" s="53"/>
      <c r="BQ546" s="53"/>
      <c r="BR546" s="53"/>
      <c r="BS546" s="53"/>
    </row>
    <row r="547" spans="1:71" s="2" customFormat="1" ht="15.75" customHeight="1" x14ac:dyDescent="0.2">
      <c r="A547" s="206" t="s">
        <v>13</v>
      </c>
      <c r="B547" s="138" t="s">
        <v>399</v>
      </c>
      <c r="C547" s="205" t="s">
        <v>15</v>
      </c>
      <c r="D547" s="205" t="s">
        <v>20</v>
      </c>
      <c r="E547" s="205">
        <v>3</v>
      </c>
      <c r="F547" s="205">
        <v>4</v>
      </c>
      <c r="G547" s="205">
        <v>0</v>
      </c>
      <c r="H547" s="7">
        <f>G547/F547*100-100</f>
        <v>-100</v>
      </c>
      <c r="I547" s="49" t="s">
        <v>1282</v>
      </c>
      <c r="J547" s="53"/>
      <c r="K547" s="53"/>
      <c r="L547" s="53"/>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c r="AJ547" s="53"/>
      <c r="AK547" s="53"/>
      <c r="AL547" s="53"/>
      <c r="AM547" s="53"/>
      <c r="AN547" s="53"/>
      <c r="AO547" s="53"/>
      <c r="AP547" s="53"/>
      <c r="AQ547" s="53"/>
      <c r="AR547" s="53"/>
      <c r="AS547" s="53"/>
      <c r="AT547" s="53"/>
      <c r="AU547" s="53"/>
      <c r="AV547" s="53"/>
      <c r="AW547" s="53"/>
      <c r="AX547" s="53"/>
      <c r="AY547" s="53"/>
      <c r="AZ547" s="53"/>
      <c r="BA547" s="53"/>
      <c r="BB547" s="53"/>
      <c r="BC547" s="53"/>
      <c r="BD547" s="53"/>
      <c r="BE547" s="53"/>
      <c r="BF547" s="53"/>
      <c r="BG547" s="53"/>
      <c r="BH547" s="53"/>
      <c r="BI547" s="53"/>
      <c r="BJ547" s="53"/>
      <c r="BK547" s="53"/>
      <c r="BL547" s="53"/>
      <c r="BM547" s="53"/>
      <c r="BN547" s="53"/>
      <c r="BO547" s="53"/>
      <c r="BP547" s="53"/>
      <c r="BQ547" s="53"/>
      <c r="BR547" s="53"/>
      <c r="BS547" s="53"/>
    </row>
    <row r="548" spans="1:71" s="2" customFormat="1" ht="15.75" customHeight="1" x14ac:dyDescent="0.2">
      <c r="A548" s="199" t="s">
        <v>400</v>
      </c>
      <c r="B548" s="260" t="s">
        <v>666</v>
      </c>
      <c r="C548" s="260"/>
      <c r="D548" s="260"/>
      <c r="E548" s="260"/>
      <c r="F548" s="260"/>
      <c r="G548" s="260"/>
      <c r="H548" s="260"/>
      <c r="I548" s="260"/>
      <c r="J548" s="53"/>
      <c r="K548" s="53"/>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c r="AJ548" s="53"/>
      <c r="AK548" s="53"/>
      <c r="AL548" s="53"/>
      <c r="AM548" s="53"/>
      <c r="AN548" s="53"/>
      <c r="AO548" s="53"/>
      <c r="AP548" s="53"/>
      <c r="AQ548" s="53"/>
      <c r="AR548" s="53"/>
      <c r="AS548" s="53"/>
      <c r="AT548" s="53"/>
      <c r="AU548" s="53"/>
      <c r="AV548" s="53"/>
      <c r="AW548" s="53"/>
      <c r="AX548" s="53"/>
      <c r="AY548" s="53"/>
      <c r="AZ548" s="53"/>
      <c r="BA548" s="53"/>
      <c r="BB548" s="53"/>
      <c r="BC548" s="53"/>
      <c r="BD548" s="53"/>
      <c r="BE548" s="53"/>
      <c r="BF548" s="53"/>
      <c r="BG548" s="53"/>
      <c r="BH548" s="53"/>
      <c r="BI548" s="53"/>
      <c r="BJ548" s="53"/>
      <c r="BK548" s="53"/>
      <c r="BL548" s="53"/>
      <c r="BM548" s="53"/>
      <c r="BN548" s="53"/>
      <c r="BO548" s="53"/>
      <c r="BP548" s="53"/>
      <c r="BQ548" s="53"/>
      <c r="BR548" s="53"/>
      <c r="BS548" s="53"/>
    </row>
    <row r="549" spans="1:71" s="2" customFormat="1" x14ac:dyDescent="0.2">
      <c r="A549" s="206" t="s">
        <v>13</v>
      </c>
      <c r="B549" s="138" t="s">
        <v>401</v>
      </c>
      <c r="C549" s="205" t="s">
        <v>15</v>
      </c>
      <c r="D549" s="205" t="s">
        <v>20</v>
      </c>
      <c r="E549" s="205">
        <v>26</v>
      </c>
      <c r="F549" s="205">
        <v>19</v>
      </c>
      <c r="G549" s="205">
        <v>0</v>
      </c>
      <c r="H549" s="7">
        <f>G549/F549*100-100</f>
        <v>-100</v>
      </c>
      <c r="I549" s="137"/>
      <c r="J549" s="53"/>
      <c r="K549" s="53"/>
      <c r="L549" s="53"/>
      <c r="M549" s="53"/>
      <c r="N549" s="53"/>
      <c r="O549" s="53"/>
      <c r="P549" s="53"/>
      <c r="Q549" s="53"/>
      <c r="R549" s="53"/>
      <c r="S549" s="53"/>
      <c r="T549" s="53"/>
      <c r="U549" s="53"/>
      <c r="V549" s="53"/>
      <c r="W549" s="53"/>
      <c r="X549" s="53"/>
      <c r="Y549" s="53"/>
      <c r="Z549" s="53"/>
      <c r="AA549" s="53"/>
      <c r="AB549" s="53"/>
      <c r="AC549" s="53"/>
      <c r="AD549" s="53"/>
      <c r="AE549" s="53"/>
      <c r="AF549" s="53"/>
      <c r="AG549" s="53"/>
      <c r="AH549" s="53"/>
      <c r="AI549" s="53"/>
      <c r="AJ549" s="53"/>
      <c r="AK549" s="53"/>
      <c r="AL549" s="53"/>
      <c r="AM549" s="53"/>
      <c r="AN549" s="53"/>
      <c r="AO549" s="53"/>
      <c r="AP549" s="53"/>
      <c r="AQ549" s="53"/>
      <c r="AR549" s="53"/>
      <c r="AS549" s="53"/>
      <c r="AT549" s="53"/>
      <c r="AU549" s="53"/>
      <c r="AV549" s="53"/>
      <c r="AW549" s="53"/>
      <c r="AX549" s="53"/>
      <c r="AY549" s="53"/>
      <c r="AZ549" s="53"/>
      <c r="BA549" s="53"/>
      <c r="BB549" s="53"/>
      <c r="BC549" s="53"/>
      <c r="BD549" s="53"/>
      <c r="BE549" s="53"/>
      <c r="BF549" s="53"/>
      <c r="BG549" s="53"/>
      <c r="BH549" s="53"/>
      <c r="BI549" s="53"/>
      <c r="BJ549" s="53"/>
      <c r="BK549" s="53"/>
      <c r="BL549" s="53"/>
      <c r="BM549" s="53"/>
      <c r="BN549" s="53"/>
      <c r="BO549" s="53"/>
      <c r="BP549" s="53"/>
      <c r="BQ549" s="53"/>
      <c r="BR549" s="53"/>
      <c r="BS549" s="53"/>
    </row>
    <row r="550" spans="1:71" s="2" customFormat="1" ht="29.25" customHeight="1" x14ac:dyDescent="0.2">
      <c r="A550" s="199" t="s">
        <v>402</v>
      </c>
      <c r="B550" s="260" t="s">
        <v>403</v>
      </c>
      <c r="C550" s="260"/>
      <c r="D550" s="260"/>
      <c r="E550" s="260"/>
      <c r="F550" s="260"/>
      <c r="G550" s="260"/>
      <c r="H550" s="260"/>
      <c r="I550" s="260"/>
      <c r="J550" s="53"/>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53"/>
      <c r="AN550" s="53"/>
      <c r="AO550" s="53"/>
      <c r="AP550" s="53"/>
      <c r="AQ550" s="53"/>
      <c r="AR550" s="53"/>
      <c r="AS550" s="53"/>
      <c r="AT550" s="53"/>
      <c r="AU550" s="53"/>
      <c r="AV550" s="53"/>
      <c r="AW550" s="53"/>
      <c r="AX550" s="53"/>
      <c r="AY550" s="53"/>
      <c r="AZ550" s="53"/>
      <c r="BA550" s="53"/>
      <c r="BB550" s="53"/>
      <c r="BC550" s="53"/>
      <c r="BD550" s="53"/>
      <c r="BE550" s="53"/>
      <c r="BF550" s="53"/>
      <c r="BG550" s="53"/>
      <c r="BH550" s="53"/>
      <c r="BI550" s="53"/>
      <c r="BJ550" s="53"/>
      <c r="BK550" s="53"/>
      <c r="BL550" s="53"/>
      <c r="BM550" s="53"/>
      <c r="BN550" s="53"/>
      <c r="BO550" s="53"/>
      <c r="BP550" s="53"/>
      <c r="BQ550" s="53"/>
      <c r="BR550" s="53"/>
      <c r="BS550" s="53"/>
    </row>
    <row r="551" spans="1:71" s="2" customFormat="1" ht="38.25" customHeight="1" x14ac:dyDescent="0.2">
      <c r="A551" s="206" t="s">
        <v>13</v>
      </c>
      <c r="B551" s="138" t="s">
        <v>404</v>
      </c>
      <c r="C551" s="205" t="s">
        <v>15</v>
      </c>
      <c r="D551" s="205" t="s">
        <v>16</v>
      </c>
      <c r="E551" s="205">
        <v>9.9</v>
      </c>
      <c r="F551" s="205">
        <v>11.3</v>
      </c>
      <c r="G551" s="205">
        <v>11.4</v>
      </c>
      <c r="H551" s="7">
        <f>G551/F551*100-100</f>
        <v>0.88495575221239164</v>
      </c>
      <c r="I551" s="141" t="s">
        <v>1283</v>
      </c>
      <c r="J551" s="53"/>
      <c r="K551" s="53"/>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c r="AJ551" s="53"/>
      <c r="AK551" s="53"/>
      <c r="AL551" s="53"/>
      <c r="AM551" s="53"/>
      <c r="AN551" s="53"/>
      <c r="AO551" s="53"/>
      <c r="AP551" s="53"/>
      <c r="AQ551" s="53"/>
      <c r="AR551" s="53"/>
      <c r="AS551" s="53"/>
      <c r="AT551" s="53"/>
      <c r="AU551" s="53"/>
      <c r="AV551" s="53"/>
      <c r="AW551" s="53"/>
      <c r="AX551" s="53"/>
      <c r="AY551" s="53"/>
      <c r="AZ551" s="53"/>
      <c r="BA551" s="53"/>
      <c r="BB551" s="53"/>
      <c r="BC551" s="53"/>
      <c r="BD551" s="53"/>
      <c r="BE551" s="53"/>
      <c r="BF551" s="53"/>
      <c r="BG551" s="53"/>
      <c r="BH551" s="53"/>
      <c r="BI551" s="53"/>
      <c r="BJ551" s="53"/>
      <c r="BK551" s="53"/>
      <c r="BL551" s="53"/>
      <c r="BM551" s="53"/>
      <c r="BN551" s="53"/>
      <c r="BO551" s="53"/>
      <c r="BP551" s="53"/>
      <c r="BQ551" s="53"/>
      <c r="BR551" s="53"/>
      <c r="BS551" s="53"/>
    </row>
    <row r="552" spans="1:71" s="2" customFormat="1" ht="33" customHeight="1" x14ac:dyDescent="0.2">
      <c r="A552" s="206" t="s">
        <v>17</v>
      </c>
      <c r="B552" s="138" t="s">
        <v>898</v>
      </c>
      <c r="C552" s="205" t="s">
        <v>15</v>
      </c>
      <c r="D552" s="205" t="s">
        <v>20</v>
      </c>
      <c r="E552" s="205">
        <v>9</v>
      </c>
      <c r="F552" s="205">
        <v>0</v>
      </c>
      <c r="G552" s="205">
        <v>0</v>
      </c>
      <c r="H552" s="7">
        <v>0</v>
      </c>
      <c r="I552" s="49" t="s">
        <v>1284</v>
      </c>
      <c r="J552" s="53"/>
      <c r="K552" s="53"/>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c r="AJ552" s="53"/>
      <c r="AK552" s="53"/>
      <c r="AL552" s="53"/>
      <c r="AM552" s="53"/>
      <c r="AN552" s="53"/>
      <c r="AO552" s="53"/>
      <c r="AP552" s="53"/>
      <c r="AQ552" s="53"/>
      <c r="AR552" s="53"/>
      <c r="AS552" s="53"/>
      <c r="AT552" s="53"/>
      <c r="AU552" s="53"/>
      <c r="AV552" s="53"/>
      <c r="AW552" s="53"/>
      <c r="AX552" s="53"/>
      <c r="AY552" s="53"/>
      <c r="AZ552" s="53"/>
      <c r="BA552" s="53"/>
      <c r="BB552" s="53"/>
      <c r="BC552" s="53"/>
      <c r="BD552" s="53"/>
      <c r="BE552" s="53"/>
      <c r="BF552" s="53"/>
      <c r="BG552" s="53"/>
      <c r="BH552" s="53"/>
      <c r="BI552" s="53"/>
      <c r="BJ552" s="53"/>
      <c r="BK552" s="53"/>
      <c r="BL552" s="53"/>
      <c r="BM552" s="53"/>
      <c r="BN552" s="53"/>
      <c r="BO552" s="53"/>
      <c r="BP552" s="53"/>
      <c r="BQ552" s="53"/>
      <c r="BR552" s="53"/>
      <c r="BS552" s="53"/>
    </row>
    <row r="553" spans="1:71" s="2" customFormat="1" ht="30.75" customHeight="1" x14ac:dyDescent="0.2">
      <c r="A553" s="199" t="s">
        <v>405</v>
      </c>
      <c r="B553" s="265" t="s">
        <v>671</v>
      </c>
      <c r="C553" s="266"/>
      <c r="D553" s="266"/>
      <c r="E553" s="266"/>
      <c r="F553" s="266"/>
      <c r="G553" s="266"/>
      <c r="H553" s="266"/>
      <c r="I553" s="267"/>
      <c r="J553" s="53"/>
      <c r="K553" s="53"/>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c r="AJ553" s="53"/>
      <c r="AK553" s="53"/>
      <c r="AL553" s="53"/>
      <c r="AM553" s="53"/>
      <c r="AN553" s="53"/>
      <c r="AO553" s="53"/>
      <c r="AP553" s="53"/>
      <c r="AQ553" s="53"/>
      <c r="AR553" s="53"/>
      <c r="AS553" s="53"/>
      <c r="AT553" s="53"/>
      <c r="AU553" s="53"/>
      <c r="AV553" s="53"/>
      <c r="AW553" s="53"/>
      <c r="AX553" s="53"/>
      <c r="AY553" s="53"/>
      <c r="AZ553" s="53"/>
      <c r="BA553" s="53"/>
      <c r="BB553" s="53"/>
      <c r="BC553" s="53"/>
      <c r="BD553" s="53"/>
      <c r="BE553" s="53"/>
      <c r="BF553" s="53"/>
      <c r="BG553" s="53"/>
      <c r="BH553" s="53"/>
      <c r="BI553" s="53"/>
      <c r="BJ553" s="53"/>
      <c r="BK553" s="53"/>
      <c r="BL553" s="53"/>
      <c r="BM553" s="53"/>
      <c r="BN553" s="53"/>
      <c r="BO553" s="53"/>
      <c r="BP553" s="53"/>
      <c r="BQ553" s="53"/>
      <c r="BR553" s="53"/>
      <c r="BS553" s="53"/>
    </row>
    <row r="554" spans="1:71" s="2" customFormat="1" ht="15.75" customHeight="1" x14ac:dyDescent="0.2">
      <c r="A554" s="206" t="s">
        <v>13</v>
      </c>
      <c r="B554" s="138" t="s">
        <v>406</v>
      </c>
      <c r="C554" s="205" t="s">
        <v>15</v>
      </c>
      <c r="D554" s="205" t="s">
        <v>20</v>
      </c>
      <c r="E554" s="205">
        <v>0</v>
      </c>
      <c r="F554" s="205">
        <v>0</v>
      </c>
      <c r="G554" s="205">
        <v>0</v>
      </c>
      <c r="H554" s="7">
        <v>0</v>
      </c>
      <c r="I554" s="137"/>
      <c r="J554" s="53"/>
      <c r="K554" s="53"/>
      <c r="L554" s="53"/>
      <c r="M554" s="53"/>
      <c r="N554" s="53"/>
      <c r="O554" s="53"/>
      <c r="P554" s="53"/>
      <c r="Q554" s="53"/>
      <c r="R554" s="53"/>
      <c r="S554" s="53"/>
      <c r="T554" s="53"/>
      <c r="U554" s="53"/>
      <c r="V554" s="53"/>
      <c r="W554" s="53"/>
      <c r="X554" s="53"/>
      <c r="Y554" s="53"/>
      <c r="Z554" s="53"/>
      <c r="AA554" s="53"/>
      <c r="AB554" s="53"/>
      <c r="AC554" s="53"/>
      <c r="AD554" s="53"/>
      <c r="AE554" s="53"/>
      <c r="AF554" s="53"/>
      <c r="AG554" s="53"/>
      <c r="AH554" s="53"/>
      <c r="AI554" s="53"/>
      <c r="AJ554" s="53"/>
      <c r="AK554" s="53"/>
      <c r="AL554" s="53"/>
      <c r="AM554" s="53"/>
      <c r="AN554" s="53"/>
      <c r="AO554" s="53"/>
      <c r="AP554" s="53"/>
      <c r="AQ554" s="53"/>
      <c r="AR554" s="53"/>
      <c r="AS554" s="53"/>
      <c r="AT554" s="53"/>
      <c r="AU554" s="53"/>
      <c r="AV554" s="53"/>
      <c r="AW554" s="53"/>
      <c r="AX554" s="53"/>
      <c r="AY554" s="53"/>
      <c r="AZ554" s="53"/>
      <c r="BA554" s="53"/>
      <c r="BB554" s="53"/>
      <c r="BC554" s="53"/>
      <c r="BD554" s="53"/>
      <c r="BE554" s="53"/>
      <c r="BF554" s="53"/>
      <c r="BG554" s="53"/>
      <c r="BH554" s="53"/>
      <c r="BI554" s="53"/>
      <c r="BJ554" s="53"/>
      <c r="BK554" s="53"/>
      <c r="BL554" s="53"/>
      <c r="BM554" s="53"/>
      <c r="BN554" s="53"/>
      <c r="BO554" s="53"/>
      <c r="BP554" s="53"/>
      <c r="BQ554" s="53"/>
      <c r="BR554" s="53"/>
      <c r="BS554" s="53"/>
    </row>
    <row r="555" spans="1:71" s="2" customFormat="1" ht="33" customHeight="1" x14ac:dyDescent="0.2">
      <c r="A555" s="199" t="s">
        <v>407</v>
      </c>
      <c r="B555" s="265" t="s">
        <v>408</v>
      </c>
      <c r="C555" s="266"/>
      <c r="D555" s="266"/>
      <c r="E555" s="266"/>
      <c r="F555" s="266"/>
      <c r="G555" s="266"/>
      <c r="H555" s="266"/>
      <c r="I555" s="267"/>
      <c r="J555" s="53"/>
      <c r="K555" s="53"/>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3"/>
      <c r="AK555" s="53"/>
      <c r="AL555" s="53"/>
      <c r="AM555" s="53"/>
      <c r="AN555" s="53"/>
      <c r="AO555" s="53"/>
      <c r="AP555" s="53"/>
      <c r="AQ555" s="53"/>
      <c r="AR555" s="53"/>
      <c r="AS555" s="53"/>
      <c r="AT555" s="53"/>
      <c r="AU555" s="53"/>
      <c r="AV555" s="53"/>
      <c r="AW555" s="53"/>
      <c r="AX555" s="53"/>
      <c r="AY555" s="53"/>
      <c r="AZ555" s="53"/>
      <c r="BA555" s="53"/>
      <c r="BB555" s="53"/>
      <c r="BC555" s="53"/>
      <c r="BD555" s="53"/>
      <c r="BE555" s="53"/>
      <c r="BF555" s="53"/>
      <c r="BG555" s="53"/>
      <c r="BH555" s="53"/>
      <c r="BI555" s="53"/>
      <c r="BJ555" s="53"/>
      <c r="BK555" s="53"/>
      <c r="BL555" s="53"/>
      <c r="BM555" s="53"/>
      <c r="BN555" s="53"/>
      <c r="BO555" s="53"/>
      <c r="BP555" s="53"/>
      <c r="BQ555" s="53"/>
      <c r="BR555" s="53"/>
      <c r="BS555" s="53"/>
    </row>
    <row r="556" spans="1:71" s="2" customFormat="1" ht="15.75" customHeight="1" x14ac:dyDescent="0.2">
      <c r="A556" s="206" t="s">
        <v>13</v>
      </c>
      <c r="B556" s="138" t="s">
        <v>409</v>
      </c>
      <c r="C556" s="205" t="s">
        <v>15</v>
      </c>
      <c r="D556" s="205" t="s">
        <v>20</v>
      </c>
      <c r="E556" s="205">
        <v>0</v>
      </c>
      <c r="F556" s="205">
        <v>0</v>
      </c>
      <c r="G556" s="205">
        <v>0</v>
      </c>
      <c r="H556" s="7">
        <v>0</v>
      </c>
      <c r="I556" s="137"/>
      <c r="J556" s="53"/>
      <c r="K556" s="53"/>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c r="AJ556" s="53"/>
      <c r="AK556" s="53"/>
      <c r="AL556" s="53"/>
      <c r="AM556" s="53"/>
      <c r="AN556" s="53"/>
      <c r="AO556" s="53"/>
      <c r="AP556" s="53"/>
      <c r="AQ556" s="53"/>
      <c r="AR556" s="53"/>
      <c r="AS556" s="53"/>
      <c r="AT556" s="53"/>
      <c r="AU556" s="53"/>
      <c r="AV556" s="53"/>
      <c r="AW556" s="53"/>
      <c r="AX556" s="53"/>
      <c r="AY556" s="53"/>
      <c r="AZ556" s="53"/>
      <c r="BA556" s="53"/>
      <c r="BB556" s="53"/>
      <c r="BC556" s="53"/>
      <c r="BD556" s="53"/>
      <c r="BE556" s="53"/>
      <c r="BF556" s="53"/>
      <c r="BG556" s="53"/>
      <c r="BH556" s="53"/>
      <c r="BI556" s="53"/>
      <c r="BJ556" s="53"/>
      <c r="BK556" s="53"/>
      <c r="BL556" s="53"/>
      <c r="BM556" s="53"/>
      <c r="BN556" s="53"/>
      <c r="BO556" s="53"/>
      <c r="BP556" s="53"/>
      <c r="BQ556" s="53"/>
      <c r="BR556" s="53"/>
      <c r="BS556" s="53"/>
    </row>
    <row r="557" spans="1:71" s="2" customFormat="1" ht="21.75" customHeight="1" x14ac:dyDescent="0.2">
      <c r="A557" s="199" t="s">
        <v>410</v>
      </c>
      <c r="B557" s="265" t="s">
        <v>411</v>
      </c>
      <c r="C557" s="266"/>
      <c r="D557" s="266"/>
      <c r="E557" s="266"/>
      <c r="F557" s="266"/>
      <c r="G557" s="266"/>
      <c r="H557" s="266"/>
      <c r="I557" s="267"/>
      <c r="J557" s="53"/>
      <c r="K557" s="53"/>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c r="AR557" s="53"/>
      <c r="AS557" s="53"/>
      <c r="AT557" s="53"/>
      <c r="AU557" s="53"/>
      <c r="AV557" s="53"/>
      <c r="AW557" s="53"/>
      <c r="AX557" s="53"/>
      <c r="AY557" s="53"/>
      <c r="AZ557" s="53"/>
      <c r="BA557" s="53"/>
      <c r="BB557" s="53"/>
      <c r="BC557" s="53"/>
      <c r="BD557" s="53"/>
      <c r="BE557" s="53"/>
      <c r="BF557" s="53"/>
      <c r="BG557" s="53"/>
      <c r="BH557" s="53"/>
      <c r="BI557" s="53"/>
      <c r="BJ557" s="53"/>
      <c r="BK557" s="53"/>
      <c r="BL557" s="53"/>
      <c r="BM557" s="53"/>
      <c r="BN557" s="53"/>
      <c r="BO557" s="53"/>
      <c r="BP557" s="53"/>
      <c r="BQ557" s="53"/>
      <c r="BR557" s="53"/>
      <c r="BS557" s="53"/>
    </row>
    <row r="558" spans="1:71" s="2" customFormat="1" ht="63" x14ac:dyDescent="0.2">
      <c r="A558" s="206" t="s">
        <v>13</v>
      </c>
      <c r="B558" s="138" t="s">
        <v>412</v>
      </c>
      <c r="C558" s="205" t="s">
        <v>15</v>
      </c>
      <c r="D558" s="205" t="s">
        <v>359</v>
      </c>
      <c r="E558" s="205">
        <v>0</v>
      </c>
      <c r="F558" s="205">
        <v>0</v>
      </c>
      <c r="G558" s="205">
        <v>0</v>
      </c>
      <c r="H558" s="7">
        <v>0</v>
      </c>
      <c r="I558" s="137"/>
      <c r="J558" s="53"/>
      <c r="K558" s="53"/>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c r="AJ558" s="53"/>
      <c r="AK558" s="53"/>
      <c r="AL558" s="53"/>
      <c r="AM558" s="53"/>
      <c r="AN558" s="53"/>
      <c r="AO558" s="53"/>
      <c r="AP558" s="53"/>
      <c r="AQ558" s="53"/>
      <c r="AR558" s="53"/>
      <c r="AS558" s="53"/>
      <c r="AT558" s="53"/>
      <c r="AU558" s="53"/>
      <c r="AV558" s="53"/>
      <c r="AW558" s="53"/>
      <c r="AX558" s="53"/>
      <c r="AY558" s="53"/>
      <c r="AZ558" s="53"/>
      <c r="BA558" s="53"/>
      <c r="BB558" s="53"/>
      <c r="BC558" s="53"/>
      <c r="BD558" s="53"/>
      <c r="BE558" s="53"/>
      <c r="BF558" s="53"/>
      <c r="BG558" s="53"/>
      <c r="BH558" s="53"/>
      <c r="BI558" s="53"/>
      <c r="BJ558" s="53"/>
      <c r="BK558" s="53"/>
      <c r="BL558" s="53"/>
      <c r="BM558" s="53"/>
      <c r="BN558" s="53"/>
      <c r="BO558" s="53"/>
      <c r="BP558" s="53"/>
      <c r="BQ558" s="53"/>
      <c r="BR558" s="53"/>
      <c r="BS558" s="53"/>
    </row>
    <row r="559" spans="1:71" s="2" customFormat="1" ht="36" customHeight="1" x14ac:dyDescent="0.2">
      <c r="A559" s="199" t="s">
        <v>668</v>
      </c>
      <c r="B559" s="265" t="s">
        <v>1038</v>
      </c>
      <c r="C559" s="266"/>
      <c r="D559" s="266"/>
      <c r="E559" s="266"/>
      <c r="F559" s="266"/>
      <c r="G559" s="266"/>
      <c r="H559" s="266"/>
      <c r="I559" s="267"/>
      <c r="J559" s="53"/>
      <c r="K559" s="53"/>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c r="AJ559" s="53"/>
      <c r="AK559" s="53"/>
      <c r="AL559" s="53"/>
      <c r="AM559" s="53"/>
      <c r="AN559" s="53"/>
      <c r="AO559" s="53"/>
      <c r="AP559" s="53"/>
      <c r="AQ559" s="53"/>
      <c r="AR559" s="53"/>
      <c r="AS559" s="53"/>
      <c r="AT559" s="53"/>
      <c r="AU559" s="53"/>
      <c r="AV559" s="53"/>
      <c r="AW559" s="53"/>
      <c r="AX559" s="53"/>
      <c r="AY559" s="53"/>
      <c r="AZ559" s="53"/>
      <c r="BA559" s="53"/>
      <c r="BB559" s="53"/>
      <c r="BC559" s="53"/>
      <c r="BD559" s="53"/>
      <c r="BE559" s="53"/>
      <c r="BF559" s="53"/>
      <c r="BG559" s="53"/>
      <c r="BH559" s="53"/>
      <c r="BI559" s="53"/>
      <c r="BJ559" s="53"/>
      <c r="BK559" s="53"/>
      <c r="BL559" s="53"/>
      <c r="BM559" s="53"/>
      <c r="BN559" s="53"/>
      <c r="BO559" s="53"/>
      <c r="BP559" s="53"/>
      <c r="BQ559" s="53"/>
      <c r="BR559" s="53"/>
      <c r="BS559" s="53"/>
    </row>
    <row r="560" spans="1:71" s="2" customFormat="1" ht="78.75" customHeight="1" x14ac:dyDescent="0.2">
      <c r="A560" s="206" t="s">
        <v>13</v>
      </c>
      <c r="B560" s="138" t="s">
        <v>1039</v>
      </c>
      <c r="C560" s="205" t="s">
        <v>15</v>
      </c>
      <c r="D560" s="205" t="s">
        <v>20</v>
      </c>
      <c r="E560" s="205">
        <v>2</v>
      </c>
      <c r="F560" s="205">
        <v>0</v>
      </c>
      <c r="G560" s="205">
        <v>0</v>
      </c>
      <c r="H560" s="7">
        <v>0</v>
      </c>
      <c r="I560" s="137"/>
      <c r="J560" s="53"/>
      <c r="K560" s="53"/>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c r="AJ560" s="53"/>
      <c r="AK560" s="53"/>
      <c r="AL560" s="53"/>
      <c r="AM560" s="53"/>
      <c r="AN560" s="53"/>
      <c r="AO560" s="53"/>
      <c r="AP560" s="53"/>
      <c r="AQ560" s="53"/>
      <c r="AR560" s="53"/>
      <c r="AS560" s="53"/>
      <c r="AT560" s="53"/>
      <c r="AU560" s="53"/>
      <c r="AV560" s="53"/>
      <c r="AW560" s="53"/>
      <c r="AX560" s="53"/>
      <c r="AY560" s="53"/>
      <c r="AZ560" s="53"/>
      <c r="BA560" s="53"/>
      <c r="BB560" s="53"/>
      <c r="BC560" s="53"/>
      <c r="BD560" s="53"/>
      <c r="BE560" s="53"/>
      <c r="BF560" s="53"/>
      <c r="BG560" s="53"/>
      <c r="BH560" s="53"/>
      <c r="BI560" s="53"/>
      <c r="BJ560" s="53"/>
      <c r="BK560" s="53"/>
      <c r="BL560" s="53"/>
      <c r="BM560" s="53"/>
      <c r="BN560" s="53"/>
      <c r="BO560" s="53"/>
      <c r="BP560" s="53"/>
      <c r="BQ560" s="53"/>
      <c r="BR560" s="53"/>
      <c r="BS560" s="53"/>
    </row>
    <row r="561" spans="1:71" s="2" customFormat="1" ht="51" customHeight="1" x14ac:dyDescent="0.2">
      <c r="A561" s="199" t="s">
        <v>669</v>
      </c>
      <c r="B561" s="265" t="s">
        <v>670</v>
      </c>
      <c r="C561" s="266"/>
      <c r="D561" s="266"/>
      <c r="E561" s="266"/>
      <c r="F561" s="266"/>
      <c r="G561" s="266"/>
      <c r="H561" s="266"/>
      <c r="I561" s="267"/>
      <c r="J561" s="53"/>
      <c r="K561" s="53"/>
      <c r="L561" s="53"/>
      <c r="M561" s="53"/>
      <c r="N561" s="53"/>
      <c r="O561" s="53"/>
      <c r="P561" s="53"/>
      <c r="Q561" s="53"/>
      <c r="R561" s="53"/>
      <c r="S561" s="53"/>
      <c r="T561" s="53"/>
      <c r="U561" s="53"/>
      <c r="V561" s="53"/>
      <c r="W561" s="53"/>
      <c r="X561" s="53"/>
      <c r="Y561" s="53"/>
      <c r="Z561" s="53"/>
      <c r="AA561" s="53"/>
      <c r="AB561" s="53"/>
      <c r="AC561" s="53"/>
      <c r="AD561" s="53"/>
      <c r="AE561" s="53"/>
      <c r="AF561" s="53"/>
      <c r="AG561" s="53"/>
      <c r="AH561" s="53"/>
      <c r="AI561" s="53"/>
      <c r="AJ561" s="53"/>
      <c r="AK561" s="53"/>
      <c r="AL561" s="53"/>
      <c r="AM561" s="53"/>
      <c r="AN561" s="53"/>
      <c r="AO561" s="53"/>
      <c r="AP561" s="53"/>
      <c r="AQ561" s="53"/>
      <c r="AR561" s="53"/>
      <c r="AS561" s="53"/>
      <c r="AT561" s="53"/>
      <c r="AU561" s="53"/>
      <c r="AV561" s="53"/>
      <c r="AW561" s="53"/>
      <c r="AX561" s="53"/>
      <c r="AY561" s="53"/>
      <c r="AZ561" s="53"/>
      <c r="BA561" s="53"/>
      <c r="BB561" s="53"/>
      <c r="BC561" s="53"/>
      <c r="BD561" s="53"/>
      <c r="BE561" s="53"/>
      <c r="BF561" s="53"/>
      <c r="BG561" s="53"/>
      <c r="BH561" s="53"/>
      <c r="BI561" s="53"/>
      <c r="BJ561" s="53"/>
      <c r="BK561" s="53"/>
      <c r="BL561" s="53"/>
      <c r="BM561" s="53"/>
      <c r="BN561" s="53"/>
      <c r="BO561" s="53"/>
      <c r="BP561" s="53"/>
      <c r="BQ561" s="53"/>
      <c r="BR561" s="53"/>
      <c r="BS561" s="53"/>
    </row>
    <row r="562" spans="1:71" s="2" customFormat="1" ht="15.75" customHeight="1" x14ac:dyDescent="0.2">
      <c r="A562" s="206" t="s">
        <v>13</v>
      </c>
      <c r="B562" s="138" t="s">
        <v>667</v>
      </c>
      <c r="C562" s="205" t="s">
        <v>15</v>
      </c>
      <c r="D562" s="205" t="s">
        <v>20</v>
      </c>
      <c r="E562" s="205">
        <v>2</v>
      </c>
      <c r="F562" s="205">
        <v>0</v>
      </c>
      <c r="G562" s="205">
        <v>0</v>
      </c>
      <c r="H562" s="7">
        <v>0</v>
      </c>
      <c r="I562" s="137"/>
      <c r="J562" s="53"/>
      <c r="K562" s="53"/>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c r="AJ562" s="53"/>
      <c r="AK562" s="53"/>
      <c r="AL562" s="53"/>
      <c r="AM562" s="53"/>
      <c r="AN562" s="53"/>
      <c r="AO562" s="53"/>
      <c r="AP562" s="53"/>
      <c r="AQ562" s="53"/>
      <c r="AR562" s="53"/>
      <c r="AS562" s="53"/>
      <c r="AT562" s="53"/>
      <c r="AU562" s="53"/>
      <c r="AV562" s="53"/>
      <c r="AW562" s="53"/>
      <c r="AX562" s="53"/>
      <c r="AY562" s="53"/>
      <c r="AZ562" s="53"/>
      <c r="BA562" s="53"/>
      <c r="BB562" s="53"/>
      <c r="BC562" s="53"/>
      <c r="BD562" s="53"/>
      <c r="BE562" s="53"/>
      <c r="BF562" s="53"/>
      <c r="BG562" s="53"/>
      <c r="BH562" s="53"/>
      <c r="BI562" s="53"/>
      <c r="BJ562" s="53"/>
      <c r="BK562" s="53"/>
      <c r="BL562" s="53"/>
      <c r="BM562" s="53"/>
      <c r="BN562" s="53"/>
      <c r="BO562" s="53"/>
      <c r="BP562" s="53"/>
      <c r="BQ562" s="53"/>
      <c r="BR562" s="53"/>
      <c r="BS562" s="53"/>
    </row>
    <row r="563" spans="1:71" s="2" customFormat="1" ht="46.5" customHeight="1" x14ac:dyDescent="0.2">
      <c r="A563" s="199" t="s">
        <v>899</v>
      </c>
      <c r="B563" s="265" t="s">
        <v>900</v>
      </c>
      <c r="C563" s="266"/>
      <c r="D563" s="266"/>
      <c r="E563" s="266"/>
      <c r="F563" s="266"/>
      <c r="G563" s="266"/>
      <c r="H563" s="266"/>
      <c r="I563" s="267"/>
      <c r="J563" s="53"/>
      <c r="K563" s="53"/>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c r="AJ563" s="53"/>
      <c r="AK563" s="53"/>
      <c r="AL563" s="53"/>
      <c r="AM563" s="53"/>
      <c r="AN563" s="53"/>
      <c r="AO563" s="53"/>
      <c r="AP563" s="53"/>
      <c r="AQ563" s="53"/>
      <c r="AR563" s="53"/>
      <c r="AS563" s="53"/>
      <c r="AT563" s="53"/>
      <c r="AU563" s="53"/>
      <c r="AV563" s="53"/>
      <c r="AW563" s="53"/>
      <c r="AX563" s="53"/>
      <c r="AY563" s="53"/>
      <c r="AZ563" s="53"/>
      <c r="BA563" s="53"/>
      <c r="BB563" s="53"/>
      <c r="BC563" s="53"/>
      <c r="BD563" s="53"/>
      <c r="BE563" s="53"/>
      <c r="BF563" s="53"/>
      <c r="BG563" s="53"/>
      <c r="BH563" s="53"/>
      <c r="BI563" s="53"/>
      <c r="BJ563" s="53"/>
      <c r="BK563" s="53"/>
      <c r="BL563" s="53"/>
      <c r="BM563" s="53"/>
      <c r="BN563" s="53"/>
      <c r="BO563" s="53"/>
      <c r="BP563" s="53"/>
      <c r="BQ563" s="53"/>
      <c r="BR563" s="53"/>
      <c r="BS563" s="53"/>
    </row>
    <row r="564" spans="1:71" s="2" customFormat="1" ht="31.5" x14ac:dyDescent="0.2">
      <c r="A564" s="206" t="s">
        <v>13</v>
      </c>
      <c r="B564" s="138" t="s">
        <v>667</v>
      </c>
      <c r="C564" s="205" t="s">
        <v>15</v>
      </c>
      <c r="D564" s="205" t="s">
        <v>20</v>
      </c>
      <c r="E564" s="205">
        <v>2</v>
      </c>
      <c r="F564" s="205">
        <v>0</v>
      </c>
      <c r="G564" s="205">
        <v>0</v>
      </c>
      <c r="H564" s="7">
        <v>0</v>
      </c>
      <c r="I564" s="137"/>
      <c r="J564" s="5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53"/>
      <c r="AN564" s="53"/>
      <c r="AO564" s="53"/>
      <c r="AP564" s="53"/>
      <c r="AQ564" s="53"/>
      <c r="AR564" s="53"/>
      <c r="AS564" s="53"/>
      <c r="AT564" s="53"/>
      <c r="AU564" s="53"/>
      <c r="AV564" s="53"/>
      <c r="AW564" s="53"/>
      <c r="AX564" s="53"/>
      <c r="AY564" s="53"/>
      <c r="AZ564" s="53"/>
      <c r="BA564" s="53"/>
      <c r="BB564" s="53"/>
      <c r="BC564" s="53"/>
      <c r="BD564" s="53"/>
      <c r="BE564" s="53"/>
      <c r="BF564" s="53"/>
      <c r="BG564" s="53"/>
      <c r="BH564" s="53"/>
      <c r="BI564" s="53"/>
      <c r="BJ564" s="53"/>
      <c r="BK564" s="53"/>
      <c r="BL564" s="53"/>
      <c r="BM564" s="53"/>
      <c r="BN564" s="53"/>
      <c r="BO564" s="53"/>
      <c r="BP564" s="53"/>
      <c r="BQ564" s="53"/>
      <c r="BR564" s="53"/>
      <c r="BS564" s="53"/>
    </row>
    <row r="565" spans="1:71" s="2" customFormat="1" ht="31.5" customHeight="1" x14ac:dyDescent="0.2">
      <c r="A565" s="199" t="s">
        <v>901</v>
      </c>
      <c r="B565" s="265" t="s">
        <v>902</v>
      </c>
      <c r="C565" s="266"/>
      <c r="D565" s="266"/>
      <c r="E565" s="266"/>
      <c r="F565" s="266"/>
      <c r="G565" s="266"/>
      <c r="H565" s="266"/>
      <c r="I565" s="267"/>
      <c r="J565" s="53"/>
      <c r="K565" s="53"/>
      <c r="L565" s="53"/>
      <c r="M565" s="53"/>
      <c r="N565" s="53"/>
      <c r="O565" s="53"/>
      <c r="P565" s="53"/>
      <c r="Q565" s="53"/>
      <c r="R565" s="53"/>
      <c r="S565" s="53"/>
      <c r="T565" s="53"/>
      <c r="U565" s="53"/>
      <c r="V565" s="53"/>
      <c r="W565" s="53"/>
      <c r="X565" s="53"/>
      <c r="Y565" s="53"/>
      <c r="Z565" s="53"/>
      <c r="AA565" s="53"/>
      <c r="AB565" s="53"/>
      <c r="AC565" s="53"/>
      <c r="AD565" s="53"/>
      <c r="AE565" s="53"/>
      <c r="AF565" s="53"/>
      <c r="AG565" s="53"/>
      <c r="AH565" s="53"/>
      <c r="AI565" s="53"/>
      <c r="AJ565" s="53"/>
      <c r="AK565" s="53"/>
      <c r="AL565" s="53"/>
      <c r="AM565" s="53"/>
      <c r="AN565" s="53"/>
      <c r="AO565" s="53"/>
      <c r="AP565" s="53"/>
      <c r="AQ565" s="53"/>
      <c r="AR565" s="53"/>
      <c r="AS565" s="53"/>
      <c r="AT565" s="53"/>
      <c r="AU565" s="53"/>
      <c r="AV565" s="53"/>
      <c r="AW565" s="53"/>
      <c r="AX565" s="53"/>
      <c r="AY565" s="53"/>
      <c r="AZ565" s="53"/>
      <c r="BA565" s="53"/>
      <c r="BB565" s="53"/>
      <c r="BC565" s="53"/>
      <c r="BD565" s="53"/>
      <c r="BE565" s="53"/>
      <c r="BF565" s="53"/>
      <c r="BG565" s="53"/>
      <c r="BH565" s="53"/>
      <c r="BI565" s="53"/>
      <c r="BJ565" s="53"/>
      <c r="BK565" s="53"/>
      <c r="BL565" s="53"/>
      <c r="BM565" s="53"/>
      <c r="BN565" s="53"/>
      <c r="BO565" s="53"/>
      <c r="BP565" s="53"/>
      <c r="BQ565" s="53"/>
      <c r="BR565" s="53"/>
      <c r="BS565" s="53"/>
    </row>
    <row r="566" spans="1:71" s="2" customFormat="1" ht="31.5" x14ac:dyDescent="0.2">
      <c r="A566" s="206" t="s">
        <v>13</v>
      </c>
      <c r="B566" s="138" t="s">
        <v>667</v>
      </c>
      <c r="C566" s="205" t="s">
        <v>15</v>
      </c>
      <c r="D566" s="205" t="s">
        <v>20</v>
      </c>
      <c r="E566" s="205">
        <v>3</v>
      </c>
      <c r="F566" s="205">
        <v>0</v>
      </c>
      <c r="G566" s="205">
        <v>0</v>
      </c>
      <c r="H566" s="7">
        <v>0</v>
      </c>
      <c r="I566" s="137"/>
      <c r="J566" s="53"/>
      <c r="K566" s="53"/>
      <c r="L566" s="53"/>
      <c r="M566" s="53"/>
      <c r="N566" s="53"/>
      <c r="O566" s="53"/>
      <c r="P566" s="53"/>
      <c r="Q566" s="53"/>
      <c r="R566" s="53"/>
      <c r="S566" s="53"/>
      <c r="T566" s="53"/>
      <c r="U566" s="53"/>
      <c r="V566" s="53"/>
      <c r="W566" s="53"/>
      <c r="X566" s="53"/>
      <c r="Y566" s="53"/>
      <c r="Z566" s="53"/>
      <c r="AA566" s="53"/>
      <c r="AB566" s="53"/>
      <c r="AC566" s="53"/>
      <c r="AD566" s="53"/>
      <c r="AE566" s="53"/>
      <c r="AF566" s="53"/>
      <c r="AG566" s="53"/>
      <c r="AH566" s="53"/>
      <c r="AI566" s="53"/>
      <c r="AJ566" s="53"/>
      <c r="AK566" s="53"/>
      <c r="AL566" s="53"/>
      <c r="AM566" s="53"/>
      <c r="AN566" s="53"/>
      <c r="AO566" s="53"/>
      <c r="AP566" s="53"/>
      <c r="AQ566" s="53"/>
      <c r="AR566" s="53"/>
      <c r="AS566" s="53"/>
      <c r="AT566" s="53"/>
      <c r="AU566" s="53"/>
      <c r="AV566" s="53"/>
      <c r="AW566" s="53"/>
      <c r="AX566" s="53"/>
      <c r="AY566" s="53"/>
      <c r="AZ566" s="53"/>
      <c r="BA566" s="53"/>
      <c r="BB566" s="53"/>
      <c r="BC566" s="53"/>
      <c r="BD566" s="53"/>
      <c r="BE566" s="53"/>
      <c r="BF566" s="53"/>
      <c r="BG566" s="53"/>
      <c r="BH566" s="53"/>
      <c r="BI566" s="53"/>
      <c r="BJ566" s="53"/>
      <c r="BK566" s="53"/>
      <c r="BL566" s="53"/>
      <c r="BM566" s="53"/>
      <c r="BN566" s="53"/>
      <c r="BO566" s="53"/>
      <c r="BP566" s="53"/>
      <c r="BQ566" s="53"/>
      <c r="BR566" s="53"/>
      <c r="BS566" s="53"/>
    </row>
    <row r="567" spans="1:71" s="10" customFormat="1" ht="24" customHeight="1" x14ac:dyDescent="0.2">
      <c r="A567" s="195" t="s">
        <v>413</v>
      </c>
      <c r="B567" s="259" t="s">
        <v>1200</v>
      </c>
      <c r="C567" s="259"/>
      <c r="D567" s="259"/>
      <c r="E567" s="259"/>
      <c r="F567" s="259"/>
      <c r="G567" s="259"/>
      <c r="H567" s="259"/>
      <c r="I567" s="259"/>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row>
    <row r="568" spans="1:71" ht="31.5" x14ac:dyDescent="0.25">
      <c r="A568" s="21">
        <v>1</v>
      </c>
      <c r="B568" s="45" t="s">
        <v>425</v>
      </c>
      <c r="C568" s="43" t="s">
        <v>415</v>
      </c>
      <c r="D568" s="43" t="s">
        <v>16</v>
      </c>
      <c r="E568" s="43">
        <v>22.2</v>
      </c>
      <c r="F568" s="216">
        <v>16.7</v>
      </c>
      <c r="G568" s="43">
        <v>0</v>
      </c>
      <c r="H568" s="46">
        <f>G568/F568*100-100</f>
        <v>-100</v>
      </c>
      <c r="I568" s="145"/>
    </row>
    <row r="569" spans="1:71" ht="44.25" customHeight="1" x14ac:dyDescent="0.25">
      <c r="A569" s="21">
        <v>2</v>
      </c>
      <c r="B569" s="47" t="s">
        <v>414</v>
      </c>
      <c r="C569" s="43" t="s">
        <v>415</v>
      </c>
      <c r="D569" s="43" t="s">
        <v>16</v>
      </c>
      <c r="E569" s="43">
        <v>11.25</v>
      </c>
      <c r="F569" s="216">
        <v>13</v>
      </c>
      <c r="G569" s="43">
        <v>0</v>
      </c>
      <c r="H569" s="69">
        <f>G569/F569*100-100</f>
        <v>-100</v>
      </c>
      <c r="I569" s="143" t="s">
        <v>1286</v>
      </c>
    </row>
    <row r="570" spans="1:71" ht="63" x14ac:dyDescent="0.25">
      <c r="A570" s="21">
        <v>3</v>
      </c>
      <c r="B570" s="58" t="s">
        <v>432</v>
      </c>
      <c r="C570" s="43" t="s">
        <v>415</v>
      </c>
      <c r="D570" s="43" t="s">
        <v>16</v>
      </c>
      <c r="E570" s="43">
        <v>11.28</v>
      </c>
      <c r="F570" s="216">
        <v>12.3</v>
      </c>
      <c r="G570" s="43">
        <v>0</v>
      </c>
      <c r="H570" s="69">
        <f>G570/F570*100-100</f>
        <v>-100</v>
      </c>
      <c r="I570" s="143" t="s">
        <v>1286</v>
      </c>
    </row>
    <row r="571" spans="1:71" ht="72.75" customHeight="1" x14ac:dyDescent="0.25">
      <c r="A571" s="21">
        <v>4</v>
      </c>
      <c r="B571" s="58" t="s">
        <v>416</v>
      </c>
      <c r="C571" s="43" t="s">
        <v>15</v>
      </c>
      <c r="D571" s="43" t="s">
        <v>16</v>
      </c>
      <c r="E571" s="44">
        <v>100</v>
      </c>
      <c r="F571" s="217">
        <v>0</v>
      </c>
      <c r="G571" s="44">
        <v>0</v>
      </c>
      <c r="H571" s="43" t="s">
        <v>89</v>
      </c>
      <c r="I571" s="144" t="s">
        <v>89</v>
      </c>
    </row>
    <row r="572" spans="1:71" ht="31.5" x14ac:dyDescent="0.25">
      <c r="A572" s="21">
        <v>5</v>
      </c>
      <c r="B572" s="47" t="s">
        <v>417</v>
      </c>
      <c r="C572" s="43" t="s">
        <v>19</v>
      </c>
      <c r="D572" s="43" t="s">
        <v>418</v>
      </c>
      <c r="E572" s="43">
        <v>7.89</v>
      </c>
      <c r="F572" s="216">
        <v>7.89</v>
      </c>
      <c r="G572" s="43"/>
      <c r="H572" s="70">
        <f>G572/F572*100-100</f>
        <v>-100</v>
      </c>
      <c r="I572" s="144" t="s">
        <v>1287</v>
      </c>
    </row>
    <row r="573" spans="1:71" ht="15.75" customHeight="1" x14ac:dyDescent="0.25">
      <c r="A573" s="21">
        <v>6</v>
      </c>
      <c r="B573" s="47" t="s">
        <v>419</v>
      </c>
      <c r="C573" s="43" t="s">
        <v>415</v>
      </c>
      <c r="D573" s="43" t="s">
        <v>16</v>
      </c>
      <c r="E573" s="43">
        <v>92.9</v>
      </c>
      <c r="F573" s="216">
        <v>92.9</v>
      </c>
      <c r="G573" s="43">
        <v>92.9</v>
      </c>
      <c r="H573" s="43">
        <v>0</v>
      </c>
      <c r="I573" s="143" t="s">
        <v>89</v>
      </c>
    </row>
    <row r="574" spans="1:71" ht="31.5" x14ac:dyDescent="0.25">
      <c r="A574" s="21">
        <v>7</v>
      </c>
      <c r="B574" s="47" t="s">
        <v>420</v>
      </c>
      <c r="C574" s="43" t="s">
        <v>415</v>
      </c>
      <c r="D574" s="43" t="s">
        <v>16</v>
      </c>
      <c r="E574" s="43">
        <v>57.7</v>
      </c>
      <c r="F574" s="216">
        <v>59.7</v>
      </c>
      <c r="G574" s="43">
        <v>0</v>
      </c>
      <c r="H574" s="70">
        <f>G574/F574*100-100</f>
        <v>-100</v>
      </c>
      <c r="I574" s="143" t="s">
        <v>1288</v>
      </c>
    </row>
    <row r="575" spans="1:71" ht="31.5" x14ac:dyDescent="0.25">
      <c r="A575" s="21">
        <v>8</v>
      </c>
      <c r="B575" s="47" t="s">
        <v>938</v>
      </c>
      <c r="C575" s="43" t="s">
        <v>939</v>
      </c>
      <c r="D575" s="43" t="s">
        <v>422</v>
      </c>
      <c r="E575" s="43">
        <v>8.3469999999999995</v>
      </c>
      <c r="F575" s="216">
        <v>11.2</v>
      </c>
      <c r="G575" s="43">
        <v>0</v>
      </c>
      <c r="H575" s="70">
        <f>G575/F575*100-100</f>
        <v>-100</v>
      </c>
      <c r="I575" s="143" t="s">
        <v>1288</v>
      </c>
    </row>
    <row r="576" spans="1:71" ht="15.75" customHeight="1" x14ac:dyDescent="0.25">
      <c r="A576" s="21">
        <v>9</v>
      </c>
      <c r="B576" s="47" t="s">
        <v>940</v>
      </c>
      <c r="C576" s="43" t="s">
        <v>939</v>
      </c>
      <c r="D576" s="43" t="s">
        <v>16</v>
      </c>
      <c r="E576" s="43">
        <v>99</v>
      </c>
      <c r="F576" s="216">
        <v>95</v>
      </c>
      <c r="G576" s="43">
        <v>17</v>
      </c>
      <c r="H576" s="70">
        <f t="shared" ref="H576" si="6">G576/F576*100-100</f>
        <v>-82.10526315789474</v>
      </c>
      <c r="I576" s="146"/>
    </row>
    <row r="577" spans="1:71" ht="15.75" hidden="1" customHeight="1" x14ac:dyDescent="0.2">
      <c r="A577" s="21">
        <v>10</v>
      </c>
      <c r="B577" s="47" t="s">
        <v>941</v>
      </c>
      <c r="C577" s="43" t="s">
        <v>939</v>
      </c>
      <c r="D577" s="43" t="s">
        <v>16</v>
      </c>
      <c r="E577" s="43">
        <v>29.6</v>
      </c>
      <c r="F577" s="43">
        <v>0</v>
      </c>
      <c r="G577" s="43">
        <v>0</v>
      </c>
      <c r="H577" s="70" t="s">
        <v>89</v>
      </c>
      <c r="I577" s="44" t="s">
        <v>89</v>
      </c>
    </row>
    <row r="578" spans="1:71" ht="60" hidden="1" customHeight="1" x14ac:dyDescent="0.2">
      <c r="A578" s="21">
        <v>11</v>
      </c>
      <c r="B578" s="47" t="s">
        <v>942</v>
      </c>
      <c r="C578" s="43" t="s">
        <v>939</v>
      </c>
      <c r="D578" s="43" t="s">
        <v>16</v>
      </c>
      <c r="E578" s="43">
        <v>39.700000000000003</v>
      </c>
      <c r="F578" s="43">
        <v>0</v>
      </c>
      <c r="G578" s="43">
        <v>0</v>
      </c>
      <c r="H578" s="70" t="s">
        <v>89</v>
      </c>
      <c r="I578" s="44" t="s">
        <v>89</v>
      </c>
    </row>
    <row r="579" spans="1:71" s="10" customFormat="1" x14ac:dyDescent="0.2">
      <c r="A579" s="194" t="s">
        <v>423</v>
      </c>
      <c r="B579" s="262" t="s">
        <v>424</v>
      </c>
      <c r="C579" s="262"/>
      <c r="D579" s="262"/>
      <c r="E579" s="262"/>
      <c r="F579" s="262"/>
      <c r="G579" s="262"/>
      <c r="H579" s="262"/>
      <c r="I579" s="262"/>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row>
    <row r="580" spans="1:71" ht="31.5" x14ac:dyDescent="0.2">
      <c r="A580" s="205">
        <v>1</v>
      </c>
      <c r="B580" s="138" t="s">
        <v>425</v>
      </c>
      <c r="C580" s="205" t="s">
        <v>15</v>
      </c>
      <c r="D580" s="205" t="s">
        <v>16</v>
      </c>
      <c r="E580" s="218">
        <v>22.2</v>
      </c>
      <c r="F580" s="216">
        <v>16.7</v>
      </c>
      <c r="G580" s="43">
        <v>0</v>
      </c>
      <c r="H580" s="46">
        <f>G580/F580*100-100</f>
        <v>-100</v>
      </c>
      <c r="I580" s="139"/>
    </row>
    <row r="581" spans="1:71" x14ac:dyDescent="0.2">
      <c r="A581" s="199" t="s">
        <v>426</v>
      </c>
      <c r="B581" s="260" t="s">
        <v>427</v>
      </c>
      <c r="C581" s="260"/>
      <c r="D581" s="260"/>
      <c r="E581" s="260"/>
      <c r="F581" s="260"/>
      <c r="G581" s="260"/>
      <c r="H581" s="260"/>
      <c r="I581" s="260"/>
    </row>
    <row r="582" spans="1:71" ht="15.75" customHeight="1" x14ac:dyDescent="0.2">
      <c r="A582" s="205">
        <v>1</v>
      </c>
      <c r="B582" s="138" t="s">
        <v>428</v>
      </c>
      <c r="C582" s="205" t="s">
        <v>15</v>
      </c>
      <c r="D582" s="205" t="s">
        <v>429</v>
      </c>
      <c r="E582" s="218">
        <v>4</v>
      </c>
      <c r="F582" s="216">
        <v>3</v>
      </c>
      <c r="G582" s="43">
        <v>0</v>
      </c>
      <c r="H582" s="46">
        <f>G582/F582*100-100</f>
        <v>-100</v>
      </c>
      <c r="I582" s="47"/>
    </row>
    <row r="583" spans="1:71" s="10" customFormat="1" x14ac:dyDescent="0.2">
      <c r="A583" s="194" t="s">
        <v>430</v>
      </c>
      <c r="B583" s="262" t="s">
        <v>431</v>
      </c>
      <c r="C583" s="262"/>
      <c r="D583" s="262"/>
      <c r="E583" s="262"/>
      <c r="F583" s="262"/>
      <c r="G583" s="262"/>
      <c r="H583" s="262"/>
      <c r="I583" s="262"/>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row>
    <row r="584" spans="1:71" ht="63" x14ac:dyDescent="0.25">
      <c r="A584" s="205">
        <v>1</v>
      </c>
      <c r="B584" s="138" t="s">
        <v>414</v>
      </c>
      <c r="C584" s="205" t="s">
        <v>15</v>
      </c>
      <c r="D584" s="205" t="s">
        <v>16</v>
      </c>
      <c r="E584" s="219">
        <v>11.25</v>
      </c>
      <c r="F584" s="220">
        <v>13</v>
      </c>
      <c r="G584" s="43">
        <v>0</v>
      </c>
      <c r="H584" s="221">
        <f>G584/F584*100-100</f>
        <v>-100</v>
      </c>
      <c r="I584" s="143" t="s">
        <v>1286</v>
      </c>
    </row>
    <row r="585" spans="1:71" ht="62.25" customHeight="1" x14ac:dyDescent="0.25">
      <c r="A585" s="205">
        <v>2</v>
      </c>
      <c r="B585" s="138" t="s">
        <v>432</v>
      </c>
      <c r="C585" s="205" t="s">
        <v>15</v>
      </c>
      <c r="D585" s="205" t="s">
        <v>16</v>
      </c>
      <c r="E585" s="219">
        <v>11.28</v>
      </c>
      <c r="F585" s="220">
        <v>12.3</v>
      </c>
      <c r="G585" s="43">
        <v>0</v>
      </c>
      <c r="H585" s="221">
        <f>G585/F585*100-100</f>
        <v>-100</v>
      </c>
      <c r="I585" s="143" t="s">
        <v>1286</v>
      </c>
    </row>
    <row r="586" spans="1:71" x14ac:dyDescent="0.2">
      <c r="A586" s="199" t="s">
        <v>433</v>
      </c>
      <c r="B586" s="260" t="s">
        <v>434</v>
      </c>
      <c r="C586" s="260"/>
      <c r="D586" s="260"/>
      <c r="E586" s="260"/>
      <c r="F586" s="260"/>
      <c r="G586" s="260"/>
      <c r="H586" s="260"/>
      <c r="I586" s="260"/>
    </row>
    <row r="587" spans="1:71" ht="31.5" x14ac:dyDescent="0.25">
      <c r="A587" s="205">
        <v>1</v>
      </c>
      <c r="B587" s="138" t="s">
        <v>435</v>
      </c>
      <c r="C587" s="205" t="s">
        <v>15</v>
      </c>
      <c r="D587" s="205" t="s">
        <v>436</v>
      </c>
      <c r="E587" s="219">
        <v>15</v>
      </c>
      <c r="F587" s="220">
        <v>15</v>
      </c>
      <c r="G587" s="43">
        <v>0</v>
      </c>
      <c r="H587" s="221">
        <f>G587/F587*100-100</f>
        <v>-100</v>
      </c>
      <c r="I587" s="143" t="s">
        <v>89</v>
      </c>
    </row>
    <row r="588" spans="1:71" ht="30" customHeight="1" x14ac:dyDescent="0.25">
      <c r="A588" s="205">
        <v>2</v>
      </c>
      <c r="B588" s="138" t="s">
        <v>437</v>
      </c>
      <c r="C588" s="205" t="s">
        <v>15</v>
      </c>
      <c r="D588" s="205" t="s">
        <v>353</v>
      </c>
      <c r="E588" s="222">
        <v>29077.75</v>
      </c>
      <c r="F588" s="220">
        <v>34739.21</v>
      </c>
      <c r="G588" s="43">
        <v>0</v>
      </c>
      <c r="H588" s="221">
        <f>G588/F588*100-100</f>
        <v>-100</v>
      </c>
      <c r="I588" s="143" t="s">
        <v>89</v>
      </c>
    </row>
    <row r="589" spans="1:71" s="10" customFormat="1" x14ac:dyDescent="0.2">
      <c r="A589" s="194" t="s">
        <v>438</v>
      </c>
      <c r="B589" s="262" t="s">
        <v>439</v>
      </c>
      <c r="C589" s="262"/>
      <c r="D589" s="262"/>
      <c r="E589" s="262"/>
      <c r="F589" s="262"/>
      <c r="G589" s="262"/>
      <c r="H589" s="262"/>
      <c r="I589" s="262"/>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row>
    <row r="590" spans="1:71" ht="78.75" x14ac:dyDescent="0.2">
      <c r="A590" s="205">
        <v>1</v>
      </c>
      <c r="B590" s="138" t="s">
        <v>416</v>
      </c>
      <c r="C590" s="205" t="s">
        <v>15</v>
      </c>
      <c r="D590" s="205" t="s">
        <v>16</v>
      </c>
      <c r="E590" s="205">
        <v>100</v>
      </c>
      <c r="F590" s="205">
        <v>0</v>
      </c>
      <c r="G590" s="205">
        <v>0</v>
      </c>
      <c r="H590" s="205" t="s">
        <v>89</v>
      </c>
      <c r="I590" s="137"/>
    </row>
    <row r="591" spans="1:71" s="11" customFormat="1" ht="15.75" customHeight="1" x14ac:dyDescent="0.2">
      <c r="A591" s="199" t="s">
        <v>440</v>
      </c>
      <c r="B591" s="260" t="s">
        <v>441</v>
      </c>
      <c r="C591" s="260"/>
      <c r="D591" s="260"/>
      <c r="E591" s="260"/>
      <c r="F591" s="260"/>
      <c r="G591" s="260"/>
      <c r="H591" s="260"/>
      <c r="I591" s="260"/>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row>
    <row r="592" spans="1:71" ht="31.5" x14ac:dyDescent="0.2">
      <c r="A592" s="205">
        <v>1</v>
      </c>
      <c r="B592" s="138" t="s">
        <v>442</v>
      </c>
      <c r="C592" s="205" t="s">
        <v>15</v>
      </c>
      <c r="D592" s="205" t="s">
        <v>53</v>
      </c>
      <c r="E592" s="43">
        <v>41</v>
      </c>
      <c r="F592" s="43">
        <v>0</v>
      </c>
      <c r="G592" s="43">
        <v>0</v>
      </c>
      <c r="H592" s="70" t="s">
        <v>89</v>
      </c>
      <c r="I592" s="43"/>
    </row>
    <row r="593" spans="1:71" ht="31.5" x14ac:dyDescent="0.2">
      <c r="A593" s="205">
        <v>2</v>
      </c>
      <c r="B593" s="138" t="s">
        <v>443</v>
      </c>
      <c r="C593" s="205" t="s">
        <v>15</v>
      </c>
      <c r="D593" s="205" t="s">
        <v>436</v>
      </c>
      <c r="E593" s="43">
        <v>2</v>
      </c>
      <c r="F593" s="43">
        <v>0</v>
      </c>
      <c r="G593" s="43">
        <v>0</v>
      </c>
      <c r="H593" s="70" t="s">
        <v>89</v>
      </c>
      <c r="I593" s="43"/>
    </row>
    <row r="594" spans="1:71" ht="15.75" customHeight="1" x14ac:dyDescent="0.2">
      <c r="A594" s="205">
        <v>3</v>
      </c>
      <c r="B594" s="138" t="s">
        <v>444</v>
      </c>
      <c r="C594" s="205" t="s">
        <v>15</v>
      </c>
      <c r="D594" s="205" t="s">
        <v>353</v>
      </c>
      <c r="E594" s="43">
        <v>815.4</v>
      </c>
      <c r="F594" s="43">
        <v>0</v>
      </c>
      <c r="G594" s="43">
        <v>0</v>
      </c>
      <c r="H594" s="70" t="s">
        <v>89</v>
      </c>
      <c r="I594" s="43"/>
    </row>
    <row r="595" spans="1:71" ht="35.25" customHeight="1" x14ac:dyDescent="0.2">
      <c r="A595" s="199" t="s">
        <v>445</v>
      </c>
      <c r="B595" s="260" t="s">
        <v>446</v>
      </c>
      <c r="C595" s="260"/>
      <c r="D595" s="260"/>
      <c r="E595" s="260"/>
      <c r="F595" s="260"/>
      <c r="G595" s="260"/>
      <c r="H595" s="260"/>
      <c r="I595" s="260"/>
    </row>
    <row r="596" spans="1:71" x14ac:dyDescent="0.2">
      <c r="A596" s="205">
        <v>1</v>
      </c>
      <c r="B596" s="138" t="s">
        <v>447</v>
      </c>
      <c r="C596" s="205" t="s">
        <v>15</v>
      </c>
      <c r="D596" s="205" t="s">
        <v>20</v>
      </c>
      <c r="E596" s="205">
        <v>16</v>
      </c>
      <c r="F596" s="205">
        <v>0</v>
      </c>
      <c r="G596" s="205">
        <v>0</v>
      </c>
      <c r="H596" s="205" t="s">
        <v>89</v>
      </c>
      <c r="I596" s="137"/>
    </row>
    <row r="597" spans="1:71" ht="15.75" hidden="1" customHeight="1" x14ac:dyDescent="0.2">
      <c r="A597" s="199" t="s">
        <v>448</v>
      </c>
      <c r="B597" s="260" t="s">
        <v>449</v>
      </c>
      <c r="C597" s="260"/>
      <c r="D597" s="260"/>
      <c r="E597" s="260"/>
      <c r="F597" s="260"/>
      <c r="G597" s="260"/>
      <c r="H597" s="260"/>
      <c r="I597" s="260"/>
    </row>
    <row r="598" spans="1:71" ht="15.75" hidden="1" customHeight="1" x14ac:dyDescent="0.2">
      <c r="A598" s="205">
        <v>1</v>
      </c>
      <c r="B598" s="138" t="s">
        <v>450</v>
      </c>
      <c r="C598" s="205"/>
      <c r="D598" s="205" t="s">
        <v>374</v>
      </c>
      <c r="E598" s="43">
        <v>3.3330000000000002</v>
      </c>
      <c r="F598" s="43">
        <v>0</v>
      </c>
      <c r="G598" s="43">
        <v>0</v>
      </c>
      <c r="H598" s="70" t="s">
        <v>89</v>
      </c>
      <c r="I598" s="47"/>
    </row>
    <row r="599" spans="1:71" ht="15" customHeight="1" x14ac:dyDescent="0.2">
      <c r="A599" s="199" t="s">
        <v>448</v>
      </c>
      <c r="B599" s="260" t="s">
        <v>452</v>
      </c>
      <c r="C599" s="260"/>
      <c r="D599" s="260"/>
      <c r="E599" s="260"/>
      <c r="F599" s="260"/>
      <c r="G599" s="260"/>
      <c r="H599" s="260"/>
      <c r="I599" s="260"/>
    </row>
    <row r="600" spans="1:71" ht="63" hidden="1" customHeight="1" x14ac:dyDescent="0.2">
      <c r="A600" s="205">
        <v>1</v>
      </c>
      <c r="B600" s="138" t="s">
        <v>453</v>
      </c>
      <c r="C600" s="205" t="s">
        <v>15</v>
      </c>
      <c r="D600" s="205" t="s">
        <v>20</v>
      </c>
      <c r="E600" s="205">
        <v>0</v>
      </c>
      <c r="F600" s="205">
        <v>0</v>
      </c>
      <c r="G600" s="205">
        <v>0</v>
      </c>
      <c r="H600" s="205" t="s">
        <v>89</v>
      </c>
      <c r="I600" s="136"/>
    </row>
    <row r="601" spans="1:71" ht="31.5" x14ac:dyDescent="0.2">
      <c r="A601" s="205">
        <v>1</v>
      </c>
      <c r="B601" s="138" t="s">
        <v>454</v>
      </c>
      <c r="C601" s="205" t="s">
        <v>15</v>
      </c>
      <c r="D601" s="205" t="s">
        <v>436</v>
      </c>
      <c r="E601" s="205">
        <v>2</v>
      </c>
      <c r="F601" s="205">
        <v>0</v>
      </c>
      <c r="G601" s="205">
        <v>0</v>
      </c>
      <c r="H601" s="205" t="s">
        <v>89</v>
      </c>
      <c r="I601" s="137"/>
    </row>
    <row r="602" spans="1:71" ht="15.75" hidden="1" customHeight="1" x14ac:dyDescent="0.2">
      <c r="A602" s="199" t="s">
        <v>451</v>
      </c>
      <c r="B602" s="260" t="s">
        <v>456</v>
      </c>
      <c r="C602" s="260"/>
      <c r="D602" s="260"/>
      <c r="E602" s="260"/>
      <c r="F602" s="260"/>
      <c r="G602" s="260"/>
      <c r="H602" s="260"/>
      <c r="I602" s="260"/>
    </row>
    <row r="603" spans="1:71" ht="47.25" hidden="1" customHeight="1" x14ac:dyDescent="0.2">
      <c r="A603" s="199">
        <v>1</v>
      </c>
      <c r="B603" s="138" t="s">
        <v>457</v>
      </c>
      <c r="C603" s="205" t="s">
        <v>15</v>
      </c>
      <c r="D603" s="205" t="s">
        <v>422</v>
      </c>
      <c r="E603" s="205"/>
      <c r="F603" s="205"/>
      <c r="G603" s="205"/>
      <c r="H603" s="205">
        <v>0</v>
      </c>
      <c r="I603" s="136"/>
    </row>
    <row r="604" spans="1:71" s="10" customFormat="1" ht="24" customHeight="1" x14ac:dyDescent="0.2">
      <c r="A604" s="194" t="s">
        <v>458</v>
      </c>
      <c r="B604" s="262" t="s">
        <v>1201</v>
      </c>
      <c r="C604" s="262"/>
      <c r="D604" s="262"/>
      <c r="E604" s="262"/>
      <c r="F604" s="262"/>
      <c r="G604" s="262"/>
      <c r="H604" s="262"/>
      <c r="I604" s="262"/>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row>
    <row r="605" spans="1:71" ht="31.5" x14ac:dyDescent="0.25">
      <c r="A605" s="205">
        <v>1</v>
      </c>
      <c r="B605" s="138" t="s">
        <v>459</v>
      </c>
      <c r="C605" s="205" t="s">
        <v>19</v>
      </c>
      <c r="D605" s="205" t="s">
        <v>418</v>
      </c>
      <c r="E605" s="43">
        <v>7.89</v>
      </c>
      <c r="F605" s="223">
        <v>7.89</v>
      </c>
      <c r="G605" s="43">
        <v>0</v>
      </c>
      <c r="H605" s="69">
        <f>G605/F605*100-100</f>
        <v>-100</v>
      </c>
      <c r="I605" s="147" t="s">
        <v>1287</v>
      </c>
    </row>
    <row r="606" spans="1:71" ht="15.75" customHeight="1" x14ac:dyDescent="0.2">
      <c r="A606" s="199" t="s">
        <v>460</v>
      </c>
      <c r="B606" s="260" t="s">
        <v>461</v>
      </c>
      <c r="C606" s="260"/>
      <c r="D606" s="260"/>
      <c r="E606" s="260"/>
      <c r="F606" s="260"/>
      <c r="G606" s="260"/>
      <c r="H606" s="260"/>
      <c r="I606" s="260"/>
    </row>
    <row r="607" spans="1:71" ht="51" customHeight="1" x14ac:dyDescent="0.25">
      <c r="A607" s="205">
        <v>1</v>
      </c>
      <c r="B607" s="138" t="s">
        <v>462</v>
      </c>
      <c r="C607" s="205" t="s">
        <v>19</v>
      </c>
      <c r="D607" s="205" t="s">
        <v>463</v>
      </c>
      <c r="E607" s="205">
        <v>0.12</v>
      </c>
      <c r="F607" s="205">
        <v>0.107</v>
      </c>
      <c r="G607" s="205">
        <v>0</v>
      </c>
      <c r="H607" s="8">
        <f>G607/F607*100-100</f>
        <v>-100</v>
      </c>
      <c r="I607" s="143" t="s">
        <v>1287</v>
      </c>
    </row>
    <row r="608" spans="1:71" ht="47.25" x14ac:dyDescent="0.25">
      <c r="A608" s="205">
        <v>2</v>
      </c>
      <c r="B608" s="138" t="s">
        <v>464</v>
      </c>
      <c r="C608" s="205" t="s">
        <v>19</v>
      </c>
      <c r="D608" s="205" t="s">
        <v>465</v>
      </c>
      <c r="E608" s="205">
        <v>20.329999999999998</v>
      </c>
      <c r="F608" s="205">
        <v>19.5</v>
      </c>
      <c r="G608" s="205">
        <v>0</v>
      </c>
      <c r="H608" s="8">
        <f>G608/F608*100-100</f>
        <v>-100</v>
      </c>
      <c r="I608" s="143" t="s">
        <v>1287</v>
      </c>
    </row>
    <row r="609" spans="1:71" ht="36.75" customHeight="1" x14ac:dyDescent="0.25">
      <c r="A609" s="205">
        <v>3</v>
      </c>
      <c r="B609" s="138" t="s">
        <v>466</v>
      </c>
      <c r="C609" s="205" t="s">
        <v>19</v>
      </c>
      <c r="D609" s="205" t="s">
        <v>467</v>
      </c>
      <c r="E609" s="205">
        <v>20.76</v>
      </c>
      <c r="F609" s="205">
        <v>15.8</v>
      </c>
      <c r="G609" s="205">
        <v>0</v>
      </c>
      <c r="H609" s="8">
        <f>G609/F609*100-100</f>
        <v>-100</v>
      </c>
      <c r="I609" s="143" t="s">
        <v>1287</v>
      </c>
    </row>
    <row r="610" spans="1:71" ht="36.75" customHeight="1" x14ac:dyDescent="0.25">
      <c r="A610" s="205">
        <v>4</v>
      </c>
      <c r="B610" s="138" t="s">
        <v>468</v>
      </c>
      <c r="C610" s="205" t="s">
        <v>19</v>
      </c>
      <c r="D610" s="205" t="s">
        <v>467</v>
      </c>
      <c r="E610" s="205">
        <v>5.91</v>
      </c>
      <c r="F610" s="205">
        <v>10.15</v>
      </c>
      <c r="G610" s="205">
        <v>0</v>
      </c>
      <c r="H610" s="8">
        <f>G610/F610*100-100</f>
        <v>-100</v>
      </c>
      <c r="I610" s="143" t="s">
        <v>1287</v>
      </c>
    </row>
    <row r="611" spans="1:71" ht="35.25" customHeight="1" x14ac:dyDescent="0.25">
      <c r="A611" s="205">
        <v>5</v>
      </c>
      <c r="B611" s="138" t="s">
        <v>469</v>
      </c>
      <c r="C611" s="205" t="s">
        <v>19</v>
      </c>
      <c r="D611" s="205" t="s">
        <v>467</v>
      </c>
      <c r="E611" s="205">
        <v>184.99</v>
      </c>
      <c r="F611" s="205">
        <v>130.75</v>
      </c>
      <c r="G611" s="205">
        <v>0</v>
      </c>
      <c r="H611" s="8">
        <f>G611/F611*100-100</f>
        <v>-100</v>
      </c>
      <c r="I611" s="143" t="s">
        <v>1287</v>
      </c>
    </row>
    <row r="612" spans="1:71" x14ac:dyDescent="0.2">
      <c r="A612" s="199" t="s">
        <v>470</v>
      </c>
      <c r="B612" s="260" t="s">
        <v>471</v>
      </c>
      <c r="C612" s="260"/>
      <c r="D612" s="260"/>
      <c r="E612" s="260"/>
      <c r="F612" s="260"/>
      <c r="G612" s="260"/>
      <c r="H612" s="260"/>
      <c r="I612" s="260"/>
    </row>
    <row r="613" spans="1:71" ht="33.75" customHeight="1" x14ac:dyDescent="0.2">
      <c r="A613" s="205">
        <v>1</v>
      </c>
      <c r="B613" s="138" t="s">
        <v>472</v>
      </c>
      <c r="C613" s="205" t="s">
        <v>15</v>
      </c>
      <c r="D613" s="205" t="s">
        <v>53</v>
      </c>
      <c r="E613" s="205">
        <v>4</v>
      </c>
      <c r="F613" s="205">
        <v>16</v>
      </c>
      <c r="G613" s="205">
        <v>0</v>
      </c>
      <c r="H613" s="205">
        <f>G613/F613*100-100</f>
        <v>-100</v>
      </c>
      <c r="I613" s="136"/>
    </row>
    <row r="614" spans="1:71" s="10" customFormat="1" x14ac:dyDescent="0.2">
      <c r="A614" s="194" t="s">
        <v>473</v>
      </c>
      <c r="B614" s="262" t="s">
        <v>474</v>
      </c>
      <c r="C614" s="262"/>
      <c r="D614" s="262"/>
      <c r="E614" s="262"/>
      <c r="F614" s="262"/>
      <c r="G614" s="262"/>
      <c r="H614" s="262"/>
      <c r="I614" s="262"/>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row>
    <row r="615" spans="1:71" ht="35.25" customHeight="1" x14ac:dyDescent="0.2">
      <c r="A615" s="205">
        <v>1</v>
      </c>
      <c r="B615" s="138" t="s">
        <v>475</v>
      </c>
      <c r="C615" s="205" t="s">
        <v>15</v>
      </c>
      <c r="D615" s="205" t="s">
        <v>16</v>
      </c>
      <c r="E615" s="218">
        <v>92.9</v>
      </c>
      <c r="F615" s="216">
        <v>92.9</v>
      </c>
      <c r="G615" s="43">
        <v>92.9</v>
      </c>
      <c r="H615" s="218">
        <v>0</v>
      </c>
      <c r="I615" s="137"/>
    </row>
    <row r="616" spans="1:71" ht="31.5" x14ac:dyDescent="0.25">
      <c r="A616" s="205">
        <v>2</v>
      </c>
      <c r="B616" s="138" t="s">
        <v>420</v>
      </c>
      <c r="C616" s="205" t="s">
        <v>15</v>
      </c>
      <c r="D616" s="205" t="s">
        <v>16</v>
      </c>
      <c r="E616" s="218">
        <v>57.7</v>
      </c>
      <c r="F616" s="216">
        <v>59.7</v>
      </c>
      <c r="G616" s="43">
        <v>0</v>
      </c>
      <c r="H616" s="224">
        <f>G616/F616*100-100</f>
        <v>-100</v>
      </c>
      <c r="I616" s="143" t="s">
        <v>1288</v>
      </c>
    </row>
    <row r="617" spans="1:71" ht="38.25" customHeight="1" x14ac:dyDescent="0.25">
      <c r="A617" s="205">
        <v>3</v>
      </c>
      <c r="B617" s="138" t="s">
        <v>421</v>
      </c>
      <c r="C617" s="205" t="s">
        <v>15</v>
      </c>
      <c r="D617" s="205" t="s">
        <v>422</v>
      </c>
      <c r="E617" s="218">
        <v>8.3469999999999995</v>
      </c>
      <c r="F617" s="216">
        <v>11.2</v>
      </c>
      <c r="G617" s="43">
        <v>0</v>
      </c>
      <c r="H617" s="224">
        <f>G617/F617*100-100</f>
        <v>-100</v>
      </c>
      <c r="I617" s="143" t="s">
        <v>1288</v>
      </c>
    </row>
    <row r="618" spans="1:71" x14ac:dyDescent="0.2">
      <c r="A618" s="199" t="s">
        <v>476</v>
      </c>
      <c r="B618" s="260" t="s">
        <v>477</v>
      </c>
      <c r="C618" s="260"/>
      <c r="D618" s="260"/>
      <c r="E618" s="260"/>
      <c r="F618" s="260"/>
      <c r="G618" s="260"/>
      <c r="H618" s="260"/>
      <c r="I618" s="260"/>
    </row>
    <row r="619" spans="1:71" ht="35.25" customHeight="1" x14ac:dyDescent="0.2">
      <c r="A619" s="205">
        <v>1</v>
      </c>
      <c r="B619" s="138" t="s">
        <v>478</v>
      </c>
      <c r="C619" s="205" t="s">
        <v>15</v>
      </c>
      <c r="D619" s="205" t="s">
        <v>42</v>
      </c>
      <c r="E619" s="218">
        <v>11274</v>
      </c>
      <c r="F619" s="216">
        <v>11274</v>
      </c>
      <c r="G619" s="43">
        <v>11274</v>
      </c>
      <c r="H619" s="224">
        <f>G619/F619*100-100</f>
        <v>0</v>
      </c>
      <c r="I619" s="136"/>
    </row>
    <row r="620" spans="1:71" x14ac:dyDescent="0.2">
      <c r="A620" s="205">
        <v>2</v>
      </c>
      <c r="B620" s="138" t="s">
        <v>479</v>
      </c>
      <c r="C620" s="205" t="s">
        <v>15</v>
      </c>
      <c r="D620" s="205" t="s">
        <v>480</v>
      </c>
      <c r="E620" s="218">
        <v>63</v>
      </c>
      <c r="F620" s="216">
        <v>63.3</v>
      </c>
      <c r="G620" s="43">
        <v>63</v>
      </c>
      <c r="H620" s="224">
        <f t="shared" ref="H620:H622" si="7">G620/F620*100-100</f>
        <v>-0.47393364928909421</v>
      </c>
      <c r="I620" s="137"/>
    </row>
    <row r="621" spans="1:71" ht="21" customHeight="1" x14ac:dyDescent="0.2">
      <c r="A621" s="205">
        <v>3</v>
      </c>
      <c r="B621" s="138" t="s">
        <v>481</v>
      </c>
      <c r="C621" s="205" t="s">
        <v>15</v>
      </c>
      <c r="D621" s="205" t="s">
        <v>480</v>
      </c>
      <c r="E621" s="218">
        <v>109.98</v>
      </c>
      <c r="F621" s="216">
        <v>109.98</v>
      </c>
      <c r="G621" s="43">
        <v>109.98</v>
      </c>
      <c r="H621" s="224">
        <f t="shared" si="7"/>
        <v>0</v>
      </c>
      <c r="I621" s="137"/>
    </row>
    <row r="622" spans="1:71" ht="90" hidden="1" customHeight="1" x14ac:dyDescent="0.2">
      <c r="A622" s="205">
        <v>4</v>
      </c>
      <c r="B622" s="138" t="s">
        <v>482</v>
      </c>
      <c r="C622" s="205"/>
      <c r="D622" s="205" t="s">
        <v>483</v>
      </c>
      <c r="E622" s="218">
        <v>0</v>
      </c>
      <c r="F622" s="216">
        <v>13.5</v>
      </c>
      <c r="G622" s="43">
        <v>0</v>
      </c>
      <c r="H622" s="224">
        <f t="shared" si="7"/>
        <v>-100</v>
      </c>
      <c r="I622" s="136"/>
    </row>
    <row r="623" spans="1:71" ht="15.75" hidden="1" customHeight="1" x14ac:dyDescent="0.2">
      <c r="A623" s="199" t="s">
        <v>484</v>
      </c>
      <c r="B623" s="260" t="s">
        <v>485</v>
      </c>
      <c r="C623" s="260"/>
      <c r="D623" s="260"/>
      <c r="E623" s="260"/>
      <c r="F623" s="260"/>
      <c r="G623" s="260"/>
      <c r="H623" s="260"/>
      <c r="I623" s="260"/>
    </row>
    <row r="624" spans="1:71" ht="15.75" hidden="1" customHeight="1" x14ac:dyDescent="0.2">
      <c r="A624" s="199">
        <v>1</v>
      </c>
      <c r="B624" s="138" t="s">
        <v>486</v>
      </c>
      <c r="C624" s="205" t="s">
        <v>19</v>
      </c>
      <c r="D624" s="205" t="s">
        <v>374</v>
      </c>
      <c r="E624" s="205"/>
      <c r="F624" s="205"/>
      <c r="G624" s="205"/>
      <c r="H624" s="205" t="s">
        <v>89</v>
      </c>
      <c r="I624" s="136"/>
    </row>
    <row r="625" spans="1:71" ht="15.75" customHeight="1" x14ac:dyDescent="0.2">
      <c r="A625" s="199" t="s">
        <v>484</v>
      </c>
      <c r="B625" s="260" t="s">
        <v>488</v>
      </c>
      <c r="C625" s="260"/>
      <c r="D625" s="260"/>
      <c r="E625" s="260"/>
      <c r="F625" s="260"/>
      <c r="G625" s="260"/>
      <c r="H625" s="260"/>
      <c r="I625" s="260"/>
    </row>
    <row r="626" spans="1:71" ht="54.75" customHeight="1" x14ac:dyDescent="0.2">
      <c r="A626" s="205">
        <v>1</v>
      </c>
      <c r="B626" s="138" t="s">
        <v>489</v>
      </c>
      <c r="C626" s="205" t="s">
        <v>15</v>
      </c>
      <c r="D626" s="205" t="s">
        <v>16</v>
      </c>
      <c r="E626" s="218">
        <v>100</v>
      </c>
      <c r="F626" s="216">
        <v>100</v>
      </c>
      <c r="G626" s="43">
        <v>100</v>
      </c>
      <c r="H626" s="218">
        <f>G626/F626*100-100</f>
        <v>0</v>
      </c>
      <c r="I626" s="45"/>
    </row>
    <row r="627" spans="1:71" ht="16.5" customHeight="1" x14ac:dyDescent="0.2">
      <c r="A627" s="199" t="s">
        <v>487</v>
      </c>
      <c r="B627" s="260" t="s">
        <v>1202</v>
      </c>
      <c r="C627" s="260"/>
      <c r="D627" s="260"/>
      <c r="E627" s="260"/>
      <c r="F627" s="260"/>
      <c r="G627" s="260"/>
      <c r="H627" s="260"/>
      <c r="I627" s="260"/>
    </row>
    <row r="628" spans="1:71" ht="47.25" x14ac:dyDescent="0.2">
      <c r="A628" s="205">
        <v>1</v>
      </c>
      <c r="B628" s="138" t="s">
        <v>491</v>
      </c>
      <c r="C628" s="205" t="s">
        <v>15</v>
      </c>
      <c r="D628" s="205" t="s">
        <v>16</v>
      </c>
      <c r="E628" s="218">
        <v>100</v>
      </c>
      <c r="F628" s="216">
        <v>100</v>
      </c>
      <c r="G628" s="43">
        <v>100</v>
      </c>
      <c r="H628" s="218">
        <f>G628/F628*100-100</f>
        <v>0</v>
      </c>
      <c r="I628" s="136"/>
    </row>
    <row r="629" spans="1:71" ht="21" customHeight="1" x14ac:dyDescent="0.2">
      <c r="A629" s="199" t="s">
        <v>490</v>
      </c>
      <c r="B629" s="260" t="s">
        <v>492</v>
      </c>
      <c r="C629" s="260"/>
      <c r="D629" s="260"/>
      <c r="E629" s="260"/>
      <c r="F629" s="260"/>
      <c r="G629" s="260"/>
      <c r="H629" s="260"/>
      <c r="I629" s="260"/>
    </row>
    <row r="630" spans="1:71" ht="31.5" hidden="1" customHeight="1" x14ac:dyDescent="0.2">
      <c r="A630" s="205">
        <v>1</v>
      </c>
      <c r="B630" s="47" t="s">
        <v>938</v>
      </c>
      <c r="C630" s="43" t="s">
        <v>15</v>
      </c>
      <c r="D630" s="43" t="s">
        <v>422</v>
      </c>
      <c r="E630" s="43">
        <v>6.5</v>
      </c>
      <c r="F630" s="43"/>
      <c r="G630" s="43"/>
      <c r="H630" s="43" t="e">
        <f>G630/F630*100-100</f>
        <v>#DIV/0!</v>
      </c>
      <c r="I630" s="136"/>
    </row>
    <row r="631" spans="1:71" ht="15.75" hidden="1" customHeight="1" x14ac:dyDescent="0.2">
      <c r="A631" s="205">
        <v>1</v>
      </c>
      <c r="B631" s="47" t="s">
        <v>943</v>
      </c>
      <c r="C631" s="43" t="s">
        <v>15</v>
      </c>
      <c r="D631" s="43" t="s">
        <v>70</v>
      </c>
      <c r="E631" s="43">
        <v>1</v>
      </c>
      <c r="F631" s="43"/>
      <c r="G631" s="43"/>
      <c r="H631" s="43" t="e">
        <f>G631/F631*100-100</f>
        <v>#DIV/0!</v>
      </c>
      <c r="I631" s="58"/>
    </row>
    <row r="632" spans="1:71" ht="36.75" customHeight="1" x14ac:dyDescent="0.25">
      <c r="A632" s="205">
        <v>1</v>
      </c>
      <c r="B632" s="47" t="s">
        <v>938</v>
      </c>
      <c r="C632" s="43" t="s">
        <v>15</v>
      </c>
      <c r="D632" s="43" t="s">
        <v>422</v>
      </c>
      <c r="E632" s="218">
        <v>8.3469999999999995</v>
      </c>
      <c r="F632" s="216">
        <v>11.2</v>
      </c>
      <c r="G632" s="43">
        <v>0</v>
      </c>
      <c r="H632" s="225">
        <f>G632/F632*100-100</f>
        <v>-100</v>
      </c>
      <c r="I632" s="143" t="s">
        <v>1288</v>
      </c>
    </row>
    <row r="633" spans="1:71" s="10" customFormat="1" ht="33" customHeight="1" x14ac:dyDescent="0.2">
      <c r="A633" s="194" t="s">
        <v>493</v>
      </c>
      <c r="B633" s="262" t="s">
        <v>1395</v>
      </c>
      <c r="C633" s="262"/>
      <c r="D633" s="262"/>
      <c r="E633" s="262"/>
      <c r="F633" s="262"/>
      <c r="G633" s="262"/>
      <c r="H633" s="262"/>
      <c r="I633" s="262"/>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row>
    <row r="634" spans="1:71" ht="31.5" x14ac:dyDescent="0.2">
      <c r="A634" s="205">
        <v>1</v>
      </c>
      <c r="B634" s="138" t="s">
        <v>494</v>
      </c>
      <c r="C634" s="205" t="s">
        <v>15</v>
      </c>
      <c r="D634" s="205" t="s">
        <v>16</v>
      </c>
      <c r="E634" s="219">
        <v>99</v>
      </c>
      <c r="F634" s="220">
        <v>95</v>
      </c>
      <c r="G634" s="43">
        <v>17</v>
      </c>
      <c r="H634" s="221">
        <f>G634/F634*100-100</f>
        <v>-82.10526315789474</v>
      </c>
      <c r="I634" s="45"/>
    </row>
    <row r="635" spans="1:71" ht="15.75" customHeight="1" x14ac:dyDescent="0.2">
      <c r="A635" s="199" t="s">
        <v>495</v>
      </c>
      <c r="B635" s="260" t="s">
        <v>496</v>
      </c>
      <c r="C635" s="260"/>
      <c r="D635" s="260"/>
      <c r="E635" s="260"/>
      <c r="F635" s="260"/>
      <c r="G635" s="260"/>
      <c r="H635" s="260"/>
      <c r="I635" s="260"/>
    </row>
    <row r="636" spans="1:71" x14ac:dyDescent="0.2">
      <c r="A636" s="205">
        <v>1</v>
      </c>
      <c r="B636" s="138" t="s">
        <v>497</v>
      </c>
      <c r="C636" s="205" t="s">
        <v>15</v>
      </c>
      <c r="D636" s="205" t="s">
        <v>16</v>
      </c>
      <c r="E636" s="219">
        <v>95</v>
      </c>
      <c r="F636" s="220">
        <v>95</v>
      </c>
      <c r="G636" s="43">
        <v>50</v>
      </c>
      <c r="H636" s="221">
        <f>G636/F636*100-100</f>
        <v>-47.368421052631582</v>
      </c>
      <c r="I636" s="60"/>
    </row>
    <row r="637" spans="1:71" ht="15.75" customHeight="1" x14ac:dyDescent="0.2">
      <c r="A637" s="199" t="s">
        <v>498</v>
      </c>
      <c r="B637" s="260" t="s">
        <v>499</v>
      </c>
      <c r="C637" s="260"/>
      <c r="D637" s="260"/>
      <c r="E637" s="260"/>
      <c r="F637" s="260"/>
      <c r="G637" s="260"/>
      <c r="H637" s="260"/>
      <c r="I637" s="260"/>
    </row>
    <row r="638" spans="1:71" ht="24" customHeight="1" x14ac:dyDescent="0.2">
      <c r="A638" s="205">
        <v>1</v>
      </c>
      <c r="B638" s="138" t="s">
        <v>497</v>
      </c>
      <c r="C638" s="205" t="s">
        <v>15</v>
      </c>
      <c r="D638" s="205" t="s">
        <v>16</v>
      </c>
      <c r="E638" s="219">
        <v>98</v>
      </c>
      <c r="F638" s="220">
        <v>95</v>
      </c>
      <c r="G638" s="43">
        <v>0</v>
      </c>
      <c r="H638" s="221">
        <f>G638/F638*100-100</f>
        <v>-100</v>
      </c>
      <c r="I638" s="45"/>
    </row>
    <row r="639" spans="1:71" s="10" customFormat="1" ht="18.75" hidden="1" customHeight="1" x14ac:dyDescent="0.2">
      <c r="A639" s="199" t="s">
        <v>932</v>
      </c>
      <c r="B639" s="321" t="s">
        <v>935</v>
      </c>
      <c r="C639" s="321"/>
      <c r="D639" s="321"/>
      <c r="E639" s="321"/>
      <c r="F639" s="321"/>
      <c r="G639" s="321"/>
      <c r="H639" s="321"/>
      <c r="I639" s="321"/>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row>
    <row r="640" spans="1:71" ht="32.25" hidden="1" customHeight="1" x14ac:dyDescent="0.2">
      <c r="A640" s="43">
        <v>1</v>
      </c>
      <c r="B640" s="45" t="s">
        <v>944</v>
      </c>
      <c r="C640" s="43" t="s">
        <v>15</v>
      </c>
      <c r="D640" s="43" t="s">
        <v>16</v>
      </c>
      <c r="E640" s="43">
        <v>0</v>
      </c>
      <c r="F640" s="43">
        <v>29.6</v>
      </c>
      <c r="G640" s="43">
        <v>29.6</v>
      </c>
      <c r="H640" s="70">
        <f>G640/F640*100-100</f>
        <v>0</v>
      </c>
      <c r="I640" s="58"/>
    </row>
    <row r="641" spans="1:71" ht="41.25" hidden="1" customHeight="1" x14ac:dyDescent="0.2">
      <c r="A641" s="43">
        <v>2</v>
      </c>
      <c r="B641" s="45" t="s">
        <v>945</v>
      </c>
      <c r="C641" s="43" t="s">
        <v>15</v>
      </c>
      <c r="D641" s="43" t="s">
        <v>16</v>
      </c>
      <c r="E641" s="43">
        <v>0</v>
      </c>
      <c r="F641" s="43">
        <v>39.700000000000003</v>
      </c>
      <c r="G641" s="43">
        <v>39.700000000000003</v>
      </c>
      <c r="H641" s="70">
        <f>G641/F641*100-100</f>
        <v>0</v>
      </c>
      <c r="I641" s="58"/>
    </row>
    <row r="642" spans="1:71" ht="19.5" hidden="1" customHeight="1" x14ac:dyDescent="0.2">
      <c r="A642" s="199" t="s">
        <v>933</v>
      </c>
      <c r="B642" s="301" t="s">
        <v>946</v>
      </c>
      <c r="C642" s="301"/>
      <c r="D642" s="301"/>
      <c r="E642" s="301"/>
      <c r="F642" s="301"/>
      <c r="G642" s="301"/>
      <c r="H642" s="301"/>
      <c r="I642" s="301"/>
    </row>
    <row r="643" spans="1:71" ht="39.75" hidden="1" customHeight="1" x14ac:dyDescent="0.2">
      <c r="A643" s="43">
        <v>1</v>
      </c>
      <c r="B643" s="47" t="s">
        <v>947</v>
      </c>
      <c r="C643" s="43" t="s">
        <v>15</v>
      </c>
      <c r="D643" s="43" t="s">
        <v>20</v>
      </c>
      <c r="E643" s="43">
        <v>0</v>
      </c>
      <c r="F643" s="43">
        <v>1</v>
      </c>
      <c r="G643" s="43">
        <v>1</v>
      </c>
      <c r="H643" s="70">
        <f>G643/F643*100-100</f>
        <v>0</v>
      </c>
      <c r="I643" s="58"/>
    </row>
    <row r="644" spans="1:71" ht="15.75" hidden="1" customHeight="1" x14ac:dyDescent="0.2">
      <c r="A644" s="199" t="s">
        <v>934</v>
      </c>
      <c r="B644" s="301" t="s">
        <v>948</v>
      </c>
      <c r="C644" s="301"/>
      <c r="D644" s="301"/>
      <c r="E644" s="301"/>
      <c r="F644" s="301"/>
      <c r="G644" s="301"/>
      <c r="H644" s="301"/>
      <c r="I644" s="301"/>
    </row>
    <row r="645" spans="1:71" ht="21.75" hidden="1" customHeight="1" x14ac:dyDescent="0.2">
      <c r="A645" s="43">
        <v>1</v>
      </c>
      <c r="B645" s="47" t="s">
        <v>949</v>
      </c>
      <c r="C645" s="43" t="s">
        <v>15</v>
      </c>
      <c r="D645" s="43" t="s">
        <v>20</v>
      </c>
      <c r="E645" s="43">
        <v>0</v>
      </c>
      <c r="F645" s="43">
        <v>1</v>
      </c>
      <c r="G645" s="43">
        <v>1</v>
      </c>
      <c r="H645" s="70">
        <f>G645/F645*100-100</f>
        <v>0</v>
      </c>
      <c r="I645" s="58"/>
    </row>
    <row r="646" spans="1:71" s="10" customFormat="1" ht="27" customHeight="1" x14ac:dyDescent="0.2">
      <c r="A646" s="195" t="s">
        <v>500</v>
      </c>
      <c r="B646" s="259" t="s">
        <v>1152</v>
      </c>
      <c r="C646" s="259"/>
      <c r="D646" s="259"/>
      <c r="E646" s="259"/>
      <c r="F646" s="259"/>
      <c r="G646" s="259"/>
      <c r="H646" s="259"/>
      <c r="I646" s="259"/>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row>
    <row r="647" spans="1:71" s="10" customFormat="1" ht="31.5" x14ac:dyDescent="0.2">
      <c r="A647" s="205">
        <v>1</v>
      </c>
      <c r="B647" s="138" t="s">
        <v>785</v>
      </c>
      <c r="C647" s="205" t="s">
        <v>15</v>
      </c>
      <c r="D647" s="205" t="s">
        <v>16</v>
      </c>
      <c r="E647" s="131">
        <v>90</v>
      </c>
      <c r="F647" s="131">
        <v>90</v>
      </c>
      <c r="G647" s="131">
        <v>90</v>
      </c>
      <c r="H647" s="131">
        <v>0</v>
      </c>
      <c r="I647" s="49" t="s">
        <v>89</v>
      </c>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row>
    <row r="648" spans="1:71" s="10" customFormat="1" ht="75" customHeight="1" x14ac:dyDescent="0.2">
      <c r="A648" s="205">
        <v>2</v>
      </c>
      <c r="B648" s="138" t="s">
        <v>786</v>
      </c>
      <c r="C648" s="205" t="s">
        <v>15</v>
      </c>
      <c r="D648" s="205" t="s">
        <v>16</v>
      </c>
      <c r="E648" s="132">
        <v>89.3</v>
      </c>
      <c r="F648" s="131">
        <v>88.7</v>
      </c>
      <c r="G648" s="131">
        <v>88.7</v>
      </c>
      <c r="H648" s="131">
        <v>0</v>
      </c>
      <c r="I648" s="49" t="s">
        <v>89</v>
      </c>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row>
    <row r="649" spans="1:71" s="10" customFormat="1" ht="26.25" customHeight="1" x14ac:dyDescent="0.2">
      <c r="A649" s="205">
        <v>3</v>
      </c>
      <c r="B649" s="138" t="s">
        <v>501</v>
      </c>
      <c r="C649" s="205" t="s">
        <v>15</v>
      </c>
      <c r="D649" s="205" t="s">
        <v>16</v>
      </c>
      <c r="E649" s="131">
        <v>87</v>
      </c>
      <c r="F649" s="131">
        <v>89</v>
      </c>
      <c r="G649" s="131">
        <v>89</v>
      </c>
      <c r="H649" s="131">
        <v>0</v>
      </c>
      <c r="I649" s="49" t="s">
        <v>89</v>
      </c>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row>
    <row r="650" spans="1:71" s="10" customFormat="1" ht="22.5" customHeight="1" x14ac:dyDescent="0.2">
      <c r="A650" s="205">
        <v>4</v>
      </c>
      <c r="B650" s="138" t="s">
        <v>502</v>
      </c>
      <c r="C650" s="205" t="s">
        <v>15</v>
      </c>
      <c r="D650" s="205" t="s">
        <v>16</v>
      </c>
      <c r="E650" s="131">
        <v>71</v>
      </c>
      <c r="F650" s="131">
        <v>73</v>
      </c>
      <c r="G650" s="131">
        <v>73</v>
      </c>
      <c r="H650" s="131">
        <v>0</v>
      </c>
      <c r="I650" s="49" t="s">
        <v>89</v>
      </c>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row>
    <row r="651" spans="1:71" s="10" customFormat="1" ht="39.75" customHeight="1" x14ac:dyDescent="0.2">
      <c r="A651" s="205">
        <v>5</v>
      </c>
      <c r="B651" s="138" t="s">
        <v>503</v>
      </c>
      <c r="C651" s="205" t="s">
        <v>15</v>
      </c>
      <c r="D651" s="205" t="s">
        <v>16</v>
      </c>
      <c r="E651" s="132">
        <v>90.7</v>
      </c>
      <c r="F651" s="131">
        <v>93.4</v>
      </c>
      <c r="G651" s="131">
        <v>93.4</v>
      </c>
      <c r="H651" s="131">
        <v>0</v>
      </c>
      <c r="I651" s="49" t="s">
        <v>89</v>
      </c>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row>
    <row r="652" spans="1:71" s="2" customFormat="1" ht="22.5" customHeight="1" x14ac:dyDescent="0.2">
      <c r="A652" s="194" t="s">
        <v>664</v>
      </c>
      <c r="B652" s="262" t="s">
        <v>1153</v>
      </c>
      <c r="C652" s="262"/>
      <c r="D652" s="262"/>
      <c r="E652" s="262"/>
      <c r="F652" s="262"/>
      <c r="G652" s="262"/>
      <c r="H652" s="262"/>
      <c r="I652" s="262"/>
      <c r="J652" s="53"/>
      <c r="K652" s="53"/>
      <c r="L652" s="53"/>
      <c r="M652" s="53"/>
      <c r="N652" s="53"/>
      <c r="O652" s="53"/>
      <c r="P652" s="53"/>
      <c r="Q652" s="53"/>
      <c r="R652" s="53"/>
      <c r="S652" s="53"/>
      <c r="T652" s="53"/>
      <c r="U652" s="53"/>
      <c r="V652" s="53"/>
      <c r="W652" s="53"/>
      <c r="X652" s="53"/>
      <c r="Y652" s="53"/>
      <c r="Z652" s="53"/>
      <c r="AA652" s="53"/>
      <c r="AB652" s="53"/>
      <c r="AC652" s="53"/>
      <c r="AD652" s="53"/>
      <c r="AE652" s="53"/>
      <c r="AF652" s="53"/>
      <c r="AG652" s="53"/>
      <c r="AH652" s="53"/>
      <c r="AI652" s="53"/>
      <c r="AJ652" s="53"/>
      <c r="AK652" s="53"/>
      <c r="AL652" s="53"/>
      <c r="AM652" s="53"/>
      <c r="AN652" s="53"/>
      <c r="AO652" s="53"/>
      <c r="AP652" s="53"/>
      <c r="AQ652" s="53"/>
      <c r="AR652" s="53"/>
      <c r="AS652" s="53"/>
      <c r="AT652" s="53"/>
      <c r="AU652" s="53"/>
      <c r="AV652" s="53"/>
      <c r="AW652" s="53"/>
      <c r="AX652" s="53"/>
      <c r="AY652" s="53"/>
      <c r="AZ652" s="53"/>
      <c r="BA652" s="53"/>
      <c r="BB652" s="53"/>
      <c r="BC652" s="53"/>
      <c r="BD652" s="53"/>
      <c r="BE652" s="53"/>
      <c r="BF652" s="53"/>
      <c r="BG652" s="53"/>
      <c r="BH652" s="53"/>
      <c r="BI652" s="53"/>
      <c r="BJ652" s="53"/>
      <c r="BK652" s="53"/>
      <c r="BL652" s="53"/>
      <c r="BM652" s="53"/>
      <c r="BN652" s="53"/>
      <c r="BO652" s="53"/>
      <c r="BP652" s="53"/>
      <c r="BQ652" s="53"/>
      <c r="BR652" s="53"/>
      <c r="BS652" s="53"/>
    </row>
    <row r="653" spans="1:71" s="2" customFormat="1" ht="59.25" customHeight="1" x14ac:dyDescent="0.2">
      <c r="A653" s="205">
        <v>1</v>
      </c>
      <c r="B653" s="138" t="s">
        <v>787</v>
      </c>
      <c r="C653" s="205"/>
      <c r="D653" s="205" t="s">
        <v>42</v>
      </c>
      <c r="E653" s="131">
        <v>0</v>
      </c>
      <c r="F653" s="131">
        <v>0</v>
      </c>
      <c r="G653" s="131">
        <v>0</v>
      </c>
      <c r="H653" s="131">
        <v>0</v>
      </c>
      <c r="I653" s="49" t="s">
        <v>89</v>
      </c>
      <c r="J653" s="53"/>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c r="AR653" s="53"/>
      <c r="AS653" s="53"/>
      <c r="AT653" s="53"/>
      <c r="AU653" s="53"/>
      <c r="AV653" s="53"/>
      <c r="AW653" s="53"/>
      <c r="AX653" s="53"/>
      <c r="AY653" s="53"/>
      <c r="AZ653" s="53"/>
      <c r="BA653" s="53"/>
      <c r="BB653" s="53"/>
      <c r="BC653" s="53"/>
      <c r="BD653" s="53"/>
      <c r="BE653" s="53"/>
      <c r="BF653" s="53"/>
      <c r="BG653" s="53"/>
      <c r="BH653" s="53"/>
      <c r="BI653" s="53"/>
      <c r="BJ653" s="53"/>
      <c r="BK653" s="53"/>
      <c r="BL653" s="53"/>
      <c r="BM653" s="53"/>
      <c r="BN653" s="53"/>
      <c r="BO653" s="53"/>
      <c r="BP653" s="53"/>
      <c r="BQ653" s="53"/>
      <c r="BR653" s="53"/>
      <c r="BS653" s="53"/>
    </row>
    <row r="654" spans="1:71" s="2" customFormat="1" ht="33.75" customHeight="1" x14ac:dyDescent="0.2">
      <c r="A654" s="199" t="s">
        <v>788</v>
      </c>
      <c r="B654" s="260" t="s">
        <v>792</v>
      </c>
      <c r="C654" s="260"/>
      <c r="D654" s="260"/>
      <c r="E654" s="260"/>
      <c r="F654" s="260"/>
      <c r="G654" s="260"/>
      <c r="H654" s="260"/>
      <c r="I654" s="260"/>
      <c r="J654" s="53"/>
      <c r="K654" s="53"/>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3"/>
      <c r="AP654" s="53"/>
      <c r="AQ654" s="53"/>
      <c r="AR654" s="53"/>
      <c r="AS654" s="53"/>
      <c r="AT654" s="53"/>
      <c r="AU654" s="53"/>
      <c r="AV654" s="53"/>
      <c r="AW654" s="53"/>
      <c r="AX654" s="53"/>
      <c r="AY654" s="53"/>
      <c r="AZ654" s="53"/>
      <c r="BA654" s="53"/>
      <c r="BB654" s="53"/>
      <c r="BC654" s="53"/>
      <c r="BD654" s="53"/>
      <c r="BE654" s="53"/>
      <c r="BF654" s="53"/>
      <c r="BG654" s="53"/>
      <c r="BH654" s="53"/>
      <c r="BI654" s="53"/>
      <c r="BJ654" s="53"/>
      <c r="BK654" s="53"/>
      <c r="BL654" s="53"/>
      <c r="BM654" s="53"/>
      <c r="BN654" s="53"/>
      <c r="BO654" s="53"/>
      <c r="BP654" s="53"/>
      <c r="BQ654" s="53"/>
      <c r="BR654" s="53"/>
      <c r="BS654" s="53"/>
    </row>
    <row r="655" spans="1:71" s="2" customFormat="1" ht="34.5" customHeight="1" x14ac:dyDescent="0.2">
      <c r="A655" s="205">
        <v>1</v>
      </c>
      <c r="B655" s="138" t="s">
        <v>789</v>
      </c>
      <c r="C655" s="205"/>
      <c r="D655" s="205" t="s">
        <v>422</v>
      </c>
      <c r="E655" s="131">
        <v>0</v>
      </c>
      <c r="F655" s="131">
        <v>4</v>
      </c>
      <c r="G655" s="131">
        <v>0</v>
      </c>
      <c r="H655" s="131">
        <v>0</v>
      </c>
      <c r="I655" s="49" t="s">
        <v>1271</v>
      </c>
      <c r="J655" s="53"/>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c r="AT655" s="53"/>
      <c r="AU655" s="53"/>
      <c r="AV655" s="53"/>
      <c r="AW655" s="53"/>
      <c r="AX655" s="53"/>
      <c r="AY655" s="53"/>
      <c r="AZ655" s="53"/>
      <c r="BA655" s="53"/>
      <c r="BB655" s="53"/>
      <c r="BC655" s="53"/>
      <c r="BD655" s="53"/>
      <c r="BE655" s="53"/>
      <c r="BF655" s="53"/>
      <c r="BG655" s="53"/>
      <c r="BH655" s="53"/>
      <c r="BI655" s="53"/>
      <c r="BJ655" s="53"/>
      <c r="BK655" s="53"/>
      <c r="BL655" s="53"/>
      <c r="BM655" s="53"/>
      <c r="BN655" s="53"/>
      <c r="BO655" s="53"/>
      <c r="BP655" s="53"/>
      <c r="BQ655" s="53"/>
      <c r="BR655" s="53"/>
      <c r="BS655" s="53"/>
    </row>
    <row r="656" spans="1:71" s="2" customFormat="1" ht="31.5" customHeight="1" x14ac:dyDescent="0.2">
      <c r="A656" s="194" t="s">
        <v>665</v>
      </c>
      <c r="B656" s="262" t="s">
        <v>1154</v>
      </c>
      <c r="C656" s="262"/>
      <c r="D656" s="262"/>
      <c r="E656" s="262"/>
      <c r="F656" s="262"/>
      <c r="G656" s="262"/>
      <c r="H656" s="262"/>
      <c r="I656" s="262"/>
      <c r="J656" s="130"/>
      <c r="K656" s="53"/>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c r="AR656" s="53"/>
      <c r="AS656" s="53"/>
      <c r="AT656" s="53"/>
      <c r="AU656" s="53"/>
      <c r="AV656" s="53"/>
      <c r="AW656" s="53"/>
      <c r="AX656" s="53"/>
      <c r="AY656" s="53"/>
      <c r="AZ656" s="53"/>
      <c r="BA656" s="53"/>
      <c r="BB656" s="53"/>
      <c r="BC656" s="53"/>
      <c r="BD656" s="53"/>
      <c r="BE656" s="53"/>
      <c r="BF656" s="53"/>
      <c r="BG656" s="53"/>
      <c r="BH656" s="53"/>
      <c r="BI656" s="53"/>
      <c r="BJ656" s="53"/>
      <c r="BK656" s="53"/>
      <c r="BL656" s="53"/>
      <c r="BM656" s="53"/>
      <c r="BN656" s="53"/>
      <c r="BO656" s="53"/>
      <c r="BP656" s="53"/>
      <c r="BQ656" s="53"/>
      <c r="BR656" s="53"/>
      <c r="BS656" s="53"/>
    </row>
    <row r="657" spans="1:71" s="2" customFormat="1" ht="54.75" customHeight="1" x14ac:dyDescent="0.2">
      <c r="A657" s="205">
        <v>1</v>
      </c>
      <c r="B657" s="138" t="s">
        <v>790</v>
      </c>
      <c r="C657" s="205"/>
      <c r="D657" s="205" t="s">
        <v>422</v>
      </c>
      <c r="E657" s="131">
        <v>0</v>
      </c>
      <c r="F657" s="131">
        <v>4.3</v>
      </c>
      <c r="G657" s="131">
        <v>0</v>
      </c>
      <c r="H657" s="131">
        <v>0</v>
      </c>
      <c r="I657" s="49" t="s">
        <v>1271</v>
      </c>
      <c r="J657" s="53"/>
      <c r="K657" s="53"/>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c r="AJ657" s="53"/>
      <c r="AK657" s="53"/>
      <c r="AL657" s="53"/>
      <c r="AM657" s="53"/>
      <c r="AN657" s="53"/>
      <c r="AO657" s="53"/>
      <c r="AP657" s="53"/>
      <c r="AQ657" s="53"/>
      <c r="AR657" s="53"/>
      <c r="AS657" s="53"/>
      <c r="AT657" s="53"/>
      <c r="AU657" s="53"/>
      <c r="AV657" s="53"/>
      <c r="AW657" s="53"/>
      <c r="AX657" s="53"/>
      <c r="AY657" s="53"/>
      <c r="AZ657" s="53"/>
      <c r="BA657" s="53"/>
      <c r="BB657" s="53"/>
      <c r="BC657" s="53"/>
      <c r="BD657" s="53"/>
      <c r="BE657" s="53"/>
      <c r="BF657" s="53"/>
      <c r="BG657" s="53"/>
      <c r="BH657" s="53"/>
      <c r="BI657" s="53"/>
      <c r="BJ657" s="53"/>
      <c r="BK657" s="53"/>
      <c r="BL657" s="53"/>
      <c r="BM657" s="53"/>
      <c r="BN657" s="53"/>
      <c r="BO657" s="53"/>
      <c r="BP657" s="53"/>
      <c r="BQ657" s="53"/>
      <c r="BR657" s="53"/>
      <c r="BS657" s="53"/>
    </row>
    <row r="658" spans="1:71" s="2" customFormat="1" ht="27.75" customHeight="1" x14ac:dyDescent="0.2">
      <c r="A658" s="199" t="s">
        <v>788</v>
      </c>
      <c r="B658" s="260" t="s">
        <v>791</v>
      </c>
      <c r="C658" s="260"/>
      <c r="D658" s="260"/>
      <c r="E658" s="260"/>
      <c r="F658" s="260"/>
      <c r="G658" s="260"/>
      <c r="H658" s="260"/>
      <c r="I658" s="260"/>
      <c r="J658" s="53"/>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53"/>
      <c r="AN658" s="53"/>
      <c r="AO658" s="53"/>
      <c r="AP658" s="53"/>
      <c r="AQ658" s="53"/>
      <c r="AR658" s="53"/>
      <c r="AS658" s="53"/>
      <c r="AT658" s="53"/>
      <c r="AU658" s="53"/>
      <c r="AV658" s="53"/>
      <c r="AW658" s="53"/>
      <c r="AX658" s="53"/>
      <c r="AY658" s="53"/>
      <c r="AZ658" s="53"/>
      <c r="BA658" s="53"/>
      <c r="BB658" s="53"/>
      <c r="BC658" s="53"/>
      <c r="BD658" s="53"/>
      <c r="BE658" s="53"/>
      <c r="BF658" s="53"/>
      <c r="BG658" s="53"/>
      <c r="BH658" s="53"/>
      <c r="BI658" s="53"/>
      <c r="BJ658" s="53"/>
      <c r="BK658" s="53"/>
      <c r="BL658" s="53"/>
      <c r="BM658" s="53"/>
      <c r="BN658" s="53"/>
      <c r="BO658" s="53"/>
      <c r="BP658" s="53"/>
      <c r="BQ658" s="53"/>
      <c r="BR658" s="53"/>
      <c r="BS658" s="53"/>
    </row>
    <row r="659" spans="1:71" s="2" customFormat="1" ht="41.25" customHeight="1" x14ac:dyDescent="0.2">
      <c r="A659" s="206" t="s">
        <v>13</v>
      </c>
      <c r="B659" s="138" t="s">
        <v>793</v>
      </c>
      <c r="C659" s="205"/>
      <c r="D659" s="205" t="s">
        <v>422</v>
      </c>
      <c r="E659" s="131">
        <v>0</v>
      </c>
      <c r="F659" s="131">
        <v>2.8</v>
      </c>
      <c r="G659" s="131">
        <v>0</v>
      </c>
      <c r="H659" s="131">
        <v>0</v>
      </c>
      <c r="I659" s="49" t="s">
        <v>1271</v>
      </c>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3"/>
      <c r="BB659" s="53"/>
      <c r="BC659" s="53"/>
      <c r="BD659" s="53"/>
      <c r="BE659" s="53"/>
      <c r="BF659" s="53"/>
      <c r="BG659" s="53"/>
      <c r="BH659" s="53"/>
      <c r="BI659" s="53"/>
      <c r="BJ659" s="53"/>
      <c r="BK659" s="53"/>
      <c r="BL659" s="53"/>
      <c r="BM659" s="53"/>
      <c r="BN659" s="53"/>
      <c r="BO659" s="53"/>
      <c r="BP659" s="53"/>
      <c r="BQ659" s="53"/>
      <c r="BR659" s="53"/>
      <c r="BS659" s="53"/>
    </row>
    <row r="660" spans="1:71" s="2" customFormat="1" ht="30" customHeight="1" x14ac:dyDescent="0.2">
      <c r="A660" s="199" t="s">
        <v>797</v>
      </c>
      <c r="B660" s="260" t="s">
        <v>794</v>
      </c>
      <c r="C660" s="260"/>
      <c r="D660" s="260"/>
      <c r="E660" s="260"/>
      <c r="F660" s="260"/>
      <c r="G660" s="260"/>
      <c r="H660" s="260"/>
      <c r="I660" s="260"/>
      <c r="J660" s="53"/>
      <c r="K660" s="53"/>
      <c r="L660" s="53"/>
      <c r="M660" s="53"/>
      <c r="N660" s="53"/>
      <c r="O660" s="53"/>
      <c r="P660" s="53"/>
      <c r="Q660" s="53"/>
      <c r="R660" s="53"/>
      <c r="S660" s="53"/>
      <c r="T660" s="53"/>
      <c r="U660" s="53"/>
      <c r="V660" s="53"/>
      <c r="W660" s="53"/>
      <c r="X660" s="53"/>
      <c r="Y660" s="53"/>
      <c r="Z660" s="53"/>
      <c r="AA660" s="53"/>
      <c r="AB660" s="53"/>
      <c r="AC660" s="53"/>
      <c r="AD660" s="53"/>
      <c r="AE660" s="53"/>
      <c r="AF660" s="53"/>
      <c r="AG660" s="53"/>
      <c r="AH660" s="53"/>
      <c r="AI660" s="53"/>
      <c r="AJ660" s="53"/>
      <c r="AK660" s="53"/>
      <c r="AL660" s="53"/>
      <c r="AM660" s="53"/>
      <c r="AN660" s="53"/>
      <c r="AO660" s="53"/>
      <c r="AP660" s="53"/>
      <c r="AQ660" s="53"/>
      <c r="AR660" s="53"/>
      <c r="AS660" s="53"/>
      <c r="AT660" s="53"/>
      <c r="AU660" s="53"/>
      <c r="AV660" s="53"/>
      <c r="AW660" s="53"/>
      <c r="AX660" s="53"/>
      <c r="AY660" s="53"/>
      <c r="AZ660" s="53"/>
      <c r="BA660" s="53"/>
      <c r="BB660" s="53"/>
      <c r="BC660" s="53"/>
      <c r="BD660" s="53"/>
      <c r="BE660" s="53"/>
      <c r="BF660" s="53"/>
      <c r="BG660" s="53"/>
      <c r="BH660" s="53"/>
      <c r="BI660" s="53"/>
      <c r="BJ660" s="53"/>
      <c r="BK660" s="53"/>
      <c r="BL660" s="53"/>
      <c r="BM660" s="53"/>
      <c r="BN660" s="53"/>
      <c r="BO660" s="53"/>
      <c r="BP660" s="53"/>
      <c r="BQ660" s="53"/>
      <c r="BR660" s="53"/>
      <c r="BS660" s="53"/>
    </row>
    <row r="661" spans="1:71" s="2" customFormat="1" ht="33.75" customHeight="1" x14ac:dyDescent="0.2">
      <c r="A661" s="205">
        <v>1</v>
      </c>
      <c r="B661" s="138" t="s">
        <v>795</v>
      </c>
      <c r="C661" s="205"/>
      <c r="D661" s="205" t="s">
        <v>422</v>
      </c>
      <c r="E661" s="131">
        <v>0</v>
      </c>
      <c r="F661" s="131">
        <v>1.5</v>
      </c>
      <c r="G661" s="131">
        <v>0</v>
      </c>
      <c r="H661" s="131">
        <v>0</v>
      </c>
      <c r="I661" s="49" t="s">
        <v>1271</v>
      </c>
      <c r="J661" s="53"/>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53"/>
      <c r="AY661" s="53"/>
      <c r="AZ661" s="53"/>
      <c r="BA661" s="53"/>
      <c r="BB661" s="53"/>
      <c r="BC661" s="53"/>
      <c r="BD661" s="53"/>
      <c r="BE661" s="53"/>
      <c r="BF661" s="53"/>
      <c r="BG661" s="53"/>
      <c r="BH661" s="53"/>
      <c r="BI661" s="53"/>
      <c r="BJ661" s="53"/>
      <c r="BK661" s="53"/>
      <c r="BL661" s="53"/>
      <c r="BM661" s="53"/>
      <c r="BN661" s="53"/>
      <c r="BO661" s="53"/>
      <c r="BP661" s="53"/>
      <c r="BQ661" s="53"/>
      <c r="BR661" s="53"/>
      <c r="BS661" s="53"/>
    </row>
    <row r="662" spans="1:71" s="10" customFormat="1" ht="16.5" customHeight="1" x14ac:dyDescent="0.2">
      <c r="A662" s="194" t="s">
        <v>504</v>
      </c>
      <c r="B662" s="262" t="s">
        <v>1143</v>
      </c>
      <c r="C662" s="262"/>
      <c r="D662" s="262"/>
      <c r="E662" s="262"/>
      <c r="F662" s="262"/>
      <c r="G662" s="262"/>
      <c r="H662" s="262"/>
      <c r="I662" s="262"/>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row>
    <row r="663" spans="1:71" s="10" customFormat="1" ht="39" customHeight="1" x14ac:dyDescent="0.2">
      <c r="A663" s="205">
        <v>1</v>
      </c>
      <c r="B663" s="138" t="s">
        <v>501</v>
      </c>
      <c r="C663" s="205" t="s">
        <v>15</v>
      </c>
      <c r="D663" s="205" t="s">
        <v>16</v>
      </c>
      <c r="E663" s="205">
        <v>87</v>
      </c>
      <c r="F663" s="205">
        <v>89</v>
      </c>
      <c r="G663" s="205">
        <v>89</v>
      </c>
      <c r="H663" s="70">
        <f t="shared" ref="H663:H669" si="8">G663/F663*100-100</f>
        <v>0</v>
      </c>
      <c r="I663" s="49" t="s">
        <v>89</v>
      </c>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row>
    <row r="664" spans="1:71" s="10" customFormat="1" ht="39" customHeight="1" x14ac:dyDescent="0.2">
      <c r="A664" s="205">
        <v>2</v>
      </c>
      <c r="B664" s="138" t="s">
        <v>502</v>
      </c>
      <c r="C664" s="205" t="s">
        <v>15</v>
      </c>
      <c r="D664" s="205" t="s">
        <v>16</v>
      </c>
      <c r="E664" s="205">
        <v>71</v>
      </c>
      <c r="F664" s="205">
        <v>73</v>
      </c>
      <c r="G664" s="205">
        <v>73</v>
      </c>
      <c r="H664" s="70">
        <f t="shared" si="8"/>
        <v>0</v>
      </c>
      <c r="I664" s="49" t="s">
        <v>89</v>
      </c>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row>
    <row r="665" spans="1:71" s="10" customFormat="1" ht="16.5" customHeight="1" x14ac:dyDescent="0.2">
      <c r="A665" s="37" t="s">
        <v>505</v>
      </c>
      <c r="B665" s="260" t="s">
        <v>506</v>
      </c>
      <c r="C665" s="260"/>
      <c r="D665" s="260"/>
      <c r="E665" s="260"/>
      <c r="F665" s="260"/>
      <c r="G665" s="260"/>
      <c r="H665" s="260"/>
      <c r="I665" s="260"/>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row>
    <row r="666" spans="1:71" s="10" customFormat="1" ht="26.25" customHeight="1" x14ac:dyDescent="0.2">
      <c r="A666" s="205">
        <v>1</v>
      </c>
      <c r="B666" s="138" t="s">
        <v>507</v>
      </c>
      <c r="C666" s="205" t="s">
        <v>15</v>
      </c>
      <c r="D666" s="205" t="s">
        <v>508</v>
      </c>
      <c r="E666" s="131">
        <v>1337.4</v>
      </c>
      <c r="F666" s="131">
        <v>1368.2</v>
      </c>
      <c r="G666" s="131">
        <v>1368.2</v>
      </c>
      <c r="H666" s="49">
        <v>0</v>
      </c>
      <c r="I666" s="49" t="s">
        <v>89</v>
      </c>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row>
    <row r="667" spans="1:71" s="10" customFormat="1" ht="26.25" customHeight="1" x14ac:dyDescent="0.2">
      <c r="A667" s="205">
        <v>2</v>
      </c>
      <c r="B667" s="138" t="s">
        <v>509</v>
      </c>
      <c r="C667" s="205" t="s">
        <v>15</v>
      </c>
      <c r="D667" s="205" t="s">
        <v>508</v>
      </c>
      <c r="E667" s="132">
        <v>946.6</v>
      </c>
      <c r="F667" s="133">
        <v>998</v>
      </c>
      <c r="G667" s="133">
        <v>998</v>
      </c>
      <c r="H667" s="49">
        <v>0</v>
      </c>
      <c r="I667" s="49" t="s">
        <v>89</v>
      </c>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row>
    <row r="668" spans="1:71" s="10" customFormat="1" ht="22.5" customHeight="1" x14ac:dyDescent="0.2">
      <c r="A668" s="194" t="s">
        <v>1023</v>
      </c>
      <c r="B668" s="262" t="s">
        <v>1412</v>
      </c>
      <c r="C668" s="262"/>
      <c r="D668" s="262"/>
      <c r="E668" s="262"/>
      <c r="F668" s="262"/>
      <c r="G668" s="262"/>
      <c r="H668" s="262"/>
      <c r="I668" s="262"/>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row>
    <row r="669" spans="1:71" s="10" customFormat="1" ht="52.5" customHeight="1" x14ac:dyDescent="0.2">
      <c r="A669" s="205">
        <v>1</v>
      </c>
      <c r="B669" s="138" t="s">
        <v>510</v>
      </c>
      <c r="C669" s="205" t="s">
        <v>15</v>
      </c>
      <c r="D669" s="205" t="s">
        <v>16</v>
      </c>
      <c r="E669" s="205">
        <v>90.7</v>
      </c>
      <c r="F669" s="205">
        <v>93.4</v>
      </c>
      <c r="G669" s="205">
        <v>93.4</v>
      </c>
      <c r="H669" s="70">
        <f t="shared" si="8"/>
        <v>0</v>
      </c>
      <c r="I669" s="49" t="s">
        <v>89</v>
      </c>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row>
    <row r="670" spans="1:71" s="10" customFormat="1" ht="30" customHeight="1" x14ac:dyDescent="0.2">
      <c r="A670" s="199" t="s">
        <v>1413</v>
      </c>
      <c r="B670" s="260" t="s">
        <v>511</v>
      </c>
      <c r="C670" s="260"/>
      <c r="D670" s="260"/>
      <c r="E670" s="260"/>
      <c r="F670" s="260"/>
      <c r="G670" s="260"/>
      <c r="H670" s="260"/>
      <c r="I670" s="260"/>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row>
    <row r="671" spans="1:71" s="10" customFormat="1" ht="46.5" customHeight="1" x14ac:dyDescent="0.2">
      <c r="A671" s="205">
        <v>1</v>
      </c>
      <c r="B671" s="138" t="s">
        <v>512</v>
      </c>
      <c r="C671" s="205" t="s">
        <v>15</v>
      </c>
      <c r="D671" s="205" t="s">
        <v>274</v>
      </c>
      <c r="E671" s="205">
        <v>0</v>
      </c>
      <c r="F671" s="205">
        <v>0</v>
      </c>
      <c r="G671" s="205">
        <v>0</v>
      </c>
      <c r="H671" s="205">
        <v>0</v>
      </c>
      <c r="I671" s="49" t="s">
        <v>89</v>
      </c>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row>
    <row r="672" spans="1:71" s="10" customFormat="1" ht="27" customHeight="1" x14ac:dyDescent="0.2">
      <c r="A672" s="195" t="s">
        <v>513</v>
      </c>
      <c r="B672" s="259" t="s">
        <v>1203</v>
      </c>
      <c r="C672" s="259"/>
      <c r="D672" s="259"/>
      <c r="E672" s="259"/>
      <c r="F672" s="259"/>
      <c r="G672" s="259"/>
      <c r="H672" s="259"/>
      <c r="I672" s="259"/>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row>
    <row r="673" spans="1:9" ht="42" customHeight="1" x14ac:dyDescent="0.2">
      <c r="A673" s="206" t="s">
        <v>13</v>
      </c>
      <c r="B673" s="138" t="s">
        <v>1155</v>
      </c>
      <c r="C673" s="205" t="s">
        <v>15</v>
      </c>
      <c r="D673" s="205" t="s">
        <v>16</v>
      </c>
      <c r="E673" s="205">
        <v>74.78</v>
      </c>
      <c r="F673" s="205">
        <v>80</v>
      </c>
      <c r="G673" s="205">
        <v>82.57</v>
      </c>
      <c r="H673" s="8">
        <f>(G673/F673*100)-100</f>
        <v>3.2124999999999915</v>
      </c>
      <c r="I673" s="136"/>
    </row>
    <row r="674" spans="1:9" ht="107.25" hidden="1" customHeight="1" x14ac:dyDescent="0.2">
      <c r="A674" s="206" t="s">
        <v>17</v>
      </c>
      <c r="B674" s="138" t="s">
        <v>1156</v>
      </c>
      <c r="C674" s="205" t="s">
        <v>15</v>
      </c>
      <c r="D674" s="205" t="s">
        <v>16</v>
      </c>
      <c r="E674" s="205">
        <v>100</v>
      </c>
      <c r="F674" s="205">
        <v>0</v>
      </c>
      <c r="G674" s="205">
        <v>0</v>
      </c>
      <c r="H674" s="8">
        <v>0</v>
      </c>
      <c r="I674" s="136" t="s">
        <v>1241</v>
      </c>
    </row>
    <row r="675" spans="1:9" ht="15.75" customHeight="1" x14ac:dyDescent="0.2">
      <c r="A675" s="194" t="s">
        <v>514</v>
      </c>
      <c r="B675" s="262" t="s">
        <v>1064</v>
      </c>
      <c r="C675" s="262"/>
      <c r="D675" s="262"/>
      <c r="E675" s="262"/>
      <c r="F675" s="262"/>
      <c r="G675" s="262"/>
      <c r="H675" s="262"/>
      <c r="I675" s="262"/>
    </row>
    <row r="676" spans="1:9" ht="47.25" x14ac:dyDescent="0.2">
      <c r="A676" s="206" t="s">
        <v>13</v>
      </c>
      <c r="B676" s="138" t="s">
        <v>1157</v>
      </c>
      <c r="C676" s="205" t="s">
        <v>15</v>
      </c>
      <c r="D676" s="205" t="s">
        <v>16</v>
      </c>
      <c r="E676" s="205">
        <v>74.78</v>
      </c>
      <c r="F676" s="205">
        <v>80</v>
      </c>
      <c r="G676" s="205">
        <v>82.57</v>
      </c>
      <c r="H676" s="8">
        <f>(G676/F676*100)-100</f>
        <v>3.2124999999999915</v>
      </c>
      <c r="I676" s="136"/>
    </row>
    <row r="677" spans="1:9" ht="54" customHeight="1" x14ac:dyDescent="0.2">
      <c r="A677" s="206" t="s">
        <v>17</v>
      </c>
      <c r="B677" s="138" t="s">
        <v>1158</v>
      </c>
      <c r="C677" s="205" t="s">
        <v>15</v>
      </c>
      <c r="D677" s="205" t="s">
        <v>16</v>
      </c>
      <c r="E677" s="205">
        <v>66.040000000000006</v>
      </c>
      <c r="F677" s="205">
        <v>74</v>
      </c>
      <c r="G677" s="205">
        <v>66.040000000000006</v>
      </c>
      <c r="H677" s="8">
        <f>(G677/F677*100)-100</f>
        <v>-10.756756756756744</v>
      </c>
      <c r="I677" s="136"/>
    </row>
    <row r="678" spans="1:9" ht="20.25" customHeight="1" x14ac:dyDescent="0.2">
      <c r="A678" s="199" t="s">
        <v>515</v>
      </c>
      <c r="B678" s="260" t="s">
        <v>516</v>
      </c>
      <c r="C678" s="260"/>
      <c r="D678" s="260"/>
      <c r="E678" s="260"/>
      <c r="F678" s="260"/>
      <c r="G678" s="260"/>
      <c r="H678" s="260"/>
      <c r="I678" s="260"/>
    </row>
    <row r="679" spans="1:9" ht="96.75" customHeight="1" x14ac:dyDescent="0.2">
      <c r="A679" s="206" t="s">
        <v>13</v>
      </c>
      <c r="B679" s="138" t="s">
        <v>1159</v>
      </c>
      <c r="C679" s="205" t="s">
        <v>15</v>
      </c>
      <c r="D679" s="205" t="s">
        <v>16</v>
      </c>
      <c r="E679" s="205">
        <v>82.05</v>
      </c>
      <c r="F679" s="205">
        <v>82</v>
      </c>
      <c r="G679" s="205">
        <v>82.05</v>
      </c>
      <c r="H679" s="8">
        <f>(G679/F679*100)-100</f>
        <v>6.0975609756084737E-2</v>
      </c>
      <c r="I679" s="136"/>
    </row>
    <row r="680" spans="1:9" ht="24" customHeight="1" x14ac:dyDescent="0.2">
      <c r="A680" s="199" t="s">
        <v>517</v>
      </c>
      <c r="B680" s="260" t="s">
        <v>518</v>
      </c>
      <c r="C680" s="260"/>
      <c r="D680" s="260"/>
      <c r="E680" s="260"/>
      <c r="F680" s="260"/>
      <c r="G680" s="260"/>
      <c r="H680" s="260"/>
      <c r="I680" s="260"/>
    </row>
    <row r="681" spans="1:9" ht="53.25" customHeight="1" x14ac:dyDescent="0.2">
      <c r="A681" s="206" t="s">
        <v>13</v>
      </c>
      <c r="B681" s="138" t="s">
        <v>1160</v>
      </c>
      <c r="C681" s="205" t="s">
        <v>15</v>
      </c>
      <c r="D681" s="205" t="s">
        <v>16</v>
      </c>
      <c r="E681" s="205">
        <v>100</v>
      </c>
      <c r="F681" s="205">
        <v>100</v>
      </c>
      <c r="G681" s="205">
        <v>100</v>
      </c>
      <c r="H681" s="8">
        <f>(G681/F681*100)-100</f>
        <v>0</v>
      </c>
      <c r="I681" s="136"/>
    </row>
    <row r="682" spans="1:9" ht="15.75" customHeight="1" x14ac:dyDescent="0.2">
      <c r="A682" s="199" t="s">
        <v>519</v>
      </c>
      <c r="B682" s="260" t="s">
        <v>520</v>
      </c>
      <c r="C682" s="260"/>
      <c r="D682" s="260"/>
      <c r="E682" s="260"/>
      <c r="F682" s="260"/>
      <c r="G682" s="260"/>
      <c r="H682" s="260"/>
      <c r="I682" s="260"/>
    </row>
    <row r="683" spans="1:9" ht="66.75" customHeight="1" x14ac:dyDescent="0.2">
      <c r="A683" s="206" t="s">
        <v>13</v>
      </c>
      <c r="B683" s="138" t="s">
        <v>1161</v>
      </c>
      <c r="C683" s="205" t="s">
        <v>15</v>
      </c>
      <c r="D683" s="205" t="s">
        <v>16</v>
      </c>
      <c r="E683" s="205">
        <v>65.28</v>
      </c>
      <c r="F683" s="205">
        <v>65</v>
      </c>
      <c r="G683" s="205">
        <v>65.28</v>
      </c>
      <c r="H683" s="8">
        <f>(G683/F683*100)-100</f>
        <v>0.43076923076922924</v>
      </c>
      <c r="I683" s="136"/>
    </row>
    <row r="684" spans="1:9" ht="15.75" customHeight="1" x14ac:dyDescent="0.2">
      <c r="A684" s="199" t="s">
        <v>521</v>
      </c>
      <c r="B684" s="260" t="s">
        <v>801</v>
      </c>
      <c r="C684" s="260"/>
      <c r="D684" s="260"/>
      <c r="E684" s="260"/>
      <c r="F684" s="260"/>
      <c r="G684" s="260"/>
      <c r="H684" s="260"/>
      <c r="I684" s="260"/>
    </row>
    <row r="685" spans="1:9" ht="57" customHeight="1" x14ac:dyDescent="0.2">
      <c r="A685" s="206" t="s">
        <v>13</v>
      </c>
      <c r="B685" s="138" t="s">
        <v>1162</v>
      </c>
      <c r="C685" s="205" t="s">
        <v>15</v>
      </c>
      <c r="D685" s="205" t="s">
        <v>522</v>
      </c>
      <c r="E685" s="205">
        <v>41</v>
      </c>
      <c r="F685" s="205">
        <v>42</v>
      </c>
      <c r="G685" s="205">
        <v>41</v>
      </c>
      <c r="H685" s="8">
        <f>(G685/F685*100)-100</f>
        <v>-2.3809523809523796</v>
      </c>
      <c r="I685" s="136"/>
    </row>
    <row r="686" spans="1:9" ht="15.75" customHeight="1" x14ac:dyDescent="0.2">
      <c r="A686" s="199" t="s">
        <v>524</v>
      </c>
      <c r="B686" s="260" t="s">
        <v>525</v>
      </c>
      <c r="C686" s="260"/>
      <c r="D686" s="260"/>
      <c r="E686" s="260"/>
      <c r="F686" s="260"/>
      <c r="G686" s="260"/>
      <c r="H686" s="260"/>
      <c r="I686" s="260"/>
    </row>
    <row r="687" spans="1:9" ht="78.75" x14ac:dyDescent="0.2">
      <c r="A687" s="206" t="s">
        <v>13</v>
      </c>
      <c r="B687" s="138" t="s">
        <v>1163</v>
      </c>
      <c r="C687" s="205" t="s">
        <v>15</v>
      </c>
      <c r="D687" s="205" t="s">
        <v>16</v>
      </c>
      <c r="E687" s="205">
        <v>100</v>
      </c>
      <c r="F687" s="205">
        <v>100</v>
      </c>
      <c r="G687" s="205">
        <v>100</v>
      </c>
      <c r="H687" s="8">
        <f>(G687/F687*100)-100</f>
        <v>0</v>
      </c>
      <c r="I687" s="136"/>
    </row>
    <row r="688" spans="1:9" ht="68.25" customHeight="1" x14ac:dyDescent="0.2">
      <c r="A688" s="206" t="s">
        <v>17</v>
      </c>
      <c r="B688" s="138" t="s">
        <v>1164</v>
      </c>
      <c r="C688" s="205" t="s">
        <v>15</v>
      </c>
      <c r="D688" s="205" t="s">
        <v>16</v>
      </c>
      <c r="E688" s="8">
        <v>100</v>
      </c>
      <c r="F688" s="205">
        <v>80</v>
      </c>
      <c r="G688" s="7">
        <v>100</v>
      </c>
      <c r="H688" s="8">
        <f>(G688/F688*100)-100</f>
        <v>25</v>
      </c>
      <c r="I688" s="136"/>
    </row>
    <row r="689" spans="1:71" ht="31.5" customHeight="1" x14ac:dyDescent="0.2">
      <c r="A689" s="199" t="s">
        <v>526</v>
      </c>
      <c r="B689" s="260" t="s">
        <v>527</v>
      </c>
      <c r="C689" s="260"/>
      <c r="D689" s="260"/>
      <c r="E689" s="260"/>
      <c r="F689" s="260"/>
      <c r="G689" s="260"/>
      <c r="H689" s="260"/>
      <c r="I689" s="260"/>
    </row>
    <row r="690" spans="1:71" ht="39.75" customHeight="1" x14ac:dyDescent="0.2">
      <c r="A690" s="206" t="s">
        <v>13</v>
      </c>
      <c r="B690" s="138" t="s">
        <v>1165</v>
      </c>
      <c r="C690" s="205" t="s">
        <v>15</v>
      </c>
      <c r="D690" s="205" t="s">
        <v>522</v>
      </c>
      <c r="E690" s="205">
        <v>2099</v>
      </c>
      <c r="F690" s="205">
        <v>2000</v>
      </c>
      <c r="G690" s="205">
        <v>447</v>
      </c>
      <c r="H690" s="8">
        <f>(G690/F690*100)-100</f>
        <v>-77.650000000000006</v>
      </c>
      <c r="I690" s="136"/>
    </row>
    <row r="691" spans="1:71" ht="24.75" hidden="1" customHeight="1" x14ac:dyDescent="0.2">
      <c r="A691" s="194" t="s">
        <v>528</v>
      </c>
      <c r="B691" s="262" t="s">
        <v>1065</v>
      </c>
      <c r="C691" s="262"/>
      <c r="D691" s="262"/>
      <c r="E691" s="262"/>
      <c r="F691" s="262"/>
      <c r="G691" s="262"/>
      <c r="H691" s="262"/>
      <c r="I691" s="262"/>
    </row>
    <row r="692" spans="1:71" ht="94.5" hidden="1" customHeight="1" x14ac:dyDescent="0.2">
      <c r="A692" s="206" t="s">
        <v>13</v>
      </c>
      <c r="B692" s="138" t="s">
        <v>529</v>
      </c>
      <c r="C692" s="205" t="s">
        <v>15</v>
      </c>
      <c r="D692" s="205" t="s">
        <v>16</v>
      </c>
      <c r="E692" s="205">
        <v>80</v>
      </c>
      <c r="F692" s="205">
        <v>0</v>
      </c>
      <c r="G692" s="205">
        <v>0</v>
      </c>
      <c r="H692" s="8">
        <v>0</v>
      </c>
      <c r="I692" s="313" t="s">
        <v>1241</v>
      </c>
    </row>
    <row r="693" spans="1:71" ht="38.25" hidden="1" customHeight="1" x14ac:dyDescent="0.2">
      <c r="A693" s="206" t="s">
        <v>17</v>
      </c>
      <c r="B693" s="138" t="s">
        <v>530</v>
      </c>
      <c r="C693" s="205" t="s">
        <v>15</v>
      </c>
      <c r="D693" s="205" t="s">
        <v>16</v>
      </c>
      <c r="E693" s="205">
        <v>100</v>
      </c>
      <c r="F693" s="205">
        <v>0</v>
      </c>
      <c r="G693" s="205">
        <v>0</v>
      </c>
      <c r="H693" s="8">
        <v>0</v>
      </c>
      <c r="I693" s="314"/>
    </row>
    <row r="694" spans="1:71" ht="25.5" hidden="1" customHeight="1" x14ac:dyDescent="0.2">
      <c r="A694" s="199" t="s">
        <v>531</v>
      </c>
      <c r="B694" s="260" t="s">
        <v>532</v>
      </c>
      <c r="C694" s="260"/>
      <c r="D694" s="260"/>
      <c r="E694" s="260"/>
      <c r="F694" s="260"/>
      <c r="G694" s="260"/>
      <c r="H694" s="260"/>
      <c r="I694" s="260"/>
    </row>
    <row r="695" spans="1:71" ht="129.75" hidden="1" customHeight="1" x14ac:dyDescent="0.2">
      <c r="A695" s="206" t="s">
        <v>13</v>
      </c>
      <c r="B695" s="138" t="s">
        <v>533</v>
      </c>
      <c r="C695" s="205" t="s">
        <v>15</v>
      </c>
      <c r="D695" s="205" t="s">
        <v>534</v>
      </c>
      <c r="E695" s="9">
        <v>205330</v>
      </c>
      <c r="F695" s="36">
        <v>0</v>
      </c>
      <c r="G695" s="38">
        <v>0</v>
      </c>
      <c r="H695" s="8">
        <v>0</v>
      </c>
      <c r="I695" s="136" t="s">
        <v>1241</v>
      </c>
    </row>
    <row r="696" spans="1:71" ht="21.75" hidden="1" customHeight="1" x14ac:dyDescent="0.2">
      <c r="A696" s="199" t="s">
        <v>535</v>
      </c>
      <c r="B696" s="260" t="s">
        <v>536</v>
      </c>
      <c r="C696" s="260"/>
      <c r="D696" s="260"/>
      <c r="E696" s="260"/>
      <c r="F696" s="260"/>
      <c r="G696" s="260"/>
      <c r="H696" s="260"/>
      <c r="I696" s="260"/>
    </row>
    <row r="697" spans="1:71" ht="119.25" hidden="1" customHeight="1" x14ac:dyDescent="0.2">
      <c r="A697" s="206" t="s">
        <v>13</v>
      </c>
      <c r="B697" s="138" t="s">
        <v>537</v>
      </c>
      <c r="C697" s="205" t="s">
        <v>15</v>
      </c>
      <c r="D697" s="205" t="s">
        <v>16</v>
      </c>
      <c r="E697" s="205">
        <v>90</v>
      </c>
      <c r="F697" s="205">
        <v>0</v>
      </c>
      <c r="G697" s="205">
        <v>0</v>
      </c>
      <c r="H697" s="8">
        <v>0</v>
      </c>
      <c r="I697" s="138" t="s">
        <v>1241</v>
      </c>
    </row>
    <row r="698" spans="1:71" s="10" customFormat="1" ht="28.5" customHeight="1" x14ac:dyDescent="0.2">
      <c r="A698" s="195" t="s">
        <v>538</v>
      </c>
      <c r="B698" s="259" t="s">
        <v>1166</v>
      </c>
      <c r="C698" s="259"/>
      <c r="D698" s="259"/>
      <c r="E698" s="259"/>
      <c r="F698" s="259"/>
      <c r="G698" s="259"/>
      <c r="H698" s="259"/>
      <c r="I698" s="259"/>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row>
    <row r="699" spans="1:71" ht="63.75" customHeight="1" x14ac:dyDescent="0.2">
      <c r="A699" s="196">
        <v>1</v>
      </c>
      <c r="B699" s="180" t="s">
        <v>539</v>
      </c>
      <c r="C699" s="196"/>
      <c r="D699" s="196" t="s">
        <v>16</v>
      </c>
      <c r="E699" s="196">
        <v>82</v>
      </c>
      <c r="F699" s="196">
        <v>83</v>
      </c>
      <c r="G699" s="196">
        <v>82</v>
      </c>
      <c r="H699" s="196">
        <f t="shared" ref="H699:H704" si="9">ROUND(G699/F699*100,2)-100</f>
        <v>-1.2000000000000028</v>
      </c>
      <c r="I699" s="180" t="s">
        <v>1294</v>
      </c>
    </row>
    <row r="700" spans="1:71" ht="195.75" customHeight="1" x14ac:dyDescent="0.2">
      <c r="A700" s="196">
        <v>2</v>
      </c>
      <c r="B700" s="180" t="s">
        <v>540</v>
      </c>
      <c r="C700" s="196"/>
      <c r="D700" s="196" t="s">
        <v>541</v>
      </c>
      <c r="E700" s="196">
        <f>18411.3+63.8</f>
        <v>18475.099999999999</v>
      </c>
      <c r="F700" s="196">
        <v>12700</v>
      </c>
      <c r="G700" s="196">
        <v>3864.8</v>
      </c>
      <c r="H700" s="196">
        <f t="shared" si="9"/>
        <v>-69.569999999999993</v>
      </c>
      <c r="I700" s="180" t="s">
        <v>1295</v>
      </c>
    </row>
    <row r="701" spans="1:71" ht="143.25" customHeight="1" x14ac:dyDescent="0.2">
      <c r="A701" s="196">
        <v>3</v>
      </c>
      <c r="B701" s="180" t="s">
        <v>542</v>
      </c>
      <c r="C701" s="196"/>
      <c r="D701" s="196" t="s">
        <v>541</v>
      </c>
      <c r="E701" s="196">
        <v>4946.2</v>
      </c>
      <c r="F701" s="196">
        <v>2500</v>
      </c>
      <c r="G701" s="196">
        <v>12136.5</v>
      </c>
      <c r="H701" s="196">
        <f t="shared" si="9"/>
        <v>385.46</v>
      </c>
      <c r="I701" s="180" t="s">
        <v>1296</v>
      </c>
    </row>
    <row r="702" spans="1:71" ht="156" customHeight="1" x14ac:dyDescent="0.2">
      <c r="A702" s="196">
        <v>4</v>
      </c>
      <c r="B702" s="180" t="s">
        <v>543</v>
      </c>
      <c r="C702" s="196" t="s">
        <v>15</v>
      </c>
      <c r="D702" s="196" t="s">
        <v>562</v>
      </c>
      <c r="E702" s="196">
        <v>265124</v>
      </c>
      <c r="F702" s="196">
        <v>232900</v>
      </c>
      <c r="G702" s="196">
        <v>57570</v>
      </c>
      <c r="H702" s="196">
        <f t="shared" si="9"/>
        <v>-75.28</v>
      </c>
      <c r="I702" s="180" t="s">
        <v>1297</v>
      </c>
      <c r="J702" s="180"/>
    </row>
    <row r="703" spans="1:71" ht="114.75" customHeight="1" x14ac:dyDescent="0.2">
      <c r="A703" s="196">
        <v>5</v>
      </c>
      <c r="B703" s="180" t="s">
        <v>544</v>
      </c>
      <c r="C703" s="196" t="s">
        <v>15</v>
      </c>
      <c r="D703" s="196" t="s">
        <v>562</v>
      </c>
      <c r="E703" s="196">
        <v>3385.9</v>
      </c>
      <c r="F703" s="196">
        <v>200</v>
      </c>
      <c r="G703" s="196">
        <v>975.1</v>
      </c>
      <c r="H703" s="196">
        <f t="shared" si="9"/>
        <v>387.55</v>
      </c>
      <c r="I703" s="186" t="s">
        <v>1298</v>
      </c>
    </row>
    <row r="704" spans="1:71" ht="63" customHeight="1" x14ac:dyDescent="0.2">
      <c r="A704" s="277">
        <v>6</v>
      </c>
      <c r="B704" s="277" t="s">
        <v>545</v>
      </c>
      <c r="C704" s="277" t="s">
        <v>15</v>
      </c>
      <c r="D704" s="277" t="s">
        <v>16</v>
      </c>
      <c r="E704" s="277">
        <v>96.28</v>
      </c>
      <c r="F704" s="277">
        <v>96.29</v>
      </c>
      <c r="G704" s="277">
        <v>96.28</v>
      </c>
      <c r="H704" s="277">
        <f t="shared" si="9"/>
        <v>-1.0000000000005116E-2</v>
      </c>
      <c r="I704" s="315" t="s">
        <v>1299</v>
      </c>
      <c r="J704" s="180"/>
    </row>
    <row r="705" spans="1:10" ht="18.75" hidden="1" customHeight="1" x14ac:dyDescent="0.2">
      <c r="A705" s="278"/>
      <c r="B705" s="278"/>
      <c r="C705" s="278"/>
      <c r="D705" s="278"/>
      <c r="E705" s="278"/>
      <c r="F705" s="278"/>
      <c r="G705" s="278"/>
      <c r="H705" s="278"/>
      <c r="I705" s="316"/>
      <c r="J705" s="185"/>
    </row>
    <row r="706" spans="1:10" ht="63.75" customHeight="1" x14ac:dyDescent="0.2">
      <c r="A706" s="196">
        <v>7</v>
      </c>
      <c r="B706" s="180" t="s">
        <v>546</v>
      </c>
      <c r="C706" s="196" t="s">
        <v>15</v>
      </c>
      <c r="D706" s="196" t="s">
        <v>16</v>
      </c>
      <c r="E706" s="213">
        <f>20/24*100</f>
        <v>83.333333333333343</v>
      </c>
      <c r="F706" s="196">
        <v>95</v>
      </c>
      <c r="G706" s="213">
        <v>0</v>
      </c>
      <c r="H706" s="196">
        <f>ROUND(G706/F706*100,2)-100</f>
        <v>-100</v>
      </c>
      <c r="I706" s="180" t="s">
        <v>1300</v>
      </c>
    </row>
    <row r="707" spans="1:10" x14ac:dyDescent="0.2">
      <c r="A707" s="194" t="s">
        <v>547</v>
      </c>
      <c r="B707" s="320" t="s">
        <v>1396</v>
      </c>
      <c r="C707" s="320"/>
      <c r="D707" s="320"/>
      <c r="E707" s="320"/>
      <c r="F707" s="320"/>
      <c r="G707" s="320"/>
      <c r="H707" s="320"/>
      <c r="I707" s="320"/>
    </row>
    <row r="708" spans="1:10" ht="61.5" customHeight="1" x14ac:dyDescent="0.2">
      <c r="A708" s="226" t="s">
        <v>13</v>
      </c>
      <c r="B708" s="95" t="s">
        <v>539</v>
      </c>
      <c r="C708" s="196" t="s">
        <v>15</v>
      </c>
      <c r="D708" s="196" t="s">
        <v>16</v>
      </c>
      <c r="E708" s="196">
        <v>82</v>
      </c>
      <c r="F708" s="196">
        <v>83</v>
      </c>
      <c r="G708" s="196">
        <v>82</v>
      </c>
      <c r="H708" s="196">
        <f>ROUND(G708/F708*100,2)-100</f>
        <v>-1.2000000000000028</v>
      </c>
      <c r="I708" s="180" t="s">
        <v>1294</v>
      </c>
    </row>
    <row r="709" spans="1:10" ht="201.75" customHeight="1" x14ac:dyDescent="0.2">
      <c r="A709" s="226" t="s">
        <v>17</v>
      </c>
      <c r="B709" s="180" t="s">
        <v>540</v>
      </c>
      <c r="C709" s="196" t="s">
        <v>15</v>
      </c>
      <c r="D709" s="196" t="s">
        <v>541</v>
      </c>
      <c r="E709" s="196">
        <f>E700</f>
        <v>18475.099999999999</v>
      </c>
      <c r="F709" s="196">
        <v>12700</v>
      </c>
      <c r="G709" s="196">
        <v>3864.8</v>
      </c>
      <c r="H709" s="196">
        <f>ROUND(G709/F709*100,2)-100</f>
        <v>-69.569999999999993</v>
      </c>
      <c r="I709" s="180" t="s">
        <v>1301</v>
      </c>
    </row>
    <row r="710" spans="1:10" ht="140.25" customHeight="1" x14ac:dyDescent="0.2">
      <c r="A710" s="226" t="s">
        <v>21</v>
      </c>
      <c r="B710" s="180" t="s">
        <v>542</v>
      </c>
      <c r="C710" s="196" t="s">
        <v>15</v>
      </c>
      <c r="D710" s="196" t="s">
        <v>541</v>
      </c>
      <c r="E710" s="196">
        <v>4946.2</v>
      </c>
      <c r="F710" s="196">
        <v>2500</v>
      </c>
      <c r="G710" s="196">
        <v>12136.5</v>
      </c>
      <c r="H710" s="196">
        <f>ROUND(G710/F710*100,2)-100</f>
        <v>385.46</v>
      </c>
      <c r="I710" s="180" t="s">
        <v>1302</v>
      </c>
    </row>
    <row r="711" spans="1:10" x14ac:dyDescent="0.2">
      <c r="A711" s="199" t="s">
        <v>548</v>
      </c>
      <c r="B711" s="306" t="s">
        <v>1397</v>
      </c>
      <c r="C711" s="307"/>
      <c r="D711" s="307"/>
      <c r="E711" s="307"/>
      <c r="F711" s="307"/>
      <c r="G711" s="307"/>
      <c r="H711" s="307"/>
      <c r="I711" s="308"/>
    </row>
    <row r="712" spans="1:10" ht="101.25" customHeight="1" x14ac:dyDescent="0.2">
      <c r="A712" s="227">
        <v>1</v>
      </c>
      <c r="B712" s="180" t="s">
        <v>677</v>
      </c>
      <c r="C712" s="196" t="s">
        <v>15</v>
      </c>
      <c r="D712" s="196" t="s">
        <v>42</v>
      </c>
      <c r="E712" s="196">
        <v>40</v>
      </c>
      <c r="F712" s="196">
        <v>40</v>
      </c>
      <c r="G712" s="196">
        <v>5</v>
      </c>
      <c r="H712" s="196">
        <f>ROUND(G712/F712*100,2)-100</f>
        <v>-87.5</v>
      </c>
      <c r="I712" s="180" t="s">
        <v>1303</v>
      </c>
      <c r="J712" s="180"/>
    </row>
    <row r="713" spans="1:10" ht="99" customHeight="1" x14ac:dyDescent="0.2">
      <c r="A713" s="215">
        <v>2</v>
      </c>
      <c r="B713" s="95" t="s">
        <v>549</v>
      </c>
      <c r="C713" s="215" t="s">
        <v>15</v>
      </c>
      <c r="D713" s="215" t="s">
        <v>550</v>
      </c>
      <c r="E713" s="215">
        <v>10</v>
      </c>
      <c r="F713" s="215">
        <v>5</v>
      </c>
      <c r="G713" s="215">
        <v>2</v>
      </c>
      <c r="H713" s="215">
        <f>ROUND(G713/F713*100,2)-100</f>
        <v>-60</v>
      </c>
      <c r="I713" s="95" t="s">
        <v>1304</v>
      </c>
    </row>
    <row r="714" spans="1:10" ht="36.75" hidden="1" customHeight="1" x14ac:dyDescent="0.2">
      <c r="A714" s="277">
        <v>3</v>
      </c>
      <c r="B714" s="187" t="s">
        <v>1314</v>
      </c>
      <c r="C714" s="277" t="s">
        <v>15</v>
      </c>
      <c r="D714" s="277" t="s">
        <v>16</v>
      </c>
      <c r="E714" s="318">
        <v>0</v>
      </c>
      <c r="F714" s="277">
        <v>95</v>
      </c>
      <c r="G714" s="318"/>
      <c r="H714" s="277">
        <f>ROUND(G714/F714*100,2)-100</f>
        <v>-100</v>
      </c>
      <c r="I714" s="315" t="s">
        <v>1305</v>
      </c>
      <c r="J714" s="185"/>
    </row>
    <row r="715" spans="1:10" ht="94.5" customHeight="1" x14ac:dyDescent="0.2">
      <c r="A715" s="278"/>
      <c r="B715" s="95" t="s">
        <v>551</v>
      </c>
      <c r="C715" s="278"/>
      <c r="D715" s="278"/>
      <c r="E715" s="319"/>
      <c r="F715" s="278"/>
      <c r="G715" s="319"/>
      <c r="H715" s="278"/>
      <c r="I715" s="316"/>
    </row>
    <row r="716" spans="1:10" ht="56.25" hidden="1" customHeight="1" x14ac:dyDescent="0.2">
      <c r="A716" s="196">
        <v>4</v>
      </c>
      <c r="B716" s="180" t="s">
        <v>552</v>
      </c>
      <c r="C716" s="196" t="s">
        <v>15</v>
      </c>
      <c r="D716" s="196" t="s">
        <v>553</v>
      </c>
      <c r="E716" s="196" t="s">
        <v>89</v>
      </c>
      <c r="F716" s="196" t="s">
        <v>89</v>
      </c>
      <c r="G716" s="196"/>
      <c r="H716" s="196"/>
      <c r="I716" s="180" t="s">
        <v>1306</v>
      </c>
    </row>
    <row r="717" spans="1:10" ht="93.75" customHeight="1" x14ac:dyDescent="0.2">
      <c r="A717" s="196">
        <v>4</v>
      </c>
      <c r="B717" s="180" t="s">
        <v>1316</v>
      </c>
      <c r="C717" s="196" t="s">
        <v>15</v>
      </c>
      <c r="D717" s="196" t="s">
        <v>1315</v>
      </c>
      <c r="E717" s="196">
        <v>100</v>
      </c>
      <c r="F717" s="196">
        <v>100</v>
      </c>
      <c r="G717" s="196">
        <v>0</v>
      </c>
      <c r="H717" s="196">
        <f>ROUND(G717/F717*100,2)-100</f>
        <v>-100</v>
      </c>
      <c r="I717" s="180" t="s">
        <v>1307</v>
      </c>
    </row>
    <row r="718" spans="1:10" ht="41.25" hidden="1" customHeight="1" x14ac:dyDescent="0.2">
      <c r="A718" s="196" t="s">
        <v>1317</v>
      </c>
      <c r="B718" s="180" t="s">
        <v>1308</v>
      </c>
      <c r="C718" s="196" t="s">
        <v>15</v>
      </c>
      <c r="D718" s="196" t="s">
        <v>42</v>
      </c>
      <c r="E718" s="196">
        <v>0</v>
      </c>
      <c r="F718" s="196">
        <v>0</v>
      </c>
      <c r="G718" s="196">
        <v>0</v>
      </c>
      <c r="H718" s="196">
        <v>0</v>
      </c>
      <c r="I718" s="180" t="s">
        <v>1309</v>
      </c>
    </row>
    <row r="719" spans="1:10" ht="60.75" customHeight="1" x14ac:dyDescent="0.2">
      <c r="A719" s="196">
        <v>5</v>
      </c>
      <c r="B719" s="180" t="s">
        <v>554</v>
      </c>
      <c r="C719" s="196" t="s">
        <v>15</v>
      </c>
      <c r="D719" s="196" t="s">
        <v>42</v>
      </c>
      <c r="E719" s="196">
        <v>3</v>
      </c>
      <c r="F719" s="196">
        <v>1</v>
      </c>
      <c r="G719" s="196">
        <v>0</v>
      </c>
      <c r="H719" s="196">
        <f>ROUND(G719/F719*100,2)-100</f>
        <v>-100</v>
      </c>
      <c r="I719" s="180" t="s">
        <v>1310</v>
      </c>
    </row>
    <row r="720" spans="1:10" ht="26.25" hidden="1" customHeight="1" x14ac:dyDescent="0.2">
      <c r="A720" s="196" t="s">
        <v>1318</v>
      </c>
      <c r="B720" s="180" t="s">
        <v>555</v>
      </c>
      <c r="C720" s="196" t="s">
        <v>15</v>
      </c>
      <c r="D720" s="196" t="s">
        <v>16</v>
      </c>
      <c r="E720" s="196" t="s">
        <v>89</v>
      </c>
      <c r="F720" s="196" t="s">
        <v>89</v>
      </c>
      <c r="G720" s="196"/>
      <c r="H720" s="196">
        <v>0</v>
      </c>
      <c r="I720" s="180" t="s">
        <v>1306</v>
      </c>
    </row>
    <row r="721" spans="1:9" ht="87" customHeight="1" x14ac:dyDescent="0.2">
      <c r="A721" s="215">
        <v>6</v>
      </c>
      <c r="B721" s="95" t="s">
        <v>1176</v>
      </c>
      <c r="C721" s="215" t="s">
        <v>15</v>
      </c>
      <c r="D721" s="215" t="s">
        <v>1319</v>
      </c>
      <c r="E721" s="215">
        <v>1</v>
      </c>
      <c r="F721" s="215">
        <v>1</v>
      </c>
      <c r="G721" s="215">
        <v>0</v>
      </c>
      <c r="H721" s="215">
        <v>0</v>
      </c>
      <c r="I721" s="95" t="s">
        <v>1311</v>
      </c>
    </row>
    <row r="722" spans="1:9" ht="15.75" customHeight="1" x14ac:dyDescent="0.2">
      <c r="A722" s="199" t="s">
        <v>556</v>
      </c>
      <c r="B722" s="305" t="s">
        <v>80</v>
      </c>
      <c r="C722" s="305"/>
      <c r="D722" s="305"/>
      <c r="E722" s="305"/>
      <c r="F722" s="305"/>
      <c r="G722" s="305"/>
      <c r="H722" s="305"/>
      <c r="I722" s="305"/>
    </row>
    <row r="723" spans="1:9" ht="42.75" customHeight="1" x14ac:dyDescent="0.2">
      <c r="A723" s="215">
        <v>1</v>
      </c>
      <c r="B723" s="95" t="s">
        <v>557</v>
      </c>
      <c r="C723" s="215" t="s">
        <v>15</v>
      </c>
      <c r="D723" s="215" t="s">
        <v>16</v>
      </c>
      <c r="E723" s="228">
        <f>184577/150000*100</f>
        <v>123.05133333333333</v>
      </c>
      <c r="F723" s="215">
        <v>95</v>
      </c>
      <c r="G723" s="228">
        <v>0</v>
      </c>
      <c r="H723" s="215">
        <f>ROUND(G723/F723*100,2)-100</f>
        <v>-100</v>
      </c>
      <c r="I723" s="95" t="s">
        <v>1312</v>
      </c>
    </row>
    <row r="724" spans="1:9" ht="150" customHeight="1" x14ac:dyDescent="0.2">
      <c r="A724" s="215">
        <v>2</v>
      </c>
      <c r="B724" s="95" t="s">
        <v>555</v>
      </c>
      <c r="C724" s="215" t="s">
        <v>15</v>
      </c>
      <c r="D724" s="215" t="s">
        <v>16</v>
      </c>
      <c r="E724" s="215">
        <v>100</v>
      </c>
      <c r="F724" s="215">
        <v>100</v>
      </c>
      <c r="G724" s="215">
        <v>100</v>
      </c>
      <c r="H724" s="215">
        <f>ROUND(G724/F724*100,2)-100</f>
        <v>0</v>
      </c>
      <c r="I724" s="95" t="s">
        <v>1313</v>
      </c>
    </row>
    <row r="725" spans="1:9" ht="31.5" hidden="1" customHeight="1" x14ac:dyDescent="0.2">
      <c r="A725" s="199" t="s">
        <v>558</v>
      </c>
      <c r="B725" s="229" t="s">
        <v>1398</v>
      </c>
      <c r="C725" s="229"/>
      <c r="D725" s="229"/>
      <c r="E725" s="229"/>
      <c r="F725" s="229"/>
      <c r="G725" s="229"/>
      <c r="H725" s="229"/>
      <c r="I725" s="229"/>
    </row>
    <row r="726" spans="1:9" ht="33" hidden="1" customHeight="1" x14ac:dyDescent="0.2">
      <c r="A726" s="215" t="s">
        <v>1320</v>
      </c>
      <c r="B726" s="95" t="s">
        <v>559</v>
      </c>
      <c r="C726" s="215" t="s">
        <v>15</v>
      </c>
      <c r="D726" s="215" t="s">
        <v>42</v>
      </c>
      <c r="E726" s="215" t="s">
        <v>89</v>
      </c>
      <c r="F726" s="215" t="s">
        <v>89</v>
      </c>
      <c r="G726" s="215" t="s">
        <v>89</v>
      </c>
      <c r="H726" s="215" t="s">
        <v>89</v>
      </c>
      <c r="I726" s="95" t="s">
        <v>1309</v>
      </c>
    </row>
    <row r="727" spans="1:9" ht="25.5" hidden="1" customHeight="1" x14ac:dyDescent="0.2">
      <c r="A727" s="95" t="s">
        <v>1321</v>
      </c>
      <c r="B727" s="95"/>
      <c r="C727" s="95"/>
      <c r="D727" s="95"/>
      <c r="E727" s="95"/>
      <c r="F727" s="95"/>
      <c r="G727" s="95"/>
      <c r="H727" s="95"/>
      <c r="I727" s="95"/>
    </row>
    <row r="728" spans="1:9" ht="37.5" hidden="1" customHeight="1" x14ac:dyDescent="0.2">
      <c r="A728" s="215" t="s">
        <v>67</v>
      </c>
      <c r="B728" s="95" t="s">
        <v>1322</v>
      </c>
      <c r="C728" s="215" t="s">
        <v>15</v>
      </c>
      <c r="D728" s="215" t="s">
        <v>42</v>
      </c>
      <c r="E728" s="215" t="s">
        <v>89</v>
      </c>
      <c r="F728" s="215" t="s">
        <v>89</v>
      </c>
      <c r="G728" s="215" t="s">
        <v>89</v>
      </c>
      <c r="H728" s="215" t="s">
        <v>89</v>
      </c>
      <c r="I728" s="95" t="s">
        <v>1309</v>
      </c>
    </row>
    <row r="729" spans="1:9" ht="36.75" hidden="1" customHeight="1" x14ac:dyDescent="0.2">
      <c r="A729" s="95" t="s">
        <v>1323</v>
      </c>
      <c r="B729" s="95"/>
      <c r="C729" s="95"/>
      <c r="D729" s="95"/>
      <c r="E729" s="95"/>
      <c r="F729" s="95"/>
      <c r="G729" s="95"/>
      <c r="H729" s="95"/>
      <c r="I729" s="95"/>
    </row>
    <row r="730" spans="1:9" ht="69" hidden="1" customHeight="1" x14ac:dyDescent="0.2">
      <c r="A730" s="215" t="s">
        <v>71</v>
      </c>
      <c r="B730" s="95" t="s">
        <v>1324</v>
      </c>
      <c r="C730" s="215" t="s">
        <v>15</v>
      </c>
      <c r="D730" s="215" t="s">
        <v>42</v>
      </c>
      <c r="E730" s="215">
        <v>0</v>
      </c>
      <c r="F730" s="215">
        <v>0</v>
      </c>
      <c r="G730" s="215">
        <v>0</v>
      </c>
      <c r="H730" s="215"/>
      <c r="I730" s="95" t="s">
        <v>1309</v>
      </c>
    </row>
    <row r="731" spans="1:9" ht="28.5" customHeight="1" x14ac:dyDescent="0.2">
      <c r="A731" s="199" t="s">
        <v>558</v>
      </c>
      <c r="B731" s="305" t="s">
        <v>1399</v>
      </c>
      <c r="C731" s="305"/>
      <c r="D731" s="305"/>
      <c r="E731" s="305"/>
      <c r="F731" s="305"/>
      <c r="G731" s="305"/>
      <c r="H731" s="305"/>
      <c r="I731" s="305"/>
    </row>
    <row r="732" spans="1:9" ht="71.25" customHeight="1" x14ac:dyDescent="0.2">
      <c r="A732" s="215">
        <v>1</v>
      </c>
      <c r="B732" s="95" t="s">
        <v>1326</v>
      </c>
      <c r="C732" s="215" t="s">
        <v>15</v>
      </c>
      <c r="D732" s="215" t="s">
        <v>42</v>
      </c>
      <c r="E732" s="215">
        <v>1</v>
      </c>
      <c r="F732" s="215">
        <v>1</v>
      </c>
      <c r="G732" s="215"/>
      <c r="H732" s="215">
        <f>ROUND(G732/F732*100,2)-100</f>
        <v>-100</v>
      </c>
      <c r="I732" s="95" t="s">
        <v>1325</v>
      </c>
    </row>
    <row r="733" spans="1:9" ht="30" customHeight="1" x14ac:dyDescent="0.2">
      <c r="A733" s="199" t="s">
        <v>560</v>
      </c>
      <c r="B733" s="305" t="s">
        <v>1400</v>
      </c>
      <c r="C733" s="305"/>
      <c r="D733" s="305"/>
      <c r="E733" s="305"/>
      <c r="F733" s="305"/>
      <c r="G733" s="305"/>
      <c r="H733" s="305"/>
      <c r="I733" s="305"/>
    </row>
    <row r="734" spans="1:9" ht="135" customHeight="1" x14ac:dyDescent="0.2">
      <c r="A734" s="215">
        <v>1</v>
      </c>
      <c r="B734" s="95" t="s">
        <v>1328</v>
      </c>
      <c r="C734" s="215" t="s">
        <v>15</v>
      </c>
      <c r="D734" s="215" t="s">
        <v>42</v>
      </c>
      <c r="E734" s="215">
        <v>0</v>
      </c>
      <c r="F734" s="215">
        <v>2</v>
      </c>
      <c r="G734" s="215">
        <v>0</v>
      </c>
      <c r="H734" s="215">
        <f>ROUND(G734/F734*100,2)-100</f>
        <v>-100</v>
      </c>
      <c r="I734" s="95" t="s">
        <v>1327</v>
      </c>
    </row>
    <row r="735" spans="1:9" ht="54" hidden="1" customHeight="1" x14ac:dyDescent="0.2">
      <c r="A735" s="274" t="s">
        <v>1329</v>
      </c>
      <c r="B735" s="275"/>
      <c r="C735" s="275"/>
      <c r="D735" s="275"/>
      <c r="E735" s="275"/>
      <c r="F735" s="275"/>
      <c r="G735" s="275"/>
      <c r="H735" s="275"/>
      <c r="I735" s="276"/>
    </row>
    <row r="736" spans="1:9" ht="42" hidden="1" customHeight="1" x14ac:dyDescent="0.2">
      <c r="A736" s="196" t="s">
        <v>59</v>
      </c>
      <c r="B736" s="180" t="s">
        <v>555</v>
      </c>
      <c r="C736" s="196" t="s">
        <v>15</v>
      </c>
      <c r="D736" s="196" t="s">
        <v>16</v>
      </c>
      <c r="E736" s="196" t="s">
        <v>89</v>
      </c>
      <c r="F736" s="196" t="s">
        <v>89</v>
      </c>
      <c r="G736" s="196" t="s">
        <v>89</v>
      </c>
      <c r="H736" s="196"/>
      <c r="I736" s="180" t="s">
        <v>1306</v>
      </c>
    </row>
    <row r="737" spans="1:9" ht="49.5" hidden="1" customHeight="1" x14ac:dyDescent="0.2">
      <c r="A737" s="196" t="s">
        <v>594</v>
      </c>
      <c r="B737" s="180" t="s">
        <v>951</v>
      </c>
      <c r="C737" s="196" t="s">
        <v>15</v>
      </c>
      <c r="D737" s="196" t="s">
        <v>90</v>
      </c>
      <c r="E737" s="196">
        <v>3563</v>
      </c>
      <c r="F737" s="196">
        <v>0</v>
      </c>
      <c r="G737" s="196">
        <v>0</v>
      </c>
      <c r="H737" s="196"/>
      <c r="I737" s="180" t="s">
        <v>1330</v>
      </c>
    </row>
    <row r="738" spans="1:9" ht="15" hidden="1" customHeight="1" x14ac:dyDescent="0.2">
      <c r="A738" s="274" t="s">
        <v>1331</v>
      </c>
      <c r="B738" s="275"/>
      <c r="C738" s="275"/>
      <c r="D738" s="275"/>
      <c r="E738" s="275"/>
      <c r="F738" s="275"/>
      <c r="G738" s="275"/>
      <c r="H738" s="275"/>
      <c r="I738" s="276"/>
    </row>
    <row r="739" spans="1:9" ht="140.25" hidden="1" customHeight="1" x14ac:dyDescent="0.2">
      <c r="A739" s="196" t="s">
        <v>1332</v>
      </c>
      <c r="B739" s="180" t="s">
        <v>555</v>
      </c>
      <c r="C739" s="196" t="s">
        <v>15</v>
      </c>
      <c r="D739" s="196" t="s">
        <v>16</v>
      </c>
      <c r="E739" s="196"/>
      <c r="F739" s="196"/>
      <c r="G739" s="196" t="s">
        <v>89</v>
      </c>
      <c r="H739" s="196"/>
      <c r="I739" s="180" t="s">
        <v>1333</v>
      </c>
    </row>
    <row r="740" spans="1:9" ht="29.25" hidden="1" customHeight="1" x14ac:dyDescent="0.2">
      <c r="A740" s="274" t="s">
        <v>1334</v>
      </c>
      <c r="B740" s="275"/>
      <c r="C740" s="275"/>
      <c r="D740" s="275"/>
      <c r="E740" s="275"/>
      <c r="F740" s="275"/>
      <c r="G740" s="275"/>
      <c r="H740" s="275"/>
      <c r="I740" s="276"/>
    </row>
    <row r="741" spans="1:9" ht="37.5" hidden="1" customHeight="1" x14ac:dyDescent="0.2">
      <c r="A741" s="196" t="s">
        <v>1335</v>
      </c>
      <c r="B741" s="180" t="s">
        <v>555</v>
      </c>
      <c r="C741" s="196"/>
      <c r="D741" s="196" t="s">
        <v>16</v>
      </c>
      <c r="E741" s="196"/>
      <c r="F741" s="196" t="s">
        <v>89</v>
      </c>
      <c r="G741" s="196" t="s">
        <v>89</v>
      </c>
      <c r="H741" s="196"/>
      <c r="I741" s="180" t="s">
        <v>1306</v>
      </c>
    </row>
    <row r="742" spans="1:9" ht="108" hidden="1" customHeight="1" x14ac:dyDescent="0.2">
      <c r="A742" s="196" t="s">
        <v>1335</v>
      </c>
      <c r="B742" s="180" t="s">
        <v>952</v>
      </c>
      <c r="C742" s="196" t="s">
        <v>15</v>
      </c>
      <c r="D742" s="196" t="s">
        <v>90</v>
      </c>
      <c r="E742" s="196">
        <v>229</v>
      </c>
      <c r="F742" s="196"/>
      <c r="G742" s="196"/>
      <c r="H742" s="196"/>
      <c r="I742" s="180" t="s">
        <v>1330</v>
      </c>
    </row>
    <row r="743" spans="1:9" ht="15" customHeight="1" x14ac:dyDescent="0.2">
      <c r="A743" s="239" t="s">
        <v>561</v>
      </c>
      <c r="B743" s="302" t="s">
        <v>1401</v>
      </c>
      <c r="C743" s="303"/>
      <c r="D743" s="303"/>
      <c r="E743" s="303"/>
      <c r="F743" s="303"/>
      <c r="G743" s="303"/>
      <c r="H743" s="303"/>
      <c r="I743" s="304"/>
    </row>
    <row r="744" spans="1:9" ht="151.5" customHeight="1" x14ac:dyDescent="0.2">
      <c r="A744" s="227">
        <v>1</v>
      </c>
      <c r="B744" s="180" t="s">
        <v>543</v>
      </c>
      <c r="C744" s="196" t="s">
        <v>15</v>
      </c>
      <c r="D744" s="196" t="s">
        <v>562</v>
      </c>
      <c r="E744" s="196">
        <v>265124</v>
      </c>
      <c r="F744" s="196">
        <v>232900</v>
      </c>
      <c r="G744" s="196">
        <v>57570</v>
      </c>
      <c r="H744" s="196">
        <f>ROUND(G744/F744*100,2)-100</f>
        <v>-75.28</v>
      </c>
      <c r="I744" s="180" t="s">
        <v>1297</v>
      </c>
    </row>
    <row r="745" spans="1:9" ht="102" customHeight="1" x14ac:dyDescent="0.2">
      <c r="A745" s="196">
        <v>2</v>
      </c>
      <c r="B745" s="180" t="s">
        <v>544</v>
      </c>
      <c r="C745" s="196" t="s">
        <v>15</v>
      </c>
      <c r="D745" s="196" t="s">
        <v>562</v>
      </c>
      <c r="E745" s="196">
        <v>3385.9</v>
      </c>
      <c r="F745" s="196">
        <v>200</v>
      </c>
      <c r="G745" s="196">
        <v>975.2</v>
      </c>
      <c r="H745" s="196">
        <f>ROUND(G745/F745*100,2)-100</f>
        <v>387.6</v>
      </c>
      <c r="I745" s="186" t="s">
        <v>1336</v>
      </c>
    </row>
    <row r="746" spans="1:9" ht="46.5" customHeight="1" x14ac:dyDescent="0.2">
      <c r="A746" s="215">
        <v>3</v>
      </c>
      <c r="B746" s="95" t="s">
        <v>563</v>
      </c>
      <c r="C746" s="215" t="s">
        <v>15</v>
      </c>
      <c r="D746" s="215" t="s">
        <v>16</v>
      </c>
      <c r="E746" s="215">
        <v>96.28</v>
      </c>
      <c r="F746" s="215">
        <v>96.29</v>
      </c>
      <c r="G746" s="215">
        <v>96.28</v>
      </c>
      <c r="H746" s="215">
        <f>ROUND(G746/F746*100,2)-100</f>
        <v>-1.0000000000005116E-2</v>
      </c>
      <c r="I746" s="95" t="s">
        <v>1337</v>
      </c>
    </row>
    <row r="747" spans="1:9" ht="15" customHeight="1" x14ac:dyDescent="0.2">
      <c r="A747" s="199" t="s">
        <v>564</v>
      </c>
      <c r="B747" s="305" t="s">
        <v>1402</v>
      </c>
      <c r="C747" s="305"/>
      <c r="D747" s="305"/>
      <c r="E747" s="305"/>
      <c r="F747" s="305"/>
      <c r="G747" s="305"/>
      <c r="H747" s="305"/>
      <c r="I747" s="305"/>
    </row>
    <row r="748" spans="1:9" ht="63" hidden="1" customHeight="1" x14ac:dyDescent="0.2">
      <c r="A748" s="230">
        <v>1</v>
      </c>
      <c r="B748" s="95" t="s">
        <v>565</v>
      </c>
      <c r="C748" s="215" t="s">
        <v>15</v>
      </c>
      <c r="D748" s="215" t="s">
        <v>42</v>
      </c>
      <c r="E748" s="215">
        <v>1</v>
      </c>
      <c r="F748" s="215">
        <v>0</v>
      </c>
      <c r="G748" s="215">
        <v>0</v>
      </c>
      <c r="H748" s="215">
        <v>0</v>
      </c>
      <c r="I748" s="95" t="s">
        <v>1338</v>
      </c>
    </row>
    <row r="749" spans="1:9" ht="84" customHeight="1" x14ac:dyDescent="0.2">
      <c r="A749" s="196">
        <v>1</v>
      </c>
      <c r="B749" s="180" t="s">
        <v>1340</v>
      </c>
      <c r="C749" s="196" t="s">
        <v>15</v>
      </c>
      <c r="D749" s="196" t="s">
        <v>42</v>
      </c>
      <c r="E749" s="196">
        <v>155</v>
      </c>
      <c r="F749" s="196">
        <v>80</v>
      </c>
      <c r="G749" s="196">
        <v>36</v>
      </c>
      <c r="H749" s="196">
        <f>ROUND(G749/F749*100,2)-100</f>
        <v>-55</v>
      </c>
      <c r="I749" s="180" t="s">
        <v>1339</v>
      </c>
    </row>
    <row r="750" spans="1:9" ht="63" customHeight="1" x14ac:dyDescent="0.2">
      <c r="A750" s="196">
        <v>2</v>
      </c>
      <c r="B750" s="180" t="s">
        <v>566</v>
      </c>
      <c r="C750" s="196" t="s">
        <v>15</v>
      </c>
      <c r="D750" s="196" t="s">
        <v>42</v>
      </c>
      <c r="E750" s="196">
        <v>118</v>
      </c>
      <c r="F750" s="196">
        <v>150</v>
      </c>
      <c r="G750" s="196">
        <v>53</v>
      </c>
      <c r="H750" s="196">
        <f>ROUND(G750/F750*100,2)-100</f>
        <v>-64.67</v>
      </c>
      <c r="I750" s="180" t="s">
        <v>1341</v>
      </c>
    </row>
    <row r="751" spans="1:9" ht="54.75" customHeight="1" x14ac:dyDescent="0.2">
      <c r="A751" s="196">
        <v>3</v>
      </c>
      <c r="B751" s="180" t="s">
        <v>567</v>
      </c>
      <c r="C751" s="196" t="s">
        <v>15</v>
      </c>
      <c r="D751" s="196" t="s">
        <v>42</v>
      </c>
      <c r="E751" s="196">
        <v>156</v>
      </c>
      <c r="F751" s="196">
        <v>80</v>
      </c>
      <c r="G751" s="196">
        <v>36</v>
      </c>
      <c r="H751" s="196">
        <f>ROUND(G751/F751*100,2)-100</f>
        <v>-55</v>
      </c>
      <c r="I751" s="180" t="s">
        <v>1342</v>
      </c>
    </row>
    <row r="752" spans="1:9" ht="42.75" hidden="1" customHeight="1" x14ac:dyDescent="0.2">
      <c r="A752" s="196" t="s">
        <v>683</v>
      </c>
      <c r="B752" s="180" t="s">
        <v>953</v>
      </c>
      <c r="C752" s="196" t="s">
        <v>15</v>
      </c>
      <c r="D752" s="196" t="s">
        <v>42</v>
      </c>
      <c r="E752" s="196">
        <v>63</v>
      </c>
      <c r="F752" s="196">
        <v>0</v>
      </c>
      <c r="G752" s="196">
        <v>0</v>
      </c>
      <c r="H752" s="196">
        <v>0</v>
      </c>
      <c r="I752" s="180" t="s">
        <v>1309</v>
      </c>
    </row>
    <row r="753" spans="1:9" ht="84" customHeight="1" x14ac:dyDescent="0.2">
      <c r="A753" s="196">
        <v>4</v>
      </c>
      <c r="B753" s="180" t="s">
        <v>682</v>
      </c>
      <c r="C753" s="196" t="s">
        <v>15</v>
      </c>
      <c r="D753" s="196" t="s">
        <v>42</v>
      </c>
      <c r="E753" s="196">
        <v>570</v>
      </c>
      <c r="F753" s="196">
        <v>1400</v>
      </c>
      <c r="G753" s="196">
        <v>68</v>
      </c>
      <c r="H753" s="196">
        <f>ROUND(G753/F753*100,2)-100</f>
        <v>-95.14</v>
      </c>
      <c r="I753" s="180" t="s">
        <v>1343</v>
      </c>
    </row>
    <row r="754" spans="1:9" ht="34.5" customHeight="1" x14ac:dyDescent="0.2">
      <c r="A754" s="215">
        <v>5</v>
      </c>
      <c r="B754" s="95" t="s">
        <v>1177</v>
      </c>
      <c r="C754" s="215" t="s">
        <v>15</v>
      </c>
      <c r="D754" s="215" t="s">
        <v>42</v>
      </c>
      <c r="E754" s="215">
        <v>1</v>
      </c>
      <c r="F754" s="215">
        <v>1</v>
      </c>
      <c r="G754" s="215">
        <v>0</v>
      </c>
      <c r="H754" s="215">
        <v>0</v>
      </c>
      <c r="I754" s="95" t="s">
        <v>1309</v>
      </c>
    </row>
    <row r="755" spans="1:9" ht="15" customHeight="1" x14ac:dyDescent="0.2">
      <c r="A755" s="199" t="s">
        <v>773</v>
      </c>
      <c r="B755" s="305" t="s">
        <v>1403</v>
      </c>
      <c r="C755" s="305"/>
      <c r="D755" s="305"/>
      <c r="E755" s="305"/>
      <c r="F755" s="305"/>
      <c r="G755" s="305"/>
      <c r="H755" s="305"/>
      <c r="I755" s="305"/>
    </row>
    <row r="756" spans="1:9" ht="63.75" customHeight="1" x14ac:dyDescent="0.2">
      <c r="A756" s="215">
        <v>1</v>
      </c>
      <c r="B756" s="95" t="s">
        <v>954</v>
      </c>
      <c r="C756" s="215" t="s">
        <v>15</v>
      </c>
      <c r="D756" s="215" t="s">
        <v>90</v>
      </c>
      <c r="E756" s="215" t="s">
        <v>89</v>
      </c>
      <c r="F756" s="215">
        <v>1</v>
      </c>
      <c r="G756" s="215">
        <v>0</v>
      </c>
      <c r="H756" s="215">
        <f>ROUND(G756/F756*100,2)-100</f>
        <v>-100</v>
      </c>
      <c r="I756" s="95" t="s">
        <v>1344</v>
      </c>
    </row>
    <row r="757" spans="1:9" ht="15" hidden="1" customHeight="1" x14ac:dyDescent="0.2">
      <c r="A757" s="317" t="s">
        <v>1345</v>
      </c>
      <c r="B757" s="317"/>
      <c r="C757" s="317"/>
      <c r="D757" s="317"/>
      <c r="E757" s="317"/>
      <c r="F757" s="317"/>
      <c r="G757" s="317"/>
      <c r="H757" s="317"/>
      <c r="I757" s="317"/>
    </row>
    <row r="758" spans="1:9" ht="48" hidden="1" customHeight="1" x14ac:dyDescent="0.2">
      <c r="A758" s="215" t="s">
        <v>720</v>
      </c>
      <c r="B758" s="95" t="s">
        <v>1346</v>
      </c>
      <c r="C758" s="215" t="s">
        <v>15</v>
      </c>
      <c r="D758" s="215" t="s">
        <v>42</v>
      </c>
      <c r="E758" s="215" t="s">
        <v>89</v>
      </c>
      <c r="F758" s="215" t="s">
        <v>89</v>
      </c>
      <c r="G758" s="215" t="s">
        <v>89</v>
      </c>
      <c r="H758" s="215" t="s">
        <v>89</v>
      </c>
      <c r="I758" s="95" t="s">
        <v>1309</v>
      </c>
    </row>
    <row r="759" spans="1:9" ht="51" hidden="1" customHeight="1" x14ac:dyDescent="0.2">
      <c r="A759" s="215" t="s">
        <v>722</v>
      </c>
      <c r="B759" s="95" t="s">
        <v>1347</v>
      </c>
      <c r="C759" s="215" t="s">
        <v>15</v>
      </c>
      <c r="D759" s="215" t="s">
        <v>42</v>
      </c>
      <c r="E759" s="215" t="s">
        <v>89</v>
      </c>
      <c r="F759" s="215" t="s">
        <v>89</v>
      </c>
      <c r="G759" s="215" t="s">
        <v>89</v>
      </c>
      <c r="H759" s="215" t="s">
        <v>89</v>
      </c>
      <c r="I759" s="95" t="s">
        <v>1309</v>
      </c>
    </row>
    <row r="760" spans="1:9" ht="42" hidden="1" customHeight="1" x14ac:dyDescent="0.2">
      <c r="A760" s="215" t="s">
        <v>723</v>
      </c>
      <c r="B760" s="95" t="s">
        <v>1348</v>
      </c>
      <c r="C760" s="215" t="s">
        <v>15</v>
      </c>
      <c r="D760" s="215" t="s">
        <v>42</v>
      </c>
      <c r="E760" s="231">
        <v>0</v>
      </c>
      <c r="F760" s="231">
        <v>0</v>
      </c>
      <c r="G760" s="231">
        <v>0</v>
      </c>
      <c r="H760" s="231">
        <v>0</v>
      </c>
      <c r="I760" s="95" t="s">
        <v>1306</v>
      </c>
    </row>
    <row r="761" spans="1:9" ht="15" customHeight="1" x14ac:dyDescent="0.2">
      <c r="A761" s="199" t="s">
        <v>950</v>
      </c>
      <c r="B761" s="305" t="s">
        <v>1404</v>
      </c>
      <c r="C761" s="305"/>
      <c r="D761" s="305"/>
      <c r="E761" s="305"/>
      <c r="F761" s="305"/>
      <c r="G761" s="305"/>
      <c r="H761" s="305"/>
      <c r="I761" s="305"/>
    </row>
    <row r="762" spans="1:9" ht="29.25" hidden="1" customHeight="1" x14ac:dyDescent="0.2">
      <c r="A762" s="215" t="s">
        <v>729</v>
      </c>
      <c r="B762" s="95" t="s">
        <v>1349</v>
      </c>
      <c r="C762" s="215" t="s">
        <v>15</v>
      </c>
      <c r="D762" s="215" t="s">
        <v>480</v>
      </c>
      <c r="E762" s="215">
        <v>0</v>
      </c>
      <c r="F762" s="232">
        <v>0</v>
      </c>
      <c r="G762" s="215">
        <v>0</v>
      </c>
      <c r="H762" s="215">
        <v>0</v>
      </c>
      <c r="I762" s="95" t="s">
        <v>1306</v>
      </c>
    </row>
    <row r="763" spans="1:9" ht="74.25" customHeight="1" x14ac:dyDescent="0.2">
      <c r="A763" s="215">
        <v>1</v>
      </c>
      <c r="B763" s="95" t="s">
        <v>1352</v>
      </c>
      <c r="C763" s="215" t="s">
        <v>15</v>
      </c>
      <c r="D763" s="215" t="s">
        <v>1350</v>
      </c>
      <c r="E763" s="215">
        <v>0</v>
      </c>
      <c r="F763" s="233">
        <v>1</v>
      </c>
      <c r="G763" s="215">
        <v>0</v>
      </c>
      <c r="H763" s="215">
        <v>-100</v>
      </c>
      <c r="I763" s="95" t="s">
        <v>1351</v>
      </c>
    </row>
    <row r="764" spans="1:9" ht="15" customHeight="1" x14ac:dyDescent="0.2">
      <c r="A764" s="239" t="s">
        <v>568</v>
      </c>
      <c r="B764" s="302" t="s">
        <v>1353</v>
      </c>
      <c r="C764" s="303"/>
      <c r="D764" s="303"/>
      <c r="E764" s="303"/>
      <c r="F764" s="303"/>
      <c r="G764" s="303"/>
      <c r="H764" s="303"/>
      <c r="I764" s="304"/>
    </row>
    <row r="765" spans="1:9" ht="56.25" customHeight="1" x14ac:dyDescent="0.2">
      <c r="A765" s="215">
        <v>1</v>
      </c>
      <c r="B765" s="95" t="s">
        <v>569</v>
      </c>
      <c r="C765" s="215"/>
      <c r="D765" s="215" t="s">
        <v>16</v>
      </c>
      <c r="E765" s="228">
        <f>20/24*100</f>
        <v>83.333333333333343</v>
      </c>
      <c r="F765" s="215">
        <v>95</v>
      </c>
      <c r="G765" s="228"/>
      <c r="H765" s="215">
        <f>ROUND(G765/F765*100,2)-100</f>
        <v>-100</v>
      </c>
      <c r="I765" s="95" t="s">
        <v>1354</v>
      </c>
    </row>
    <row r="766" spans="1:9" ht="15" customHeight="1" x14ac:dyDescent="0.2">
      <c r="A766" s="199" t="s">
        <v>570</v>
      </c>
      <c r="B766" s="305" t="s">
        <v>1405</v>
      </c>
      <c r="C766" s="305"/>
      <c r="D766" s="305"/>
      <c r="E766" s="305"/>
      <c r="F766" s="305"/>
      <c r="G766" s="305"/>
      <c r="H766" s="305"/>
      <c r="I766" s="305"/>
    </row>
    <row r="767" spans="1:9" ht="39.75" customHeight="1" x14ac:dyDescent="0.2">
      <c r="A767" s="196">
        <v>1</v>
      </c>
      <c r="B767" s="180" t="s">
        <v>571</v>
      </c>
      <c r="C767" s="196" t="s">
        <v>15</v>
      </c>
      <c r="D767" s="196" t="s">
        <v>1406</v>
      </c>
      <c r="E767" s="196">
        <v>381</v>
      </c>
      <c r="F767" s="196">
        <v>300</v>
      </c>
      <c r="G767" s="196">
        <v>0</v>
      </c>
      <c r="H767" s="196">
        <v>-100</v>
      </c>
      <c r="I767" s="180" t="s">
        <v>1299</v>
      </c>
    </row>
    <row r="768" spans="1:9" ht="108.75" customHeight="1" x14ac:dyDescent="0.2">
      <c r="A768" s="196">
        <v>2</v>
      </c>
      <c r="B768" s="180" t="s">
        <v>572</v>
      </c>
      <c r="C768" s="196" t="s">
        <v>15</v>
      </c>
      <c r="D768" s="196" t="s">
        <v>1406</v>
      </c>
      <c r="E768" s="196">
        <v>35</v>
      </c>
      <c r="F768" s="196">
        <v>35</v>
      </c>
      <c r="G768" s="196">
        <v>8</v>
      </c>
      <c r="H768" s="196">
        <f>ROUND(G768/F768*100,2)-100</f>
        <v>-77.14</v>
      </c>
      <c r="I768" s="180" t="s">
        <v>1355</v>
      </c>
    </row>
    <row r="769" spans="1:71" ht="38.25" hidden="1" customHeight="1" x14ac:dyDescent="0.2">
      <c r="A769" s="196" t="s">
        <v>115</v>
      </c>
      <c r="B769" s="180" t="s">
        <v>555</v>
      </c>
      <c r="C769" s="196" t="s">
        <v>15</v>
      </c>
      <c r="D769" s="196" t="s">
        <v>16</v>
      </c>
      <c r="E769" s="196" t="s">
        <v>89</v>
      </c>
      <c r="F769" s="196" t="s">
        <v>89</v>
      </c>
      <c r="G769" s="196"/>
      <c r="H769" s="196"/>
      <c r="I769" s="180" t="s">
        <v>1306</v>
      </c>
    </row>
    <row r="770" spans="1:71" ht="54" customHeight="1" x14ac:dyDescent="0.2">
      <c r="A770" s="215">
        <v>3</v>
      </c>
      <c r="B770" s="95" t="s">
        <v>1356</v>
      </c>
      <c r="C770" s="215" t="s">
        <v>15</v>
      </c>
      <c r="D770" s="215" t="s">
        <v>16</v>
      </c>
      <c r="E770" s="215">
        <v>110.56</v>
      </c>
      <c r="F770" s="215">
        <v>95</v>
      </c>
      <c r="G770" s="215"/>
      <c r="H770" s="215">
        <f>ROUND(G770/F770*100,2)-100</f>
        <v>-100</v>
      </c>
      <c r="I770" s="95" t="s">
        <v>1354</v>
      </c>
    </row>
    <row r="771" spans="1:71" ht="27.75" customHeight="1" x14ac:dyDescent="0.2">
      <c r="A771" s="199" t="s">
        <v>573</v>
      </c>
      <c r="B771" s="305" t="s">
        <v>1407</v>
      </c>
      <c r="C771" s="305"/>
      <c r="D771" s="305"/>
      <c r="E771" s="305"/>
      <c r="F771" s="305"/>
      <c r="G771" s="305"/>
      <c r="H771" s="305"/>
      <c r="I771" s="305"/>
    </row>
    <row r="772" spans="1:71" ht="74.25" customHeight="1" x14ac:dyDescent="0.2">
      <c r="A772" s="196">
        <v>1</v>
      </c>
      <c r="B772" s="180" t="s">
        <v>557</v>
      </c>
      <c r="C772" s="196" t="s">
        <v>15</v>
      </c>
      <c r="D772" s="196" t="s">
        <v>16</v>
      </c>
      <c r="E772" s="213">
        <f>(4547+155)/2070*100</f>
        <v>227.14975845410629</v>
      </c>
      <c r="F772" s="196">
        <v>95</v>
      </c>
      <c r="G772" s="213">
        <f>(694+163+9)/(2188+127+10)*100</f>
        <v>37.247311827956992</v>
      </c>
      <c r="H772" s="196">
        <f>ROUND(G772/F772*100,2)-100</f>
        <v>-60.79</v>
      </c>
      <c r="I772" s="180" t="s">
        <v>1357</v>
      </c>
    </row>
    <row r="773" spans="1:71" ht="50.25" hidden="1" customHeight="1" x14ac:dyDescent="0.2">
      <c r="A773" s="196" t="s">
        <v>120</v>
      </c>
      <c r="B773" s="180" t="s">
        <v>555</v>
      </c>
      <c r="C773" s="196" t="s">
        <v>15</v>
      </c>
      <c r="D773" s="196" t="s">
        <v>16</v>
      </c>
      <c r="E773" s="196">
        <v>100</v>
      </c>
      <c r="F773" s="196"/>
      <c r="G773" s="196"/>
      <c r="H773" s="196"/>
      <c r="I773" s="180" t="s">
        <v>1309</v>
      </c>
    </row>
    <row r="774" spans="1:71" ht="15" hidden="1" customHeight="1" x14ac:dyDescent="0.2">
      <c r="A774" s="274" t="s">
        <v>1358</v>
      </c>
      <c r="B774" s="275"/>
      <c r="C774" s="275"/>
      <c r="D774" s="275"/>
      <c r="E774" s="275"/>
      <c r="F774" s="275"/>
      <c r="G774" s="275"/>
      <c r="H774" s="275"/>
      <c r="I774" s="276"/>
    </row>
    <row r="775" spans="1:71" ht="56.25" hidden="1" customHeight="1" x14ac:dyDescent="0.2">
      <c r="A775" s="196" t="s">
        <v>121</v>
      </c>
      <c r="B775" s="180" t="s">
        <v>1359</v>
      </c>
      <c r="C775" s="196" t="s">
        <v>15</v>
      </c>
      <c r="D775" s="196" t="s">
        <v>90</v>
      </c>
      <c r="E775" s="196">
        <v>1</v>
      </c>
      <c r="F775" s="196"/>
      <c r="G775" s="196"/>
      <c r="H775" s="196"/>
      <c r="I775" s="180" t="s">
        <v>1309</v>
      </c>
    </row>
    <row r="776" spans="1:71" s="10" customFormat="1" ht="15.75" customHeight="1" x14ac:dyDescent="0.2">
      <c r="A776" s="195" t="s">
        <v>574</v>
      </c>
      <c r="B776" s="268" t="s">
        <v>1408</v>
      </c>
      <c r="C776" s="269"/>
      <c r="D776" s="269"/>
      <c r="E776" s="269"/>
      <c r="F776" s="269"/>
      <c r="G776" s="269"/>
      <c r="H776" s="269"/>
      <c r="I776" s="270"/>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row>
    <row r="777" spans="1:71" ht="42.75" hidden="1" customHeight="1" x14ac:dyDescent="0.2">
      <c r="A777" s="205">
        <v>1</v>
      </c>
      <c r="B777" s="39" t="s">
        <v>764</v>
      </c>
      <c r="C777" s="40" t="s">
        <v>15</v>
      </c>
      <c r="D777" s="40" t="s">
        <v>16</v>
      </c>
      <c r="E777" s="205"/>
      <c r="F777" s="205"/>
      <c r="G777" s="205"/>
      <c r="H777" s="7" t="e">
        <f>G777/F777*100-100</f>
        <v>#DIV/0!</v>
      </c>
      <c r="I777" s="179"/>
    </row>
    <row r="778" spans="1:71" ht="53.25" hidden="1" customHeight="1" x14ac:dyDescent="0.2">
      <c r="A778" s="199" t="s">
        <v>575</v>
      </c>
      <c r="B778" s="271" t="s">
        <v>1024</v>
      </c>
      <c r="C778" s="272"/>
      <c r="D778" s="272"/>
      <c r="E778" s="272"/>
      <c r="F778" s="272"/>
      <c r="G778" s="272"/>
      <c r="H778" s="272"/>
      <c r="I778" s="273"/>
    </row>
    <row r="779" spans="1:71" ht="31.5" hidden="1" x14ac:dyDescent="0.2">
      <c r="A779" s="205">
        <v>1</v>
      </c>
      <c r="B779" s="41" t="s">
        <v>765</v>
      </c>
      <c r="C779" s="40" t="s">
        <v>15</v>
      </c>
      <c r="D779" s="40" t="s">
        <v>269</v>
      </c>
      <c r="E779" s="205"/>
      <c r="F779" s="205"/>
      <c r="G779" s="205"/>
      <c r="H779" s="205" t="e">
        <f>G779/F779*100-100</f>
        <v>#DIV/0!</v>
      </c>
      <c r="I779" s="179"/>
    </row>
    <row r="780" spans="1:71" ht="15.75" hidden="1" customHeight="1" x14ac:dyDescent="0.2">
      <c r="A780" s="205">
        <v>2</v>
      </c>
      <c r="B780" s="41" t="s">
        <v>766</v>
      </c>
      <c r="C780" s="40" t="s">
        <v>15</v>
      </c>
      <c r="D780" s="40" t="s">
        <v>269</v>
      </c>
      <c r="E780" s="205"/>
      <c r="F780" s="205"/>
      <c r="G780" s="205"/>
      <c r="H780" s="205" t="e">
        <f>G780/F780*100-100</f>
        <v>#DIV/0!</v>
      </c>
      <c r="I780" s="179"/>
    </row>
    <row r="781" spans="1:71" ht="47.25" hidden="1" customHeight="1" x14ac:dyDescent="0.2">
      <c r="A781" s="199" t="s">
        <v>576</v>
      </c>
      <c r="B781" s="310" t="s">
        <v>1025</v>
      </c>
      <c r="C781" s="311"/>
      <c r="D781" s="311"/>
      <c r="E781" s="311"/>
      <c r="F781" s="311"/>
      <c r="G781" s="311"/>
      <c r="H781" s="311"/>
      <c r="I781" s="312"/>
    </row>
    <row r="782" spans="1:71" ht="63" hidden="1" x14ac:dyDescent="0.2">
      <c r="A782" s="205">
        <v>1</v>
      </c>
      <c r="B782" s="41" t="s">
        <v>766</v>
      </c>
      <c r="C782" s="40" t="s">
        <v>15</v>
      </c>
      <c r="D782" s="40" t="s">
        <v>269</v>
      </c>
      <c r="E782" s="205"/>
      <c r="F782" s="205"/>
      <c r="G782" s="205"/>
      <c r="H782" s="205" t="e">
        <f>G782/F782*100-100</f>
        <v>#DIV/0!</v>
      </c>
      <c r="I782" s="179"/>
    </row>
    <row r="783" spans="1:71" ht="32.25" hidden="1" customHeight="1" x14ac:dyDescent="0.2">
      <c r="A783" s="205">
        <v>2</v>
      </c>
      <c r="B783" s="41" t="s">
        <v>765</v>
      </c>
      <c r="C783" s="40" t="s">
        <v>15</v>
      </c>
      <c r="D783" s="40" t="s">
        <v>269</v>
      </c>
      <c r="E783" s="205"/>
      <c r="F783" s="205"/>
      <c r="G783" s="205"/>
      <c r="H783" s="205">
        <v>0</v>
      </c>
      <c r="I783" s="179"/>
    </row>
    <row r="784" spans="1:71" ht="15.75" hidden="1" customHeight="1" x14ac:dyDescent="0.2">
      <c r="A784" s="199" t="s">
        <v>577</v>
      </c>
      <c r="B784" s="310" t="s">
        <v>578</v>
      </c>
      <c r="C784" s="311"/>
      <c r="D784" s="311"/>
      <c r="E784" s="311"/>
      <c r="F784" s="311"/>
      <c r="G784" s="311"/>
      <c r="H784" s="311"/>
      <c r="I784" s="312"/>
    </row>
    <row r="785" spans="1:71" ht="15.75" hidden="1" customHeight="1" x14ac:dyDescent="0.2">
      <c r="A785" s="205">
        <v>1</v>
      </c>
      <c r="B785" s="41" t="s">
        <v>767</v>
      </c>
      <c r="C785" s="40" t="s">
        <v>15</v>
      </c>
      <c r="D785" s="40" t="s">
        <v>768</v>
      </c>
      <c r="E785" s="205"/>
      <c r="F785" s="205"/>
      <c r="G785" s="205"/>
      <c r="H785" s="205">
        <v>0</v>
      </c>
      <c r="I785" s="179"/>
    </row>
    <row r="786" spans="1:71" ht="15.75" hidden="1" customHeight="1" x14ac:dyDescent="0.2">
      <c r="A786" s="199" t="s">
        <v>769</v>
      </c>
      <c r="B786" s="310" t="s">
        <v>1097</v>
      </c>
      <c r="C786" s="311"/>
      <c r="D786" s="311"/>
      <c r="E786" s="311"/>
      <c r="F786" s="311"/>
      <c r="G786" s="311"/>
      <c r="H786" s="311"/>
      <c r="I786" s="312"/>
    </row>
    <row r="787" spans="1:71" ht="31.5" hidden="1" x14ac:dyDescent="0.2">
      <c r="A787" s="205">
        <v>1</v>
      </c>
      <c r="B787" s="41" t="s">
        <v>770</v>
      </c>
      <c r="C787" s="40" t="s">
        <v>15</v>
      </c>
      <c r="D787" s="40" t="s">
        <v>16</v>
      </c>
      <c r="E787" s="205"/>
      <c r="F787" s="205"/>
      <c r="G787" s="205"/>
      <c r="H787" s="8" t="e">
        <f>G787/F787*100-100</f>
        <v>#DIV/0!</v>
      </c>
      <c r="I787" s="179"/>
    </row>
    <row r="788" spans="1:71" hidden="1" x14ac:dyDescent="0.2">
      <c r="A788" s="199" t="s">
        <v>771</v>
      </c>
      <c r="B788" s="309" t="s">
        <v>772</v>
      </c>
      <c r="C788" s="309"/>
      <c r="D788" s="309"/>
      <c r="E788" s="309"/>
      <c r="F788" s="309"/>
      <c r="G788" s="309"/>
      <c r="H788" s="309"/>
      <c r="I788" s="309"/>
    </row>
    <row r="789" spans="1:71" ht="31.5" hidden="1" x14ac:dyDescent="0.2">
      <c r="A789" s="205">
        <v>1</v>
      </c>
      <c r="B789" s="41" t="s">
        <v>770</v>
      </c>
      <c r="C789" s="40" t="s">
        <v>15</v>
      </c>
      <c r="D789" s="40" t="s">
        <v>16</v>
      </c>
      <c r="E789" s="205"/>
      <c r="F789" s="205"/>
      <c r="G789" s="205"/>
      <c r="H789" s="8" t="e">
        <f>G789/F789*100-100</f>
        <v>#DIV/0!</v>
      </c>
      <c r="I789" s="136"/>
    </row>
    <row r="790" spans="1:71" s="92" customFormat="1" x14ac:dyDescent="0.2">
      <c r="A790" s="195" t="s">
        <v>1026</v>
      </c>
      <c r="B790" s="259" t="s">
        <v>1409</v>
      </c>
      <c r="C790" s="259"/>
      <c r="D790" s="259"/>
      <c r="E790" s="259"/>
      <c r="F790" s="259"/>
      <c r="G790" s="259"/>
      <c r="H790" s="259"/>
      <c r="I790" s="25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row>
    <row r="791" spans="1:71" ht="45.75" customHeight="1" x14ac:dyDescent="0.2">
      <c r="A791" s="205">
        <v>1</v>
      </c>
      <c r="B791" s="45" t="s">
        <v>941</v>
      </c>
      <c r="C791" s="43" t="s">
        <v>415</v>
      </c>
      <c r="D791" s="43" t="s">
        <v>16</v>
      </c>
      <c r="E791" s="205">
        <v>91.7</v>
      </c>
      <c r="F791" s="43">
        <v>85.7</v>
      </c>
      <c r="G791" s="43">
        <v>78.599999999999994</v>
      </c>
      <c r="H791" s="46">
        <f>G791/F791*100-100</f>
        <v>-8.2847141190198386</v>
      </c>
      <c r="I791" s="23" t="s">
        <v>1410</v>
      </c>
      <c r="BR791" s="1"/>
      <c r="BS791" s="1"/>
    </row>
    <row r="792" spans="1:71" ht="31.5" x14ac:dyDescent="0.2">
      <c r="A792" s="205">
        <v>2</v>
      </c>
      <c r="B792" s="58" t="s">
        <v>1289</v>
      </c>
      <c r="C792" s="43" t="s">
        <v>415</v>
      </c>
      <c r="D792" s="43" t="s">
        <v>16</v>
      </c>
      <c r="E792" s="43" t="s">
        <v>89</v>
      </c>
      <c r="F792" s="46">
        <v>90</v>
      </c>
      <c r="G792" s="46">
        <v>90</v>
      </c>
      <c r="H792" s="43">
        <f>G792/F792*100-100</f>
        <v>0</v>
      </c>
      <c r="I792" s="23" t="s">
        <v>89</v>
      </c>
      <c r="BR792" s="1"/>
      <c r="BS792" s="1"/>
    </row>
    <row r="793" spans="1:71" ht="63" x14ac:dyDescent="0.2">
      <c r="A793" s="205">
        <v>3</v>
      </c>
      <c r="B793" s="58" t="s">
        <v>1291</v>
      </c>
      <c r="C793" s="43" t="s">
        <v>415</v>
      </c>
      <c r="D793" s="43" t="s">
        <v>16</v>
      </c>
      <c r="E793" s="43" t="s">
        <v>89</v>
      </c>
      <c r="F793" s="46">
        <v>9</v>
      </c>
      <c r="G793" s="46">
        <v>8.9</v>
      </c>
      <c r="H793" s="46">
        <f>G793/F793*100-100</f>
        <v>-1.1111111111111143</v>
      </c>
      <c r="I793" s="23"/>
      <c r="BR793" s="1"/>
      <c r="BS793" s="1"/>
    </row>
    <row r="794" spans="1:71" x14ac:dyDescent="0.2">
      <c r="A794" s="199" t="s">
        <v>1027</v>
      </c>
      <c r="B794" s="301" t="s">
        <v>1032</v>
      </c>
      <c r="C794" s="301"/>
      <c r="D794" s="301"/>
      <c r="E794" s="301"/>
      <c r="F794" s="301"/>
      <c r="G794" s="301"/>
      <c r="H794" s="301"/>
      <c r="I794" s="301"/>
      <c r="BR794" s="1"/>
      <c r="BS794" s="1"/>
    </row>
    <row r="795" spans="1:71" ht="45.75" customHeight="1" x14ac:dyDescent="0.2">
      <c r="A795" s="205">
        <v>1</v>
      </c>
      <c r="B795" s="47" t="s">
        <v>1033</v>
      </c>
      <c r="C795" s="43" t="s">
        <v>15</v>
      </c>
      <c r="D795" s="43" t="s">
        <v>20</v>
      </c>
      <c r="E795" s="43">
        <v>11</v>
      </c>
      <c r="F795" s="43">
        <v>1</v>
      </c>
      <c r="G795" s="43">
        <v>0</v>
      </c>
      <c r="H795" s="46">
        <f>G795/F795*100-100</f>
        <v>-100</v>
      </c>
      <c r="I795" s="23" t="s">
        <v>1290</v>
      </c>
      <c r="BR795" s="1"/>
      <c r="BS795" s="1"/>
    </row>
    <row r="796" spans="1:71" hidden="1" x14ac:dyDescent="0.2">
      <c r="A796" s="199" t="s">
        <v>1029</v>
      </c>
      <c r="B796" s="260" t="s">
        <v>1034</v>
      </c>
      <c r="C796" s="260"/>
      <c r="D796" s="260"/>
      <c r="E796" s="260"/>
      <c r="F796" s="260"/>
      <c r="G796" s="260"/>
      <c r="H796" s="260"/>
      <c r="I796" s="260"/>
      <c r="BR796" s="1"/>
      <c r="BS796" s="1"/>
    </row>
    <row r="797" spans="1:71" ht="31.5" hidden="1" x14ac:dyDescent="0.2">
      <c r="A797" s="205">
        <v>1</v>
      </c>
      <c r="B797" s="58" t="s">
        <v>1292</v>
      </c>
      <c r="C797" s="43" t="s">
        <v>15</v>
      </c>
      <c r="D797" s="205" t="s">
        <v>20</v>
      </c>
      <c r="E797" s="205">
        <v>0</v>
      </c>
      <c r="F797" s="205">
        <v>0</v>
      </c>
      <c r="G797" s="205">
        <v>0</v>
      </c>
      <c r="H797" s="205" t="s">
        <v>89</v>
      </c>
      <c r="I797" s="205" t="s">
        <v>89</v>
      </c>
      <c r="BR797" s="1"/>
      <c r="BS797" s="1"/>
    </row>
    <row r="798" spans="1:71" ht="31.5" hidden="1" customHeight="1" x14ac:dyDescent="0.2">
      <c r="A798" s="205">
        <v>2</v>
      </c>
      <c r="B798" s="58" t="s">
        <v>1035</v>
      </c>
      <c r="C798" s="43" t="s">
        <v>15</v>
      </c>
      <c r="D798" s="43" t="s">
        <v>20</v>
      </c>
      <c r="E798" s="43">
        <v>34</v>
      </c>
      <c r="F798" s="43">
        <v>0</v>
      </c>
      <c r="G798" s="43">
        <v>0</v>
      </c>
      <c r="H798" s="46" t="s">
        <v>89</v>
      </c>
      <c r="I798" s="234" t="s">
        <v>89</v>
      </c>
      <c r="BR798" s="1"/>
      <c r="BS798" s="1"/>
    </row>
  </sheetData>
  <mergeCells count="323">
    <mergeCell ref="B796:I796"/>
    <mergeCell ref="B579:I579"/>
    <mergeCell ref="B581:I581"/>
    <mergeCell ref="B563:I563"/>
    <mergeCell ref="B565:I565"/>
    <mergeCell ref="B694:I694"/>
    <mergeCell ref="B696:I696"/>
    <mergeCell ref="B698:I698"/>
    <mergeCell ref="B637:I637"/>
    <mergeCell ref="B646:I646"/>
    <mergeCell ref="B662:I662"/>
    <mergeCell ref="B665:I665"/>
    <mergeCell ref="B672:I672"/>
    <mergeCell ref="B675:I675"/>
    <mergeCell ref="B678:I678"/>
    <mergeCell ref="B612:I612"/>
    <mergeCell ref="B614:I614"/>
    <mergeCell ref="B639:I639"/>
    <mergeCell ref="B642:I642"/>
    <mergeCell ref="B790:I790"/>
    <mergeCell ref="B794:I794"/>
    <mergeCell ref="B627:I627"/>
    <mergeCell ref="B629:I629"/>
    <mergeCell ref="A774:I774"/>
    <mergeCell ref="A757:I757"/>
    <mergeCell ref="A740:I740"/>
    <mergeCell ref="A738:I738"/>
    <mergeCell ref="A704:A705"/>
    <mergeCell ref="G714:G715"/>
    <mergeCell ref="B755:I755"/>
    <mergeCell ref="B761:I761"/>
    <mergeCell ref="B722:I722"/>
    <mergeCell ref="B731:I731"/>
    <mergeCell ref="B733:I733"/>
    <mergeCell ref="B743:I743"/>
    <mergeCell ref="D714:D715"/>
    <mergeCell ref="E714:E715"/>
    <mergeCell ref="H704:H705"/>
    <mergeCell ref="I704:I705"/>
    <mergeCell ref="B704:B705"/>
    <mergeCell ref="F714:F715"/>
    <mergeCell ref="B707:I707"/>
    <mergeCell ref="B764:I764"/>
    <mergeCell ref="B766:I766"/>
    <mergeCell ref="B771:I771"/>
    <mergeCell ref="B711:I711"/>
    <mergeCell ref="B747:I747"/>
    <mergeCell ref="B788:I788"/>
    <mergeCell ref="B658:I658"/>
    <mergeCell ref="B660:I660"/>
    <mergeCell ref="B781:I781"/>
    <mergeCell ref="B784:I784"/>
    <mergeCell ref="B786:I786"/>
    <mergeCell ref="B668:I668"/>
    <mergeCell ref="B670:I670"/>
    <mergeCell ref="I692:I693"/>
    <mergeCell ref="B686:I686"/>
    <mergeCell ref="B689:I689"/>
    <mergeCell ref="B691:I691"/>
    <mergeCell ref="I714:I715"/>
    <mergeCell ref="H714:H715"/>
    <mergeCell ref="C704:C705"/>
    <mergeCell ref="D704:D705"/>
    <mergeCell ref="E704:E705"/>
    <mergeCell ref="F704:F705"/>
    <mergeCell ref="G704:G705"/>
    <mergeCell ref="B623:I623"/>
    <mergeCell ref="B606:I606"/>
    <mergeCell ref="B583:I583"/>
    <mergeCell ref="B586:I586"/>
    <mergeCell ref="B599:I599"/>
    <mergeCell ref="B602:I602"/>
    <mergeCell ref="B604:I604"/>
    <mergeCell ref="B682:I682"/>
    <mergeCell ref="B684:I684"/>
    <mergeCell ref="B644:I644"/>
    <mergeCell ref="B618:I618"/>
    <mergeCell ref="B591:I591"/>
    <mergeCell ref="B595:I595"/>
    <mergeCell ref="B597:I597"/>
    <mergeCell ref="B625:I625"/>
    <mergeCell ref="B680:I680"/>
    <mergeCell ref="B633:I633"/>
    <mergeCell ref="B635:I635"/>
    <mergeCell ref="B652:I652"/>
    <mergeCell ref="B654:I654"/>
    <mergeCell ref="B656:I656"/>
    <mergeCell ref="B486:I486"/>
    <mergeCell ref="B491:I491"/>
    <mergeCell ref="B518:I518"/>
    <mergeCell ref="B557:I557"/>
    <mergeCell ref="B559:I559"/>
    <mergeCell ref="B567:I567"/>
    <mergeCell ref="B561:I561"/>
    <mergeCell ref="B548:I548"/>
    <mergeCell ref="B589:I589"/>
    <mergeCell ref="B524:I524"/>
    <mergeCell ref="B529:I529"/>
    <mergeCell ref="B555:I555"/>
    <mergeCell ref="B546:I546"/>
    <mergeCell ref="B550:I550"/>
    <mergeCell ref="B553:I553"/>
    <mergeCell ref="B521:I521"/>
    <mergeCell ref="B532:I532"/>
    <mergeCell ref="B535:I535"/>
    <mergeCell ref="B538:I538"/>
    <mergeCell ref="B540:I540"/>
    <mergeCell ref="B542:I542"/>
    <mergeCell ref="B544:I544"/>
    <mergeCell ref="B493:I493"/>
    <mergeCell ref="B495:I495"/>
    <mergeCell ref="B498:I498"/>
    <mergeCell ref="B501:I501"/>
    <mergeCell ref="B505:I505"/>
    <mergeCell ref="B507:I507"/>
    <mergeCell ref="B509:I509"/>
    <mergeCell ref="B513:I513"/>
    <mergeCell ref="B451:I451"/>
    <mergeCell ref="B453:I453"/>
    <mergeCell ref="B455:I455"/>
    <mergeCell ref="B460:I460"/>
    <mergeCell ref="B464:I464"/>
    <mergeCell ref="B462:I462"/>
    <mergeCell ref="B466:I466"/>
    <mergeCell ref="B468:I468"/>
    <mergeCell ref="B470:I470"/>
    <mergeCell ref="B472:I472"/>
    <mergeCell ref="B474:I474"/>
    <mergeCell ref="B476:I476"/>
    <mergeCell ref="B478:I478"/>
    <mergeCell ref="B480:I480"/>
    <mergeCell ref="B482:I482"/>
    <mergeCell ref="B484:I484"/>
    <mergeCell ref="B433:I433"/>
    <mergeCell ref="B435:I435"/>
    <mergeCell ref="B437:I437"/>
    <mergeCell ref="B439:I439"/>
    <mergeCell ref="B431:I431"/>
    <mergeCell ref="B441:I441"/>
    <mergeCell ref="B443:I443"/>
    <mergeCell ref="B447:I447"/>
    <mergeCell ref="B449:I449"/>
    <mergeCell ref="B445:I445"/>
    <mergeCell ref="B396:I396"/>
    <mergeCell ref="B398:I398"/>
    <mergeCell ref="B406:I406"/>
    <mergeCell ref="B409:I409"/>
    <mergeCell ref="B413:I413"/>
    <mergeCell ref="B400:I400"/>
    <mergeCell ref="B404:I404"/>
    <mergeCell ref="B417:I417"/>
    <mergeCell ref="B429:I429"/>
    <mergeCell ref="B420:I420"/>
    <mergeCell ref="B422:I422"/>
    <mergeCell ref="B424:I424"/>
    <mergeCell ref="B427:I427"/>
    <mergeCell ref="B402:I402"/>
    <mergeCell ref="B378:I378"/>
    <mergeCell ref="B380:I380"/>
    <mergeCell ref="B384:I384"/>
    <mergeCell ref="B386:I386"/>
    <mergeCell ref="B388:I388"/>
    <mergeCell ref="B390:I390"/>
    <mergeCell ref="B392:I392"/>
    <mergeCell ref="B394:I394"/>
    <mergeCell ref="B382:I382"/>
    <mergeCell ref="B358:I358"/>
    <mergeCell ref="B360:I360"/>
    <mergeCell ref="B362:I362"/>
    <mergeCell ref="B366:I366"/>
    <mergeCell ref="B368:I368"/>
    <mergeCell ref="B370:I370"/>
    <mergeCell ref="B372:I372"/>
    <mergeCell ref="B374:I374"/>
    <mergeCell ref="B376:I376"/>
    <mergeCell ref="B34:J34"/>
    <mergeCell ref="B269:I269"/>
    <mergeCell ref="B271:I271"/>
    <mergeCell ref="B279:I279"/>
    <mergeCell ref="B281:I281"/>
    <mergeCell ref="B291:I291"/>
    <mergeCell ref="B273:I273"/>
    <mergeCell ref="B275:I275"/>
    <mergeCell ref="B277:I277"/>
    <mergeCell ref="B287:I287"/>
    <mergeCell ref="B289:I289"/>
    <mergeCell ref="B129:I129"/>
    <mergeCell ref="B72:I72"/>
    <mergeCell ref="B39:I39"/>
    <mergeCell ref="B41:I41"/>
    <mergeCell ref="B43:I43"/>
    <mergeCell ref="B46:I46"/>
    <mergeCell ref="B48:I48"/>
    <mergeCell ref="B50:I50"/>
    <mergeCell ref="B54:I54"/>
    <mergeCell ref="B56:I56"/>
    <mergeCell ref="B58:I58"/>
    <mergeCell ref="B60:I60"/>
    <mergeCell ref="B64:I64"/>
    <mergeCell ref="B66:I66"/>
    <mergeCell ref="B313:I313"/>
    <mergeCell ref="B324:I324"/>
    <mergeCell ref="B326:I326"/>
    <mergeCell ref="B328:I328"/>
    <mergeCell ref="B330:I330"/>
    <mergeCell ref="B332:I332"/>
    <mergeCell ref="B334:I334"/>
    <mergeCell ref="A2:I2"/>
    <mergeCell ref="A4:A6"/>
    <mergeCell ref="B4:B6"/>
    <mergeCell ref="C4:C6"/>
    <mergeCell ref="D4:D6"/>
    <mergeCell ref="E4:H4"/>
    <mergeCell ref="I4:I6"/>
    <mergeCell ref="E5:E6"/>
    <mergeCell ref="F5:H5"/>
    <mergeCell ref="B8:I8"/>
    <mergeCell ref="B15:I15"/>
    <mergeCell ref="B19:I19"/>
    <mergeCell ref="B23:I23"/>
    <mergeCell ref="B30:I30"/>
    <mergeCell ref="B32:I32"/>
    <mergeCell ref="B36:I36"/>
    <mergeCell ref="B70:I70"/>
    <mergeCell ref="B212:I212"/>
    <mergeCell ref="B216:I216"/>
    <mergeCell ref="B125:I125"/>
    <mergeCell ref="B127:I127"/>
    <mergeCell ref="B135:I135"/>
    <mergeCell ref="B133:I133"/>
    <mergeCell ref="B137:I137"/>
    <mergeCell ref="B150:I150"/>
    <mergeCell ref="B147:I147"/>
    <mergeCell ref="B145:I145"/>
    <mergeCell ref="B142:I142"/>
    <mergeCell ref="B152:I152"/>
    <mergeCell ref="B155:I155"/>
    <mergeCell ref="B158:I158"/>
    <mergeCell ref="B169:I169"/>
    <mergeCell ref="B167:I167"/>
    <mergeCell ref="B164:I164"/>
    <mergeCell ref="B74:I74"/>
    <mergeCell ref="B76:I76"/>
    <mergeCell ref="B99:I99"/>
    <mergeCell ref="B102:I102"/>
    <mergeCell ref="B121:I121"/>
    <mergeCell ref="B119:I119"/>
    <mergeCell ref="B354:I354"/>
    <mergeCell ref="B356:I356"/>
    <mergeCell ref="B776:I776"/>
    <mergeCell ref="B778:I778"/>
    <mergeCell ref="B258:I258"/>
    <mergeCell ref="B336:I336"/>
    <mergeCell ref="B338:I338"/>
    <mergeCell ref="B340:I340"/>
    <mergeCell ref="B342:I342"/>
    <mergeCell ref="B344:I344"/>
    <mergeCell ref="B348:I348"/>
    <mergeCell ref="B297:I297"/>
    <mergeCell ref="B299:I299"/>
    <mergeCell ref="B302:I302"/>
    <mergeCell ref="B305:I305"/>
    <mergeCell ref="B311:I311"/>
    <mergeCell ref="B309:I309"/>
    <mergeCell ref="B307:I307"/>
    <mergeCell ref="B346:I346"/>
    <mergeCell ref="A735:I735"/>
    <mergeCell ref="B293:I293"/>
    <mergeCell ref="B295:I295"/>
    <mergeCell ref="A714:A715"/>
    <mergeCell ref="C714:C715"/>
    <mergeCell ref="B266:I266"/>
    <mergeCell ref="B264:I264"/>
    <mergeCell ref="B350:I350"/>
    <mergeCell ref="B352:I352"/>
    <mergeCell ref="B254:I254"/>
    <mergeCell ref="B256:I256"/>
    <mergeCell ref="B180:I180"/>
    <mergeCell ref="B183:I183"/>
    <mergeCell ref="B189:I189"/>
    <mergeCell ref="B193:I193"/>
    <mergeCell ref="B195:I195"/>
    <mergeCell ref="B197:I197"/>
    <mergeCell ref="B199:I199"/>
    <mergeCell ref="B203:I203"/>
    <mergeCell ref="B201:I201"/>
    <mergeCell ref="B232:I232"/>
    <mergeCell ref="B226:I226"/>
    <mergeCell ref="B283:I283"/>
    <mergeCell ref="B285:I285"/>
    <mergeCell ref="B116:I116"/>
    <mergeCell ref="B241:I241"/>
    <mergeCell ref="B243:I243"/>
    <mergeCell ref="B252:I252"/>
    <mergeCell ref="B88:I88"/>
    <mergeCell ref="B91:I91"/>
    <mergeCell ref="B94:I94"/>
    <mergeCell ref="B97:I97"/>
    <mergeCell ref="B105:I105"/>
    <mergeCell ref="B79:I79"/>
    <mergeCell ref="B123:I123"/>
    <mergeCell ref="B178:I178"/>
    <mergeCell ref="B230:I230"/>
    <mergeCell ref="B160:I160"/>
    <mergeCell ref="B191:I191"/>
    <mergeCell ref="B262:I262"/>
    <mergeCell ref="B245:I245"/>
    <mergeCell ref="B249:I249"/>
    <mergeCell ref="B205:I205"/>
    <mergeCell ref="B218:I218"/>
    <mergeCell ref="B220:I220"/>
    <mergeCell ref="B222:I222"/>
    <mergeCell ref="B234:I234"/>
    <mergeCell ref="B237:I237"/>
    <mergeCell ref="B239:I239"/>
    <mergeCell ref="B228:I228"/>
    <mergeCell ref="B171:I171"/>
    <mergeCell ref="B174:I174"/>
    <mergeCell ref="B176:I176"/>
    <mergeCell ref="B224:I224"/>
    <mergeCell ref="B260:I260"/>
    <mergeCell ref="B108:I108"/>
    <mergeCell ref="B112:I112"/>
  </mergeCells>
  <pageMargins left="0.70866141732283472" right="0.70866141732283472" top="0.74803149606299213" bottom="0.74803149606299213" header="0.31496062992125984" footer="0.31496062992125984"/>
  <pageSetup paperSize="9" scale="46" orientation="landscape" verticalDpi="0" r:id="rId1"/>
  <rowBreaks count="15" manualBreakCount="15">
    <brk id="27" max="16383" man="1"/>
    <brk id="49" max="16383" man="1"/>
    <brk id="78" max="16383" man="1"/>
    <brk id="124" max="16383" man="1"/>
    <brk id="154" max="16383" man="1"/>
    <brk id="170" max="16383" man="1"/>
    <brk id="198" max="16383" man="1"/>
    <brk id="219" max="16383" man="1"/>
    <brk id="244" max="16383" man="1"/>
    <brk id="341" max="16383" man="1"/>
    <brk id="367" max="16383" man="1"/>
    <brk id="389" max="8" man="1"/>
    <brk id="416" max="16383" man="1"/>
    <brk id="444" max="16383" man="1"/>
    <brk id="7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sheetPr>
  <dimension ref="A2:O1498"/>
  <sheetViews>
    <sheetView tabSelected="1" view="pageBreakPreview" zoomScale="60" zoomScaleNormal="90" workbookViewId="0">
      <pane ySplit="5" topLeftCell="A1448" activePane="bottomLeft" state="frozen"/>
      <selection activeCell="C400" sqref="C399:C400"/>
      <selection pane="bottomLeft" activeCell="B1492" sqref="B1492:B1496"/>
    </sheetView>
  </sheetViews>
  <sheetFormatPr defaultRowHeight="15.75" x14ac:dyDescent="0.2"/>
  <cols>
    <col min="1" max="1" width="8.5703125" style="79" customWidth="1"/>
    <col min="2" max="2" width="52.7109375" style="80" customWidth="1"/>
    <col min="3" max="3" width="32.28515625" style="80" customWidth="1"/>
    <col min="4" max="4" width="16.5703125" style="177" customWidth="1"/>
    <col min="5" max="6" width="18.140625" style="177" customWidth="1"/>
    <col min="7" max="7" width="14" style="177" customWidth="1"/>
    <col min="8" max="8" width="15.85546875" style="177" customWidth="1"/>
    <col min="9" max="9" width="12.140625" style="4" customWidth="1"/>
    <col min="10" max="10" width="11.28515625" style="4" bestFit="1" customWidth="1"/>
    <col min="11" max="16384" width="9.140625" style="4"/>
  </cols>
  <sheetData>
    <row r="2" spans="1:10" x14ac:dyDescent="0.2">
      <c r="A2" s="361" t="s">
        <v>1188</v>
      </c>
      <c r="B2" s="361"/>
      <c r="C2" s="361"/>
      <c r="D2" s="361"/>
      <c r="E2" s="361"/>
      <c r="F2" s="361"/>
      <c r="G2" s="361"/>
      <c r="H2" s="361"/>
    </row>
    <row r="4" spans="1:10" ht="18" customHeight="1" x14ac:dyDescent="0.2">
      <c r="A4" s="362" t="s">
        <v>0</v>
      </c>
      <c r="B4" s="363" t="s">
        <v>1059</v>
      </c>
      <c r="C4" s="363" t="s">
        <v>579</v>
      </c>
      <c r="D4" s="364" t="s">
        <v>580</v>
      </c>
      <c r="E4" s="364"/>
      <c r="F4" s="364" t="s">
        <v>581</v>
      </c>
      <c r="G4" s="364"/>
      <c r="H4" s="364" t="s">
        <v>582</v>
      </c>
    </row>
    <row r="5" spans="1:10" ht="31.5" x14ac:dyDescent="0.2">
      <c r="A5" s="362"/>
      <c r="B5" s="363"/>
      <c r="C5" s="363"/>
      <c r="D5" s="149" t="s">
        <v>583</v>
      </c>
      <c r="E5" s="149" t="s">
        <v>584</v>
      </c>
      <c r="F5" s="149" t="s">
        <v>583</v>
      </c>
      <c r="G5" s="149" t="s">
        <v>584</v>
      </c>
      <c r="H5" s="364"/>
    </row>
    <row r="6" spans="1:10" s="10" customFormat="1" x14ac:dyDescent="0.2">
      <c r="A6" s="71">
        <v>1</v>
      </c>
      <c r="B6" s="71">
        <v>2</v>
      </c>
      <c r="C6" s="71">
        <v>3</v>
      </c>
      <c r="D6" s="149">
        <v>4</v>
      </c>
      <c r="E6" s="149">
        <v>5</v>
      </c>
      <c r="F6" s="149">
        <v>6</v>
      </c>
      <c r="G6" s="149">
        <v>7</v>
      </c>
      <c r="H6" s="149">
        <v>8</v>
      </c>
    </row>
    <row r="7" spans="1:10" ht="15.75" customHeight="1" x14ac:dyDescent="0.2">
      <c r="A7" s="259" t="s">
        <v>1</v>
      </c>
      <c r="B7" s="259" t="s">
        <v>1103</v>
      </c>
      <c r="C7" s="246" t="s">
        <v>585</v>
      </c>
      <c r="D7" s="89">
        <f>D8+D9+D10+D11</f>
        <v>54414</v>
      </c>
      <c r="E7" s="89">
        <f>E8+E9+E10+E11</f>
        <v>99.999999999999986</v>
      </c>
      <c r="F7" s="89">
        <f>F12+F67+F82+F102+F122</f>
        <v>5788.6999999999989</v>
      </c>
      <c r="G7" s="89">
        <f>G8+G9+G10+G11</f>
        <v>100.00000000000001</v>
      </c>
      <c r="H7" s="89">
        <f>F7/D7*100-100</f>
        <v>-89.361745139118611</v>
      </c>
    </row>
    <row r="8" spans="1:10" ht="31.5" x14ac:dyDescent="0.2">
      <c r="A8" s="259"/>
      <c r="B8" s="259"/>
      <c r="C8" s="246" t="s">
        <v>586</v>
      </c>
      <c r="D8" s="89">
        <f>D13+D68+D83+D103+D123</f>
        <v>50841</v>
      </c>
      <c r="E8" s="89">
        <f>D8/D7*100</f>
        <v>93.433675157128675</v>
      </c>
      <c r="F8" s="89">
        <f>F13+F68+F83+F103+F123</f>
        <v>5067</v>
      </c>
      <c r="G8" s="89">
        <f>F8/F7*100</f>
        <v>87.532606630158767</v>
      </c>
      <c r="H8" s="89">
        <f>F8/D8*100-100</f>
        <v>-90.033634271552486</v>
      </c>
    </row>
    <row r="9" spans="1:10" x14ac:dyDescent="0.2">
      <c r="A9" s="259"/>
      <c r="B9" s="259"/>
      <c r="C9" s="246" t="s">
        <v>587</v>
      </c>
      <c r="D9" s="89">
        <f>D14+D69+D84+D104+D124</f>
        <v>0</v>
      </c>
      <c r="E9" s="89">
        <f>E14+E69+E84+E104</f>
        <v>0</v>
      </c>
      <c r="F9" s="89">
        <f>F14+F69+F84+F104+F124</f>
        <v>0</v>
      </c>
      <c r="G9" s="89">
        <f>G14+G69+G84+G104</f>
        <v>0</v>
      </c>
      <c r="H9" s="89" t="s">
        <v>89</v>
      </c>
    </row>
    <row r="10" spans="1:10" x14ac:dyDescent="0.2">
      <c r="A10" s="259"/>
      <c r="B10" s="259"/>
      <c r="C10" s="246" t="s">
        <v>588</v>
      </c>
      <c r="D10" s="89">
        <f>D15+D70+D85+D105+D125</f>
        <v>1737</v>
      </c>
      <c r="E10" s="89">
        <f>D10/D7*100</f>
        <v>3.1921931855772412</v>
      </c>
      <c r="F10" s="89">
        <f>F15+F70+F85+F105+F125</f>
        <v>427.5</v>
      </c>
      <c r="G10" s="89">
        <f>F10/F7*100</f>
        <v>7.385077824036486</v>
      </c>
      <c r="H10" s="89">
        <f>F10/D10*100-100</f>
        <v>-75.388601036269435</v>
      </c>
    </row>
    <row r="11" spans="1:10" x14ac:dyDescent="0.2">
      <c r="A11" s="259"/>
      <c r="B11" s="259"/>
      <c r="C11" s="246" t="s">
        <v>589</v>
      </c>
      <c r="D11" s="89">
        <f>D16+D71+D86+D106+D126</f>
        <v>1836</v>
      </c>
      <c r="E11" s="89">
        <f>D11/D7*100</f>
        <v>3.3741316572940785</v>
      </c>
      <c r="F11" s="89">
        <f>F16+F71+F86+F106+F126</f>
        <v>294.2</v>
      </c>
      <c r="G11" s="89">
        <f>F11/F7*100</f>
        <v>5.0823155458047582</v>
      </c>
      <c r="H11" s="89">
        <f>F11/D11*100-100</f>
        <v>-83.976034858387806</v>
      </c>
    </row>
    <row r="12" spans="1:10" ht="18" customHeight="1" x14ac:dyDescent="0.2">
      <c r="A12" s="262" t="s">
        <v>26</v>
      </c>
      <c r="B12" s="262" t="s">
        <v>1104</v>
      </c>
      <c r="C12" s="81" t="s">
        <v>585</v>
      </c>
      <c r="D12" s="52">
        <f>D13+D14+D15+D16</f>
        <v>32774</v>
      </c>
      <c r="E12" s="52">
        <f>E13+E14+E15+E16</f>
        <v>100</v>
      </c>
      <c r="F12" s="52">
        <f>F13+F14+F15+F16</f>
        <v>2317.5</v>
      </c>
      <c r="G12" s="52">
        <f>G13+G14+G15+G16</f>
        <v>99.999999999999986</v>
      </c>
      <c r="H12" s="52">
        <f>F12/D12*100-100</f>
        <v>-92.928846036492345</v>
      </c>
    </row>
    <row r="13" spans="1:10" ht="18" customHeight="1" x14ac:dyDescent="0.2">
      <c r="A13" s="262"/>
      <c r="B13" s="262"/>
      <c r="C13" s="81" t="s">
        <v>586</v>
      </c>
      <c r="D13" s="52">
        <f>D18+D23+D53+D58</f>
        <v>32742</v>
      </c>
      <c r="E13" s="52">
        <f>D13/D12*100</f>
        <v>99.902361628119849</v>
      </c>
      <c r="F13" s="52">
        <f>F18+F23+F53+F58</f>
        <v>2309.5</v>
      </c>
      <c r="G13" s="52">
        <f>F13/F12*100</f>
        <v>99.654800431499453</v>
      </c>
      <c r="H13" s="52">
        <f>F13/D13*100-100</f>
        <v>-92.946368578584085</v>
      </c>
      <c r="J13" s="65"/>
    </row>
    <row r="14" spans="1:10" ht="18" customHeight="1" x14ac:dyDescent="0.2">
      <c r="A14" s="262"/>
      <c r="B14" s="262"/>
      <c r="C14" s="81" t="s">
        <v>587</v>
      </c>
      <c r="D14" s="52">
        <v>0</v>
      </c>
      <c r="E14" s="52">
        <v>0</v>
      </c>
      <c r="F14" s="52">
        <v>0</v>
      </c>
      <c r="G14" s="52">
        <v>0</v>
      </c>
      <c r="H14" s="52" t="s">
        <v>89</v>
      </c>
      <c r="I14" s="65"/>
    </row>
    <row r="15" spans="1:10" ht="18" customHeight="1" x14ac:dyDescent="0.2">
      <c r="A15" s="262"/>
      <c r="B15" s="262"/>
      <c r="C15" s="81" t="s">
        <v>588</v>
      </c>
      <c r="D15" s="52">
        <f>D55+D65</f>
        <v>32</v>
      </c>
      <c r="E15" s="52">
        <f>D15/D12*100</f>
        <v>9.76383718801489E-2</v>
      </c>
      <c r="F15" s="52">
        <f>F55+F65</f>
        <v>8</v>
      </c>
      <c r="G15" s="52">
        <f>F15/F12*100</f>
        <v>0.3451995685005394</v>
      </c>
      <c r="H15" s="52">
        <f>F15/D15*100-100</f>
        <v>-75</v>
      </c>
    </row>
    <row r="16" spans="1:10" ht="18" customHeight="1" x14ac:dyDescent="0.2">
      <c r="A16" s="262"/>
      <c r="B16" s="262"/>
      <c r="C16" s="81" t="s">
        <v>589</v>
      </c>
      <c r="D16" s="150">
        <f>D56</f>
        <v>0</v>
      </c>
      <c r="E16" s="150">
        <f>D16/D12*100</f>
        <v>0</v>
      </c>
      <c r="F16" s="150">
        <f>F56</f>
        <v>0</v>
      </c>
      <c r="G16" s="150">
        <f>F16/F12*100</f>
        <v>0</v>
      </c>
      <c r="H16" s="150" t="s">
        <v>89</v>
      </c>
    </row>
    <row r="17" spans="1:8" x14ac:dyDescent="0.2">
      <c r="A17" s="365" t="s">
        <v>28</v>
      </c>
      <c r="B17" s="366" t="s">
        <v>29</v>
      </c>
      <c r="C17" s="108" t="s">
        <v>585</v>
      </c>
      <c r="D17" s="148">
        <f>D18+D19+D20+D21</f>
        <v>100</v>
      </c>
      <c r="E17" s="148">
        <f>E18+E19+E20+E21</f>
        <v>100</v>
      </c>
      <c r="F17" s="148">
        <f>F18+F19+F20+F21</f>
        <v>0</v>
      </c>
      <c r="G17" s="148">
        <v>0</v>
      </c>
      <c r="H17" s="148">
        <f>F17/D17*100-100</f>
        <v>-100</v>
      </c>
    </row>
    <row r="18" spans="1:8" ht="31.5" x14ac:dyDescent="0.2">
      <c r="A18" s="365"/>
      <c r="B18" s="366"/>
      <c r="C18" s="108" t="s">
        <v>586</v>
      </c>
      <c r="D18" s="148">
        <v>100</v>
      </c>
      <c r="E18" s="148">
        <f>D18/D17*100</f>
        <v>100</v>
      </c>
      <c r="F18" s="148">
        <v>0</v>
      </c>
      <c r="G18" s="148">
        <v>0</v>
      </c>
      <c r="H18" s="148">
        <f>F18/D18*100-100</f>
        <v>-100</v>
      </c>
    </row>
    <row r="19" spans="1:8" x14ac:dyDescent="0.2">
      <c r="A19" s="365"/>
      <c r="B19" s="366"/>
      <c r="C19" s="108" t="s">
        <v>587</v>
      </c>
      <c r="D19" s="148">
        <v>0</v>
      </c>
      <c r="E19" s="148">
        <v>0</v>
      </c>
      <c r="F19" s="148">
        <v>0</v>
      </c>
      <c r="G19" s="148">
        <v>0</v>
      </c>
      <c r="H19" s="8" t="s">
        <v>89</v>
      </c>
    </row>
    <row r="20" spans="1:8" ht="15.75" customHeight="1" x14ac:dyDescent="0.2">
      <c r="A20" s="365"/>
      <c r="B20" s="366"/>
      <c r="C20" s="108" t="s">
        <v>588</v>
      </c>
      <c r="D20" s="148">
        <v>0</v>
      </c>
      <c r="E20" s="148">
        <v>0</v>
      </c>
      <c r="F20" s="148">
        <v>0</v>
      </c>
      <c r="G20" s="148">
        <v>0</v>
      </c>
      <c r="H20" s="8" t="s">
        <v>89</v>
      </c>
    </row>
    <row r="21" spans="1:8" ht="16.5" customHeight="1" x14ac:dyDescent="0.2">
      <c r="A21" s="365"/>
      <c r="B21" s="366"/>
      <c r="C21" s="108" t="s">
        <v>589</v>
      </c>
      <c r="D21" s="148">
        <v>0</v>
      </c>
      <c r="E21" s="148">
        <v>0</v>
      </c>
      <c r="F21" s="148">
        <v>0</v>
      </c>
      <c r="G21" s="148">
        <v>0</v>
      </c>
      <c r="H21" s="8" t="s">
        <v>89</v>
      </c>
    </row>
    <row r="22" spans="1:8" ht="15.75" customHeight="1" x14ac:dyDescent="0.2">
      <c r="A22" s="365" t="s">
        <v>32</v>
      </c>
      <c r="B22" s="366" t="s">
        <v>590</v>
      </c>
      <c r="C22" s="108" t="s">
        <v>585</v>
      </c>
      <c r="D22" s="148">
        <f>D23+D24+D25+D26</f>
        <v>25863</v>
      </c>
      <c r="E22" s="148">
        <f>E23+E24+E25+E26</f>
        <v>100</v>
      </c>
      <c r="F22" s="148">
        <f>F23+F24+F25+F26</f>
        <v>780.1</v>
      </c>
      <c r="G22" s="148">
        <f>G23+G24+G25+G26</f>
        <v>100</v>
      </c>
      <c r="H22" s="148">
        <f>F22/D22*100-100</f>
        <v>-96.983721919344234</v>
      </c>
    </row>
    <row r="23" spans="1:8" ht="31.5" x14ac:dyDescent="0.2">
      <c r="A23" s="365"/>
      <c r="B23" s="366"/>
      <c r="C23" s="108" t="s">
        <v>586</v>
      </c>
      <c r="D23" s="148">
        <f>D28+D33+D38+D43+D48</f>
        <v>25863</v>
      </c>
      <c r="E23" s="148">
        <f>D23/D22*100</f>
        <v>100</v>
      </c>
      <c r="F23" s="148">
        <f>F28+F33+F38+F43</f>
        <v>780.1</v>
      </c>
      <c r="G23" s="148">
        <f>F23/F22*100</f>
        <v>100</v>
      </c>
      <c r="H23" s="148">
        <f>F23/D23*100-100</f>
        <v>-96.983721919344234</v>
      </c>
    </row>
    <row r="24" spans="1:8" x14ac:dyDescent="0.2">
      <c r="A24" s="365"/>
      <c r="B24" s="366"/>
      <c r="C24" s="108" t="s">
        <v>587</v>
      </c>
      <c r="D24" s="148">
        <f t="shared" ref="D24:D26" si="0">D29+D34+D39+D44+D49</f>
        <v>0</v>
      </c>
      <c r="E24" s="148">
        <v>0</v>
      </c>
      <c r="F24" s="148">
        <f t="shared" ref="F24:F26" si="1">F29+F34+F39+F44</f>
        <v>0</v>
      </c>
      <c r="G24" s="148">
        <v>0</v>
      </c>
      <c r="H24" s="8" t="s">
        <v>89</v>
      </c>
    </row>
    <row r="25" spans="1:8" x14ac:dyDescent="0.2">
      <c r="A25" s="365"/>
      <c r="B25" s="366"/>
      <c r="C25" s="108" t="s">
        <v>588</v>
      </c>
      <c r="D25" s="148">
        <f t="shared" si="0"/>
        <v>0</v>
      </c>
      <c r="E25" s="148">
        <v>0</v>
      </c>
      <c r="F25" s="148">
        <f t="shared" si="1"/>
        <v>0</v>
      </c>
      <c r="G25" s="148">
        <v>0</v>
      </c>
      <c r="H25" s="149" t="s">
        <v>89</v>
      </c>
    </row>
    <row r="26" spans="1:8" x14ac:dyDescent="0.2">
      <c r="A26" s="365"/>
      <c r="B26" s="366"/>
      <c r="C26" s="108" t="s">
        <v>589</v>
      </c>
      <c r="D26" s="148">
        <f t="shared" si="0"/>
        <v>0</v>
      </c>
      <c r="E26" s="148">
        <v>0</v>
      </c>
      <c r="F26" s="148">
        <f t="shared" si="1"/>
        <v>0</v>
      </c>
      <c r="G26" s="148">
        <v>0</v>
      </c>
      <c r="H26" s="149" t="s">
        <v>89</v>
      </c>
    </row>
    <row r="27" spans="1:8" ht="18" hidden="1" customHeight="1" x14ac:dyDescent="0.2">
      <c r="A27" s="365" t="s">
        <v>36</v>
      </c>
      <c r="B27" s="367" t="s">
        <v>591</v>
      </c>
      <c r="C27" s="108" t="s">
        <v>585</v>
      </c>
      <c r="D27" s="148">
        <f>D28</f>
        <v>0</v>
      </c>
      <c r="E27" s="148">
        <v>0</v>
      </c>
      <c r="F27" s="148">
        <f>F28</f>
        <v>0</v>
      </c>
      <c r="G27" s="148">
        <v>0</v>
      </c>
      <c r="H27" s="149" t="s">
        <v>89</v>
      </c>
    </row>
    <row r="28" spans="1:8" ht="30" hidden="1" customHeight="1" x14ac:dyDescent="0.2">
      <c r="A28" s="365"/>
      <c r="B28" s="367"/>
      <c r="C28" s="108" t="s">
        <v>586</v>
      </c>
      <c r="D28" s="148">
        <v>0</v>
      </c>
      <c r="E28" s="148">
        <v>0</v>
      </c>
      <c r="F28" s="148">
        <v>0</v>
      </c>
      <c r="G28" s="148">
        <v>0</v>
      </c>
      <c r="H28" s="149" t="s">
        <v>89</v>
      </c>
    </row>
    <row r="29" spans="1:8" ht="22.5" hidden="1" customHeight="1" x14ac:dyDescent="0.2">
      <c r="A29" s="365"/>
      <c r="B29" s="367"/>
      <c r="C29" s="108" t="s">
        <v>587</v>
      </c>
      <c r="D29" s="148">
        <v>0</v>
      </c>
      <c r="E29" s="148">
        <v>0</v>
      </c>
      <c r="F29" s="148">
        <v>0</v>
      </c>
      <c r="G29" s="148">
        <v>0</v>
      </c>
      <c r="H29" s="149" t="s">
        <v>89</v>
      </c>
    </row>
    <row r="30" spans="1:8" ht="14.25" hidden="1" customHeight="1" x14ac:dyDescent="0.2">
      <c r="A30" s="365"/>
      <c r="B30" s="367"/>
      <c r="C30" s="108" t="s">
        <v>588</v>
      </c>
      <c r="D30" s="148">
        <v>0</v>
      </c>
      <c r="E30" s="148">
        <v>0</v>
      </c>
      <c r="F30" s="148">
        <v>0</v>
      </c>
      <c r="G30" s="148">
        <v>0</v>
      </c>
      <c r="H30" s="149" t="s">
        <v>89</v>
      </c>
    </row>
    <row r="31" spans="1:8" ht="21.75" hidden="1" customHeight="1" x14ac:dyDescent="0.2">
      <c r="A31" s="365"/>
      <c r="B31" s="367"/>
      <c r="C31" s="108" t="s">
        <v>589</v>
      </c>
      <c r="D31" s="148">
        <v>0</v>
      </c>
      <c r="E31" s="148">
        <v>0</v>
      </c>
      <c r="F31" s="148">
        <v>0</v>
      </c>
      <c r="G31" s="148">
        <v>0</v>
      </c>
      <c r="H31" s="149" t="s">
        <v>89</v>
      </c>
    </row>
    <row r="32" spans="1:8" ht="15.75" hidden="1" customHeight="1" x14ac:dyDescent="0.2">
      <c r="A32" s="365" t="s">
        <v>39</v>
      </c>
      <c r="B32" s="367" t="s">
        <v>592</v>
      </c>
      <c r="C32" s="108" t="s">
        <v>585</v>
      </c>
      <c r="D32" s="148">
        <f>D33</f>
        <v>0</v>
      </c>
      <c r="E32" s="148">
        <v>0</v>
      </c>
      <c r="F32" s="148">
        <f>F33</f>
        <v>0</v>
      </c>
      <c r="G32" s="148">
        <v>0</v>
      </c>
      <c r="H32" s="149" t="s">
        <v>89</v>
      </c>
    </row>
    <row r="33" spans="1:8" ht="31.5" hidden="1" x14ac:dyDescent="0.2">
      <c r="A33" s="365"/>
      <c r="B33" s="367"/>
      <c r="C33" s="108" t="s">
        <v>586</v>
      </c>
      <c r="D33" s="148">
        <v>0</v>
      </c>
      <c r="E33" s="148">
        <v>0</v>
      </c>
      <c r="F33" s="148">
        <v>0</v>
      </c>
      <c r="G33" s="148">
        <v>0</v>
      </c>
      <c r="H33" s="149" t="s">
        <v>89</v>
      </c>
    </row>
    <row r="34" spans="1:8" hidden="1" x14ac:dyDescent="0.2">
      <c r="A34" s="365"/>
      <c r="B34" s="367"/>
      <c r="C34" s="108" t="s">
        <v>587</v>
      </c>
      <c r="D34" s="148">
        <v>0</v>
      </c>
      <c r="E34" s="148">
        <v>0</v>
      </c>
      <c r="F34" s="148">
        <v>0</v>
      </c>
      <c r="G34" s="148">
        <v>0</v>
      </c>
      <c r="H34" s="149" t="s">
        <v>89</v>
      </c>
    </row>
    <row r="35" spans="1:8" hidden="1" x14ac:dyDescent="0.2">
      <c r="A35" s="365"/>
      <c r="B35" s="367"/>
      <c r="C35" s="108" t="s">
        <v>588</v>
      </c>
      <c r="D35" s="148">
        <v>0</v>
      </c>
      <c r="E35" s="148">
        <v>0</v>
      </c>
      <c r="F35" s="148">
        <v>0</v>
      </c>
      <c r="G35" s="148">
        <v>0</v>
      </c>
      <c r="H35" s="149" t="s">
        <v>89</v>
      </c>
    </row>
    <row r="36" spans="1:8" hidden="1" x14ac:dyDescent="0.2">
      <c r="A36" s="365"/>
      <c r="B36" s="367"/>
      <c r="C36" s="108" t="s">
        <v>589</v>
      </c>
      <c r="D36" s="148">
        <v>0</v>
      </c>
      <c r="E36" s="148">
        <v>0</v>
      </c>
      <c r="F36" s="148">
        <v>0</v>
      </c>
      <c r="G36" s="148">
        <v>0</v>
      </c>
      <c r="H36" s="149" t="s">
        <v>89</v>
      </c>
    </row>
    <row r="37" spans="1:8" x14ac:dyDescent="0.2">
      <c r="A37" s="365" t="s">
        <v>36</v>
      </c>
      <c r="B37" s="367" t="s">
        <v>43</v>
      </c>
      <c r="C37" s="108" t="s">
        <v>585</v>
      </c>
      <c r="D37" s="148">
        <f>D38</f>
        <v>50</v>
      </c>
      <c r="E37" s="148">
        <f>E38</f>
        <v>100</v>
      </c>
      <c r="F37" s="148">
        <v>0</v>
      </c>
      <c r="G37" s="148">
        <v>0</v>
      </c>
      <c r="H37" s="148">
        <f>F37/D37*100-100</f>
        <v>-100</v>
      </c>
    </row>
    <row r="38" spans="1:8" ht="31.5" x14ac:dyDescent="0.2">
      <c r="A38" s="365"/>
      <c r="B38" s="367"/>
      <c r="C38" s="108" t="s">
        <v>586</v>
      </c>
      <c r="D38" s="148">
        <v>50</v>
      </c>
      <c r="E38" s="148">
        <f>D38/D37*100</f>
        <v>100</v>
      </c>
      <c r="F38" s="148">
        <v>0</v>
      </c>
      <c r="G38" s="148">
        <v>0</v>
      </c>
      <c r="H38" s="148">
        <f>F38/D38*100-100</f>
        <v>-100</v>
      </c>
    </row>
    <row r="39" spans="1:8" x14ac:dyDescent="0.2">
      <c r="A39" s="365"/>
      <c r="B39" s="367"/>
      <c r="C39" s="108" t="s">
        <v>587</v>
      </c>
      <c r="D39" s="148">
        <v>0</v>
      </c>
      <c r="E39" s="148">
        <v>0</v>
      </c>
      <c r="F39" s="148">
        <v>0</v>
      </c>
      <c r="G39" s="148">
        <v>0</v>
      </c>
      <c r="H39" s="149" t="s">
        <v>89</v>
      </c>
    </row>
    <row r="40" spans="1:8" x14ac:dyDescent="0.2">
      <c r="A40" s="365"/>
      <c r="B40" s="367"/>
      <c r="C40" s="108" t="s">
        <v>588</v>
      </c>
      <c r="D40" s="148">
        <v>0</v>
      </c>
      <c r="E40" s="148">
        <v>0</v>
      </c>
      <c r="F40" s="148">
        <v>0</v>
      </c>
      <c r="G40" s="148">
        <v>0</v>
      </c>
      <c r="H40" s="149" t="s">
        <v>89</v>
      </c>
    </row>
    <row r="41" spans="1:8" x14ac:dyDescent="0.2">
      <c r="A41" s="365"/>
      <c r="B41" s="367"/>
      <c r="C41" s="108" t="s">
        <v>589</v>
      </c>
      <c r="D41" s="148">
        <v>0</v>
      </c>
      <c r="E41" s="148">
        <v>0</v>
      </c>
      <c r="F41" s="148">
        <v>0</v>
      </c>
      <c r="G41" s="148">
        <v>0</v>
      </c>
      <c r="H41" s="149" t="s">
        <v>89</v>
      </c>
    </row>
    <row r="42" spans="1:8" x14ac:dyDescent="0.2">
      <c r="A42" s="365" t="s">
        <v>39</v>
      </c>
      <c r="B42" s="367" t="s">
        <v>45</v>
      </c>
      <c r="C42" s="108" t="s">
        <v>585</v>
      </c>
      <c r="D42" s="148">
        <f>D43</f>
        <v>25430</v>
      </c>
      <c r="E42" s="148">
        <f>E43</f>
        <v>100</v>
      </c>
      <c r="F42" s="148">
        <f>F43+F44+F45+F46</f>
        <v>780.1</v>
      </c>
      <c r="G42" s="148">
        <f>G43+G44+G45+G46</f>
        <v>100</v>
      </c>
      <c r="H42" s="148">
        <f>F42/D42*100-100</f>
        <v>-96.932363350373578</v>
      </c>
    </row>
    <row r="43" spans="1:8" ht="31.5" x14ac:dyDescent="0.2">
      <c r="A43" s="365"/>
      <c r="B43" s="367"/>
      <c r="C43" s="108" t="s">
        <v>586</v>
      </c>
      <c r="D43" s="148">
        <v>25430</v>
      </c>
      <c r="E43" s="148">
        <f>D43/D42*100</f>
        <v>100</v>
      </c>
      <c r="F43" s="148">
        <v>780.1</v>
      </c>
      <c r="G43" s="148">
        <f>F43/F42*100</f>
        <v>100</v>
      </c>
      <c r="H43" s="148">
        <f>F43/D43*100-100</f>
        <v>-96.932363350373578</v>
      </c>
    </row>
    <row r="44" spans="1:8" x14ac:dyDescent="0.2">
      <c r="A44" s="365"/>
      <c r="B44" s="367"/>
      <c r="C44" s="108" t="s">
        <v>587</v>
      </c>
      <c r="D44" s="148">
        <v>0</v>
      </c>
      <c r="E44" s="148">
        <v>0</v>
      </c>
      <c r="F44" s="148">
        <v>0</v>
      </c>
      <c r="G44" s="148">
        <v>0</v>
      </c>
      <c r="H44" s="149" t="s">
        <v>89</v>
      </c>
    </row>
    <row r="45" spans="1:8" x14ac:dyDescent="0.2">
      <c r="A45" s="365"/>
      <c r="B45" s="367"/>
      <c r="C45" s="108" t="s">
        <v>588</v>
      </c>
      <c r="D45" s="148">
        <v>0</v>
      </c>
      <c r="E45" s="148">
        <v>0</v>
      </c>
      <c r="F45" s="148">
        <v>0</v>
      </c>
      <c r="G45" s="148">
        <v>0</v>
      </c>
      <c r="H45" s="149" t="s">
        <v>89</v>
      </c>
    </row>
    <row r="46" spans="1:8" ht="18" customHeight="1" x14ac:dyDescent="0.2">
      <c r="A46" s="365"/>
      <c r="B46" s="367"/>
      <c r="C46" s="108" t="s">
        <v>589</v>
      </c>
      <c r="D46" s="148">
        <v>0</v>
      </c>
      <c r="E46" s="148">
        <v>0</v>
      </c>
      <c r="F46" s="148">
        <v>0</v>
      </c>
      <c r="G46" s="148">
        <v>0</v>
      </c>
      <c r="H46" s="149" t="s">
        <v>89</v>
      </c>
    </row>
    <row r="47" spans="1:8" ht="19.5" customHeight="1" x14ac:dyDescent="0.2">
      <c r="A47" s="365" t="s">
        <v>1098</v>
      </c>
      <c r="B47" s="374" t="s">
        <v>1293</v>
      </c>
      <c r="C47" s="136" t="s">
        <v>585</v>
      </c>
      <c r="D47" s="148">
        <f>D48</f>
        <v>383</v>
      </c>
      <c r="E47" s="148">
        <f>E48</f>
        <v>100</v>
      </c>
      <c r="F47" s="148">
        <f>F48</f>
        <v>0</v>
      </c>
      <c r="G47" s="148">
        <f t="shared" ref="G47" si="2">G48</f>
        <v>0</v>
      </c>
      <c r="H47" s="148">
        <f t="shared" ref="H47:H48" si="3">F47/D47*100-100</f>
        <v>-100</v>
      </c>
    </row>
    <row r="48" spans="1:8" ht="31.5" x14ac:dyDescent="0.2">
      <c r="A48" s="365"/>
      <c r="B48" s="375"/>
      <c r="C48" s="136" t="s">
        <v>586</v>
      </c>
      <c r="D48" s="148">
        <v>383</v>
      </c>
      <c r="E48" s="148">
        <f>D48/D47*100</f>
        <v>100</v>
      </c>
      <c r="F48" s="148">
        <v>0</v>
      </c>
      <c r="G48" s="148">
        <v>0</v>
      </c>
      <c r="H48" s="148">
        <f t="shared" si="3"/>
        <v>-100</v>
      </c>
    </row>
    <row r="49" spans="1:8" x14ac:dyDescent="0.2">
      <c r="A49" s="365"/>
      <c r="B49" s="375"/>
      <c r="C49" s="129" t="s">
        <v>587</v>
      </c>
      <c r="D49" s="148">
        <v>0</v>
      </c>
      <c r="E49" s="148">
        <v>0</v>
      </c>
      <c r="F49" s="148">
        <v>0</v>
      </c>
      <c r="G49" s="148">
        <v>0</v>
      </c>
      <c r="H49" s="149" t="s">
        <v>89</v>
      </c>
    </row>
    <row r="50" spans="1:8" x14ac:dyDescent="0.2">
      <c r="A50" s="365"/>
      <c r="B50" s="375"/>
      <c r="C50" s="129" t="s">
        <v>1269</v>
      </c>
      <c r="D50" s="148">
        <v>0</v>
      </c>
      <c r="E50" s="148">
        <v>0</v>
      </c>
      <c r="F50" s="148">
        <v>0</v>
      </c>
      <c r="G50" s="148">
        <v>0</v>
      </c>
      <c r="H50" s="149" t="s">
        <v>89</v>
      </c>
    </row>
    <row r="51" spans="1:8" x14ac:dyDescent="0.2">
      <c r="A51" s="365"/>
      <c r="B51" s="376"/>
      <c r="C51" s="129" t="s">
        <v>1270</v>
      </c>
      <c r="D51" s="148">
        <v>0</v>
      </c>
      <c r="E51" s="148">
        <v>0</v>
      </c>
      <c r="F51" s="148">
        <v>0</v>
      </c>
      <c r="G51" s="148">
        <v>0</v>
      </c>
      <c r="H51" s="149" t="s">
        <v>89</v>
      </c>
    </row>
    <row r="52" spans="1:8" ht="22.5" customHeight="1" x14ac:dyDescent="0.2">
      <c r="A52" s="365" t="s">
        <v>47</v>
      </c>
      <c r="B52" s="366" t="s">
        <v>593</v>
      </c>
      <c r="C52" s="108" t="s">
        <v>585</v>
      </c>
      <c r="D52" s="148">
        <f>D53+D54+D55+D56</f>
        <v>6761</v>
      </c>
      <c r="E52" s="148">
        <f>E53+E54+E55+E56</f>
        <v>100</v>
      </c>
      <c r="F52" s="148">
        <f>F53+F54+F55+F56</f>
        <v>1536.5</v>
      </c>
      <c r="G52" s="148">
        <f>G53+G54+G55+G56</f>
        <v>100.00272509700442</v>
      </c>
      <c r="H52" s="148">
        <f>F52/D52*100-100</f>
        <v>-77.274071882857569</v>
      </c>
    </row>
    <row r="53" spans="1:8" ht="31.5" x14ac:dyDescent="0.2">
      <c r="A53" s="280"/>
      <c r="B53" s="366"/>
      <c r="C53" s="108" t="s">
        <v>586</v>
      </c>
      <c r="D53" s="148">
        <v>6729</v>
      </c>
      <c r="E53" s="148">
        <f>D53/D52*100</f>
        <v>99.526697234136961</v>
      </c>
      <c r="F53" s="148">
        <v>1528.5</v>
      </c>
      <c r="G53" s="148">
        <f>F53/F52*100</f>
        <v>99.479336153595838</v>
      </c>
      <c r="H53" s="148">
        <f>F53/D53*100-100</f>
        <v>-77.284886312973697</v>
      </c>
    </row>
    <row r="54" spans="1:8" x14ac:dyDescent="0.2">
      <c r="A54" s="280"/>
      <c r="B54" s="366"/>
      <c r="C54" s="108" t="s">
        <v>587</v>
      </c>
      <c r="D54" s="148">
        <v>0</v>
      </c>
      <c r="E54" s="148">
        <v>0</v>
      </c>
      <c r="F54" s="148">
        <v>0</v>
      </c>
      <c r="G54" s="148">
        <v>0</v>
      </c>
      <c r="H54" s="149" t="s">
        <v>89</v>
      </c>
    </row>
    <row r="55" spans="1:8" ht="19.5" customHeight="1" x14ac:dyDescent="0.2">
      <c r="A55" s="280"/>
      <c r="B55" s="366"/>
      <c r="C55" s="108" t="s">
        <v>588</v>
      </c>
      <c r="D55" s="148">
        <v>32</v>
      </c>
      <c r="E55" s="148">
        <f>D55/D52*100</f>
        <v>0.47330276586303799</v>
      </c>
      <c r="F55" s="148">
        <v>8</v>
      </c>
      <c r="G55" s="148">
        <f>F55/F53*100</f>
        <v>0.52338894340857056</v>
      </c>
      <c r="H55" s="148">
        <f>F55/D55*100-100</f>
        <v>-75</v>
      </c>
    </row>
    <row r="56" spans="1:8" ht="17.25" customHeight="1" x14ac:dyDescent="0.2">
      <c r="A56" s="280"/>
      <c r="B56" s="366"/>
      <c r="C56" s="108" t="s">
        <v>589</v>
      </c>
      <c r="D56" s="148">
        <v>0</v>
      </c>
      <c r="E56" s="148">
        <f>D56/D52*100</f>
        <v>0</v>
      </c>
      <c r="F56" s="148">
        <v>0</v>
      </c>
      <c r="G56" s="148">
        <f>F56/F52*100</f>
        <v>0</v>
      </c>
      <c r="H56" s="148" t="s">
        <v>89</v>
      </c>
    </row>
    <row r="57" spans="1:8" ht="26.25" customHeight="1" x14ac:dyDescent="0.2">
      <c r="A57" s="365" t="s">
        <v>50</v>
      </c>
      <c r="B57" s="366" t="s">
        <v>959</v>
      </c>
      <c r="C57" s="108" t="s">
        <v>585</v>
      </c>
      <c r="D57" s="148">
        <f>D58</f>
        <v>50</v>
      </c>
      <c r="E57" s="148">
        <f>E58</f>
        <v>100</v>
      </c>
      <c r="F57" s="148">
        <f>F58+F59+F60+F61</f>
        <v>0.9</v>
      </c>
      <c r="G57" s="148">
        <f>G58+G59+G60+G61</f>
        <v>100</v>
      </c>
      <c r="H57" s="148">
        <f>F57/D57*100-100</f>
        <v>-98.2</v>
      </c>
    </row>
    <row r="58" spans="1:8" ht="31.5" x14ac:dyDescent="0.2">
      <c r="A58" s="280"/>
      <c r="B58" s="366"/>
      <c r="C58" s="108" t="s">
        <v>586</v>
      </c>
      <c r="D58" s="148">
        <v>50</v>
      </c>
      <c r="E58" s="148">
        <f>D58/D57*100</f>
        <v>100</v>
      </c>
      <c r="F58" s="148">
        <v>0.9</v>
      </c>
      <c r="G58" s="148">
        <f>F58/F57*100</f>
        <v>100</v>
      </c>
      <c r="H58" s="148">
        <f>F58/D58*100-100</f>
        <v>-98.2</v>
      </c>
    </row>
    <row r="59" spans="1:8" ht="21" customHeight="1" x14ac:dyDescent="0.2">
      <c r="A59" s="280"/>
      <c r="B59" s="366"/>
      <c r="C59" s="108" t="s">
        <v>587</v>
      </c>
      <c r="D59" s="148">
        <v>0</v>
      </c>
      <c r="E59" s="148">
        <f t="shared" ref="E59:E61" si="4">D59/D55*100</f>
        <v>0</v>
      </c>
      <c r="F59" s="148">
        <v>0</v>
      </c>
      <c r="G59" s="148">
        <f t="shared" ref="G59:G61" si="5">F59/F55*100</f>
        <v>0</v>
      </c>
      <c r="H59" s="149" t="s">
        <v>89</v>
      </c>
    </row>
    <row r="60" spans="1:8" ht="18.75" customHeight="1" x14ac:dyDescent="0.2">
      <c r="A60" s="280"/>
      <c r="B60" s="366"/>
      <c r="C60" s="108" t="s">
        <v>588</v>
      </c>
      <c r="D60" s="148">
        <v>0</v>
      </c>
      <c r="E60" s="148">
        <v>0</v>
      </c>
      <c r="F60" s="148">
        <v>0</v>
      </c>
      <c r="G60" s="148">
        <v>0</v>
      </c>
      <c r="H60" s="149" t="s">
        <v>89</v>
      </c>
    </row>
    <row r="61" spans="1:8" ht="21" customHeight="1" x14ac:dyDescent="0.2">
      <c r="A61" s="280"/>
      <c r="B61" s="366"/>
      <c r="C61" s="108" t="s">
        <v>589</v>
      </c>
      <c r="D61" s="148">
        <v>0</v>
      </c>
      <c r="E61" s="148">
        <f t="shared" si="4"/>
        <v>0</v>
      </c>
      <c r="F61" s="148">
        <v>0</v>
      </c>
      <c r="G61" s="148">
        <f t="shared" si="5"/>
        <v>0</v>
      </c>
      <c r="H61" s="149" t="s">
        <v>89</v>
      </c>
    </row>
    <row r="62" spans="1:8" ht="19.5" hidden="1" customHeight="1" x14ac:dyDescent="0.2">
      <c r="A62" s="365" t="s">
        <v>54</v>
      </c>
      <c r="B62" s="260" t="s">
        <v>1268</v>
      </c>
      <c r="C62" s="108" t="s">
        <v>585</v>
      </c>
      <c r="D62" s="148">
        <f>D63+D64+D65+D66</f>
        <v>0</v>
      </c>
      <c r="E62" s="148">
        <v>0</v>
      </c>
      <c r="F62" s="148">
        <f>F63+F64+F65+F66</f>
        <v>0</v>
      </c>
      <c r="G62" s="148">
        <v>0</v>
      </c>
      <c r="H62" s="149" t="s">
        <v>89</v>
      </c>
    </row>
    <row r="63" spans="1:8" ht="31.5" hidden="1" x14ac:dyDescent="0.2">
      <c r="A63" s="365"/>
      <c r="B63" s="260"/>
      <c r="C63" s="108" t="s">
        <v>586</v>
      </c>
      <c r="D63" s="148">
        <v>0</v>
      </c>
      <c r="E63" s="148">
        <v>0</v>
      </c>
      <c r="F63" s="148">
        <v>0</v>
      </c>
      <c r="G63" s="148">
        <v>0</v>
      </c>
      <c r="H63" s="149" t="s">
        <v>89</v>
      </c>
    </row>
    <row r="64" spans="1:8" hidden="1" x14ac:dyDescent="0.2">
      <c r="A64" s="365"/>
      <c r="B64" s="260"/>
      <c r="C64" s="108" t="s">
        <v>587</v>
      </c>
      <c r="D64" s="148">
        <v>0</v>
      </c>
      <c r="E64" s="148">
        <v>0</v>
      </c>
      <c r="F64" s="148">
        <v>0</v>
      </c>
      <c r="G64" s="148">
        <v>0</v>
      </c>
      <c r="H64" s="149" t="s">
        <v>89</v>
      </c>
    </row>
    <row r="65" spans="1:8" hidden="1" x14ac:dyDescent="0.2">
      <c r="A65" s="365"/>
      <c r="B65" s="260"/>
      <c r="C65" s="108" t="s">
        <v>588</v>
      </c>
      <c r="D65" s="148">
        <v>0</v>
      </c>
      <c r="E65" s="148">
        <v>0</v>
      </c>
      <c r="F65" s="148">
        <v>0</v>
      </c>
      <c r="G65" s="148">
        <v>0</v>
      </c>
      <c r="H65" s="149" t="s">
        <v>89</v>
      </c>
    </row>
    <row r="66" spans="1:8" hidden="1" x14ac:dyDescent="0.2">
      <c r="A66" s="365"/>
      <c r="B66" s="260"/>
      <c r="C66" s="108" t="s">
        <v>589</v>
      </c>
      <c r="D66" s="148">
        <v>0</v>
      </c>
      <c r="E66" s="148">
        <v>0</v>
      </c>
      <c r="F66" s="148">
        <v>0</v>
      </c>
      <c r="G66" s="148">
        <v>0</v>
      </c>
      <c r="H66" s="149" t="s">
        <v>89</v>
      </c>
    </row>
    <row r="67" spans="1:8" ht="15.75" customHeight="1" x14ac:dyDescent="0.2">
      <c r="A67" s="262" t="s">
        <v>57</v>
      </c>
      <c r="B67" s="262" t="s">
        <v>1105</v>
      </c>
      <c r="C67" s="81" t="s">
        <v>585</v>
      </c>
      <c r="D67" s="52">
        <f>D68</f>
        <v>229</v>
      </c>
      <c r="E67" s="52">
        <f>E68+E69+E70+E71</f>
        <v>100</v>
      </c>
      <c r="F67" s="52">
        <f>F68</f>
        <v>12.1</v>
      </c>
      <c r="G67" s="52">
        <f>G68+G69+G70+G71</f>
        <v>100</v>
      </c>
      <c r="H67" s="52">
        <f>F67/D67*100</f>
        <v>5.283842794759825</v>
      </c>
    </row>
    <row r="68" spans="1:8" ht="37.5" customHeight="1" x14ac:dyDescent="0.2">
      <c r="A68" s="262"/>
      <c r="B68" s="262"/>
      <c r="C68" s="81" t="s">
        <v>586</v>
      </c>
      <c r="D68" s="52">
        <f>D73+D78</f>
        <v>229</v>
      </c>
      <c r="E68" s="52">
        <f>D68/D67*100</f>
        <v>100</v>
      </c>
      <c r="F68" s="52">
        <f>F73+F78</f>
        <v>12.1</v>
      </c>
      <c r="G68" s="52">
        <f>F68/F67*100</f>
        <v>100</v>
      </c>
      <c r="H68" s="52">
        <f>F68/D68*100-100</f>
        <v>-94.716157205240179</v>
      </c>
    </row>
    <row r="69" spans="1:8" ht="25.5" customHeight="1" x14ac:dyDescent="0.2">
      <c r="A69" s="262"/>
      <c r="B69" s="262"/>
      <c r="C69" s="81" t="s">
        <v>587</v>
      </c>
      <c r="D69" s="52">
        <v>0</v>
      </c>
      <c r="E69" s="52">
        <v>0</v>
      </c>
      <c r="F69" s="52">
        <v>0</v>
      </c>
      <c r="G69" s="52">
        <v>0</v>
      </c>
      <c r="H69" s="52" t="s">
        <v>89</v>
      </c>
    </row>
    <row r="70" spans="1:8" ht="25.5" customHeight="1" x14ac:dyDescent="0.2">
      <c r="A70" s="262"/>
      <c r="B70" s="262"/>
      <c r="C70" s="81" t="s">
        <v>588</v>
      </c>
      <c r="D70" s="52">
        <v>0</v>
      </c>
      <c r="E70" s="52">
        <v>0</v>
      </c>
      <c r="F70" s="52">
        <v>0</v>
      </c>
      <c r="G70" s="52">
        <v>0</v>
      </c>
      <c r="H70" s="52" t="s">
        <v>89</v>
      </c>
    </row>
    <row r="71" spans="1:8" ht="25.5" customHeight="1" x14ac:dyDescent="0.2">
      <c r="A71" s="262"/>
      <c r="B71" s="262"/>
      <c r="C71" s="81" t="s">
        <v>589</v>
      </c>
      <c r="D71" s="52">
        <v>0</v>
      </c>
      <c r="E71" s="52">
        <v>0</v>
      </c>
      <c r="F71" s="52">
        <v>0</v>
      </c>
      <c r="G71" s="52">
        <v>0</v>
      </c>
      <c r="H71" s="52" t="s">
        <v>89</v>
      </c>
    </row>
    <row r="72" spans="1:8" ht="23.25" customHeight="1" x14ac:dyDescent="0.2">
      <c r="A72" s="377" t="s">
        <v>59</v>
      </c>
      <c r="B72" s="366" t="s">
        <v>60</v>
      </c>
      <c r="C72" s="108" t="s">
        <v>585</v>
      </c>
      <c r="D72" s="148">
        <f>D73</f>
        <v>162</v>
      </c>
      <c r="E72" s="148">
        <f>E73+E74+E75+E76</f>
        <v>100</v>
      </c>
      <c r="F72" s="148">
        <f>F73</f>
        <v>10.9</v>
      </c>
      <c r="G72" s="148">
        <f>G73+G74+G75+G76</f>
        <v>100</v>
      </c>
      <c r="H72" s="148">
        <f>F72/D72*100-100</f>
        <v>-93.271604938271608</v>
      </c>
    </row>
    <row r="73" spans="1:8" ht="31.5" x14ac:dyDescent="0.2">
      <c r="A73" s="365"/>
      <c r="B73" s="366"/>
      <c r="C73" s="108" t="s">
        <v>586</v>
      </c>
      <c r="D73" s="148">
        <v>162</v>
      </c>
      <c r="E73" s="148">
        <f>D73/D72*100</f>
        <v>100</v>
      </c>
      <c r="F73" s="148">
        <v>10.9</v>
      </c>
      <c r="G73" s="148">
        <f>F73/F72*100</f>
        <v>100</v>
      </c>
      <c r="H73" s="148">
        <f>F73/D73*100-100</f>
        <v>-93.271604938271608</v>
      </c>
    </row>
    <row r="74" spans="1:8" ht="21" customHeight="1" x14ac:dyDescent="0.2">
      <c r="A74" s="365"/>
      <c r="B74" s="366"/>
      <c r="C74" s="108" t="s">
        <v>587</v>
      </c>
      <c r="D74" s="148">
        <v>0</v>
      </c>
      <c r="E74" s="148">
        <v>0</v>
      </c>
      <c r="F74" s="148">
        <v>0</v>
      </c>
      <c r="G74" s="148">
        <v>0</v>
      </c>
      <c r="H74" s="148" t="s">
        <v>89</v>
      </c>
    </row>
    <row r="75" spans="1:8" ht="22.5" customHeight="1" x14ac:dyDescent="0.2">
      <c r="A75" s="365"/>
      <c r="B75" s="366"/>
      <c r="C75" s="108" t="s">
        <v>588</v>
      </c>
      <c r="D75" s="148">
        <v>0</v>
      </c>
      <c r="E75" s="148">
        <v>0</v>
      </c>
      <c r="F75" s="148">
        <v>0</v>
      </c>
      <c r="G75" s="148">
        <v>0</v>
      </c>
      <c r="H75" s="148" t="s">
        <v>89</v>
      </c>
    </row>
    <row r="76" spans="1:8" ht="24" customHeight="1" x14ac:dyDescent="0.2">
      <c r="A76" s="365"/>
      <c r="B76" s="366"/>
      <c r="C76" s="108" t="s">
        <v>589</v>
      </c>
      <c r="D76" s="148">
        <v>0</v>
      </c>
      <c r="E76" s="148">
        <v>0</v>
      </c>
      <c r="F76" s="148">
        <v>0</v>
      </c>
      <c r="G76" s="148">
        <v>0</v>
      </c>
      <c r="H76" s="148" t="s">
        <v>89</v>
      </c>
    </row>
    <row r="77" spans="1:8" ht="20.25" customHeight="1" x14ac:dyDescent="0.2">
      <c r="A77" s="365" t="s">
        <v>594</v>
      </c>
      <c r="B77" s="366" t="s">
        <v>595</v>
      </c>
      <c r="C77" s="108" t="s">
        <v>585</v>
      </c>
      <c r="D77" s="148">
        <f>D78</f>
        <v>67</v>
      </c>
      <c r="E77" s="148">
        <f>E78+E79+E80+E81</f>
        <v>100</v>
      </c>
      <c r="F77" s="148">
        <f>F78</f>
        <v>1.2</v>
      </c>
      <c r="G77" s="148">
        <f>G78+G79+G80+G81</f>
        <v>100</v>
      </c>
      <c r="H77" s="148">
        <f>F77/D77*100-100</f>
        <v>-98.208955223880594</v>
      </c>
    </row>
    <row r="78" spans="1:8" ht="31.5" x14ac:dyDescent="0.2">
      <c r="A78" s="365"/>
      <c r="B78" s="366"/>
      <c r="C78" s="108" t="s">
        <v>586</v>
      </c>
      <c r="D78" s="148">
        <v>67</v>
      </c>
      <c r="E78" s="148">
        <f>D78/D77*100</f>
        <v>100</v>
      </c>
      <c r="F78" s="148">
        <v>1.2</v>
      </c>
      <c r="G78" s="148">
        <f>F78/F77*100</f>
        <v>100</v>
      </c>
      <c r="H78" s="148">
        <f>F78/D78*100-100</f>
        <v>-98.208955223880594</v>
      </c>
    </row>
    <row r="79" spans="1:8" ht="25.5" customHeight="1" x14ac:dyDescent="0.2">
      <c r="A79" s="365"/>
      <c r="B79" s="366"/>
      <c r="C79" s="108" t="s">
        <v>587</v>
      </c>
      <c r="D79" s="148">
        <v>0</v>
      </c>
      <c r="E79" s="148">
        <v>0</v>
      </c>
      <c r="F79" s="148">
        <v>0</v>
      </c>
      <c r="G79" s="148">
        <v>0</v>
      </c>
      <c r="H79" s="148" t="s">
        <v>89</v>
      </c>
    </row>
    <row r="80" spans="1:8" ht="20.25" customHeight="1" x14ac:dyDescent="0.2">
      <c r="A80" s="365"/>
      <c r="B80" s="366"/>
      <c r="C80" s="108" t="s">
        <v>588</v>
      </c>
      <c r="D80" s="148">
        <v>0</v>
      </c>
      <c r="E80" s="148">
        <v>0</v>
      </c>
      <c r="F80" s="148">
        <v>0</v>
      </c>
      <c r="G80" s="148">
        <v>0</v>
      </c>
      <c r="H80" s="148" t="s">
        <v>89</v>
      </c>
    </row>
    <row r="81" spans="1:8" ht="21" customHeight="1" x14ac:dyDescent="0.2">
      <c r="A81" s="365"/>
      <c r="B81" s="366"/>
      <c r="C81" s="108" t="s">
        <v>589</v>
      </c>
      <c r="D81" s="148">
        <v>0</v>
      </c>
      <c r="E81" s="148">
        <v>0</v>
      </c>
      <c r="F81" s="148">
        <v>0</v>
      </c>
      <c r="G81" s="148">
        <v>0</v>
      </c>
      <c r="H81" s="148" t="s">
        <v>89</v>
      </c>
    </row>
    <row r="82" spans="1:8" ht="17.25" customHeight="1" x14ac:dyDescent="0.2">
      <c r="A82" s="262" t="s">
        <v>64</v>
      </c>
      <c r="B82" s="262" t="s">
        <v>1106</v>
      </c>
      <c r="C82" s="81" t="s">
        <v>585</v>
      </c>
      <c r="D82" s="52">
        <f>D83+D85+D86</f>
        <v>5359</v>
      </c>
      <c r="E82" s="52">
        <f>E83+E84+E85+E86</f>
        <v>100</v>
      </c>
      <c r="F82" s="52">
        <f>F83+F84+F85+F86</f>
        <v>757.09999999999991</v>
      </c>
      <c r="G82" s="52">
        <f>G83+G84+G85+G86</f>
        <v>100</v>
      </c>
      <c r="H82" s="52">
        <f>F82/D82*100-100</f>
        <v>-85.872364247061014</v>
      </c>
    </row>
    <row r="83" spans="1:8" ht="31.5" x14ac:dyDescent="0.2">
      <c r="A83" s="262"/>
      <c r="B83" s="262"/>
      <c r="C83" s="81" t="s">
        <v>586</v>
      </c>
      <c r="D83" s="52">
        <f>D88+D93</f>
        <v>1845</v>
      </c>
      <c r="E83" s="52">
        <f>D83/D82*100</f>
        <v>34.428064937488337</v>
      </c>
      <c r="F83" s="52">
        <f>F88+F93</f>
        <v>43.4</v>
      </c>
      <c r="G83" s="52">
        <f>F83/F82*100</f>
        <v>5.7323999471668214</v>
      </c>
      <c r="H83" s="52">
        <f>F83/D83*100-100</f>
        <v>-97.647696476964768</v>
      </c>
    </row>
    <row r="84" spans="1:8" ht="21.75" customHeight="1" x14ac:dyDescent="0.2">
      <c r="A84" s="262"/>
      <c r="B84" s="262"/>
      <c r="C84" s="81" t="s">
        <v>587</v>
      </c>
      <c r="D84" s="52">
        <v>0</v>
      </c>
      <c r="E84" s="52">
        <v>0</v>
      </c>
      <c r="F84" s="52">
        <v>0</v>
      </c>
      <c r="G84" s="52">
        <v>0</v>
      </c>
      <c r="H84" s="52" t="s">
        <v>89</v>
      </c>
    </row>
    <row r="85" spans="1:8" ht="21.75" customHeight="1" x14ac:dyDescent="0.2">
      <c r="A85" s="262"/>
      <c r="B85" s="262"/>
      <c r="C85" s="81" t="s">
        <v>588</v>
      </c>
      <c r="D85" s="52">
        <f>D100</f>
        <v>1678</v>
      </c>
      <c r="E85" s="52">
        <f>D85/D82*100</f>
        <v>31.311811905206195</v>
      </c>
      <c r="F85" s="52">
        <f>F100</f>
        <v>419.5</v>
      </c>
      <c r="G85" s="52">
        <f>F85/F82*100</f>
        <v>55.408796724342892</v>
      </c>
      <c r="H85" s="52">
        <f>F85/D85*100-100</f>
        <v>-75</v>
      </c>
    </row>
    <row r="86" spans="1:8" ht="21.75" customHeight="1" x14ac:dyDescent="0.2">
      <c r="A86" s="262"/>
      <c r="B86" s="262"/>
      <c r="C86" s="81" t="s">
        <v>589</v>
      </c>
      <c r="D86" s="52">
        <f>D91+D96</f>
        <v>1836</v>
      </c>
      <c r="E86" s="52">
        <f>D86/D82*100</f>
        <v>34.260123157305465</v>
      </c>
      <c r="F86" s="52">
        <f>F91+F96</f>
        <v>294.2</v>
      </c>
      <c r="G86" s="52">
        <f>F86/F82*100</f>
        <v>38.858803328490296</v>
      </c>
      <c r="H86" s="52">
        <f>F86/D86*100-100</f>
        <v>-83.976034858387806</v>
      </c>
    </row>
    <row r="87" spans="1:8" ht="20.25" customHeight="1" x14ac:dyDescent="0.2">
      <c r="A87" s="365" t="s">
        <v>67</v>
      </c>
      <c r="B87" s="366" t="s">
        <v>596</v>
      </c>
      <c r="C87" s="67" t="s">
        <v>585</v>
      </c>
      <c r="D87" s="148">
        <f>D88+D91</f>
        <v>3656</v>
      </c>
      <c r="E87" s="148">
        <f>E88+E89+E90+E91</f>
        <v>100</v>
      </c>
      <c r="F87" s="148">
        <f>F88+F89+F90+F91</f>
        <v>337.59999999999997</v>
      </c>
      <c r="G87" s="148">
        <f>G88+G89+G90+G91</f>
        <v>100.00000000000001</v>
      </c>
      <c r="H87" s="148">
        <f>F87/D87*100-100</f>
        <v>-90.76586433260394</v>
      </c>
    </row>
    <row r="88" spans="1:8" ht="31.5" x14ac:dyDescent="0.2">
      <c r="A88" s="365"/>
      <c r="B88" s="366"/>
      <c r="C88" s="67" t="s">
        <v>586</v>
      </c>
      <c r="D88" s="148">
        <v>1820</v>
      </c>
      <c r="E88" s="148">
        <f>D88/D87*100</f>
        <v>49.781181619256017</v>
      </c>
      <c r="F88" s="148">
        <v>43.4</v>
      </c>
      <c r="G88" s="148">
        <f>F88/F87*100</f>
        <v>12.855450236966826</v>
      </c>
      <c r="H88" s="148">
        <f>F88/D88*100-100</f>
        <v>-97.615384615384613</v>
      </c>
    </row>
    <row r="89" spans="1:8" x14ac:dyDescent="0.2">
      <c r="A89" s="365"/>
      <c r="B89" s="366"/>
      <c r="C89" s="67" t="s">
        <v>587</v>
      </c>
      <c r="D89" s="148">
        <v>0</v>
      </c>
      <c r="E89" s="148">
        <v>0</v>
      </c>
      <c r="F89" s="148">
        <v>0</v>
      </c>
      <c r="G89" s="148">
        <v>0</v>
      </c>
      <c r="H89" s="148" t="s">
        <v>89</v>
      </c>
    </row>
    <row r="90" spans="1:8" x14ac:dyDescent="0.2">
      <c r="A90" s="365"/>
      <c r="B90" s="366"/>
      <c r="C90" s="67" t="s">
        <v>588</v>
      </c>
      <c r="D90" s="148">
        <v>0</v>
      </c>
      <c r="E90" s="148">
        <v>0</v>
      </c>
      <c r="F90" s="148">
        <v>0</v>
      </c>
      <c r="G90" s="148">
        <v>0</v>
      </c>
      <c r="H90" s="148" t="s">
        <v>89</v>
      </c>
    </row>
    <row r="91" spans="1:8" x14ac:dyDescent="0.2">
      <c r="A91" s="365"/>
      <c r="B91" s="366"/>
      <c r="C91" s="67" t="s">
        <v>589</v>
      </c>
      <c r="D91" s="148">
        <v>1836</v>
      </c>
      <c r="E91" s="148">
        <f>D91/D87*100</f>
        <v>50.218818380743983</v>
      </c>
      <c r="F91" s="148">
        <v>294.2</v>
      </c>
      <c r="G91" s="148">
        <f>F91/F87*100</f>
        <v>87.144549763033183</v>
      </c>
      <c r="H91" s="148">
        <f>F91/D91*100-100</f>
        <v>-83.976034858387806</v>
      </c>
    </row>
    <row r="92" spans="1:8" ht="15.75" customHeight="1" x14ac:dyDescent="0.2">
      <c r="A92" s="365" t="s">
        <v>71</v>
      </c>
      <c r="B92" s="366" t="s">
        <v>597</v>
      </c>
      <c r="C92" s="67" t="s">
        <v>585</v>
      </c>
      <c r="D92" s="148">
        <f>D93+D96</f>
        <v>25</v>
      </c>
      <c r="E92" s="148">
        <f>E93+E94+E95+E96</f>
        <v>100</v>
      </c>
      <c r="F92" s="148">
        <f>F93+F94+F95+F96</f>
        <v>0</v>
      </c>
      <c r="G92" s="148">
        <v>0</v>
      </c>
      <c r="H92" s="148">
        <f>F92/D92*100-100</f>
        <v>-100</v>
      </c>
    </row>
    <row r="93" spans="1:8" ht="31.5" x14ac:dyDescent="0.2">
      <c r="A93" s="365"/>
      <c r="B93" s="366"/>
      <c r="C93" s="67" t="s">
        <v>586</v>
      </c>
      <c r="D93" s="148">
        <v>25</v>
      </c>
      <c r="E93" s="148">
        <f>D93/D92*100</f>
        <v>100</v>
      </c>
      <c r="F93" s="148">
        <v>0</v>
      </c>
      <c r="G93" s="148">
        <v>0</v>
      </c>
      <c r="H93" s="148">
        <f>F93/D93*100-100</f>
        <v>-100</v>
      </c>
    </row>
    <row r="94" spans="1:8" x14ac:dyDescent="0.2">
      <c r="A94" s="365"/>
      <c r="B94" s="366"/>
      <c r="C94" s="67" t="s">
        <v>587</v>
      </c>
      <c r="D94" s="148">
        <v>0</v>
      </c>
      <c r="E94" s="148">
        <v>0</v>
      </c>
      <c r="F94" s="148">
        <v>0</v>
      </c>
      <c r="G94" s="148">
        <v>0</v>
      </c>
      <c r="H94" s="148" t="s">
        <v>89</v>
      </c>
    </row>
    <row r="95" spans="1:8" x14ac:dyDescent="0.2">
      <c r="A95" s="365"/>
      <c r="B95" s="366"/>
      <c r="C95" s="67" t="s">
        <v>588</v>
      </c>
      <c r="D95" s="148">
        <v>0</v>
      </c>
      <c r="E95" s="148">
        <v>0</v>
      </c>
      <c r="F95" s="148">
        <v>0</v>
      </c>
      <c r="G95" s="148">
        <v>0</v>
      </c>
      <c r="H95" s="148" t="s">
        <v>89</v>
      </c>
    </row>
    <row r="96" spans="1:8" x14ac:dyDescent="0.2">
      <c r="A96" s="365"/>
      <c r="B96" s="366"/>
      <c r="C96" s="67" t="s">
        <v>589</v>
      </c>
      <c r="D96" s="148">
        <v>0</v>
      </c>
      <c r="E96" s="148">
        <v>0</v>
      </c>
      <c r="F96" s="148">
        <v>0</v>
      </c>
      <c r="G96" s="148">
        <v>0</v>
      </c>
      <c r="H96" s="148" t="s">
        <v>89</v>
      </c>
    </row>
    <row r="97" spans="1:8" ht="15.75" customHeight="1" x14ac:dyDescent="0.2">
      <c r="A97" s="365" t="s">
        <v>74</v>
      </c>
      <c r="B97" s="366" t="s">
        <v>598</v>
      </c>
      <c r="C97" s="67" t="s">
        <v>585</v>
      </c>
      <c r="D97" s="148">
        <f>D100</f>
        <v>1678</v>
      </c>
      <c r="E97" s="148">
        <f>E98+E99+E100+E101</f>
        <v>100</v>
      </c>
      <c r="F97" s="148">
        <f>F100</f>
        <v>419.5</v>
      </c>
      <c r="G97" s="148">
        <f>G98+G99+G100+G101</f>
        <v>100</v>
      </c>
      <c r="H97" s="148">
        <f>F97/D97*100-100</f>
        <v>-75</v>
      </c>
    </row>
    <row r="98" spans="1:8" ht="31.5" x14ac:dyDescent="0.2">
      <c r="A98" s="365"/>
      <c r="B98" s="366"/>
      <c r="C98" s="67" t="s">
        <v>586</v>
      </c>
      <c r="D98" s="148">
        <v>0</v>
      </c>
      <c r="E98" s="148">
        <v>0</v>
      </c>
      <c r="F98" s="148">
        <v>0</v>
      </c>
      <c r="G98" s="148">
        <v>0</v>
      </c>
      <c r="H98" s="148" t="s">
        <v>89</v>
      </c>
    </row>
    <row r="99" spans="1:8" x14ac:dyDescent="0.2">
      <c r="A99" s="365"/>
      <c r="B99" s="366"/>
      <c r="C99" s="67" t="s">
        <v>587</v>
      </c>
      <c r="D99" s="148">
        <v>0</v>
      </c>
      <c r="E99" s="148">
        <v>0</v>
      </c>
      <c r="F99" s="148">
        <v>0</v>
      </c>
      <c r="G99" s="148">
        <v>0</v>
      </c>
      <c r="H99" s="148" t="s">
        <v>89</v>
      </c>
    </row>
    <row r="100" spans="1:8" x14ac:dyDescent="0.2">
      <c r="A100" s="365"/>
      <c r="B100" s="366"/>
      <c r="C100" s="67" t="s">
        <v>588</v>
      </c>
      <c r="D100" s="148">
        <v>1678</v>
      </c>
      <c r="E100" s="148">
        <f>D100/D97*100</f>
        <v>100</v>
      </c>
      <c r="F100" s="148">
        <v>419.5</v>
      </c>
      <c r="G100" s="148">
        <f>F100/F97*100</f>
        <v>100</v>
      </c>
      <c r="H100" s="148">
        <f>F100/D100*100-100</f>
        <v>-75</v>
      </c>
    </row>
    <row r="101" spans="1:8" x14ac:dyDescent="0.2">
      <c r="A101" s="365"/>
      <c r="B101" s="366"/>
      <c r="C101" s="67" t="s">
        <v>589</v>
      </c>
      <c r="D101" s="148">
        <v>0</v>
      </c>
      <c r="E101" s="148">
        <v>0</v>
      </c>
      <c r="F101" s="148">
        <v>0</v>
      </c>
      <c r="G101" s="148">
        <v>0</v>
      </c>
      <c r="H101" s="148" t="s">
        <v>89</v>
      </c>
    </row>
    <row r="102" spans="1:8" ht="15.75" customHeight="1" x14ac:dyDescent="0.2">
      <c r="A102" s="262" t="s">
        <v>599</v>
      </c>
      <c r="B102" s="262" t="s">
        <v>1102</v>
      </c>
      <c r="C102" s="81" t="s">
        <v>585</v>
      </c>
      <c r="D102" s="52">
        <f>D103+D104+D105+D106</f>
        <v>11942</v>
      </c>
      <c r="E102" s="52">
        <f>E103+E104+E105+E106</f>
        <v>99.773907218221396</v>
      </c>
      <c r="F102" s="52">
        <f>F103+F104+F105+F106</f>
        <v>2523.1</v>
      </c>
      <c r="G102" s="52">
        <f>G103+G104+G105+G106</f>
        <v>100</v>
      </c>
      <c r="H102" s="52">
        <f>F102/D102*100-100</f>
        <v>-78.872048233126776</v>
      </c>
    </row>
    <row r="103" spans="1:8" ht="36.75" customHeight="1" x14ac:dyDescent="0.2">
      <c r="A103" s="383"/>
      <c r="B103" s="262"/>
      <c r="C103" s="81" t="s">
        <v>586</v>
      </c>
      <c r="D103" s="52">
        <f>D108+D113+D118</f>
        <v>11915</v>
      </c>
      <c r="E103" s="52">
        <f>D103/D102*100</f>
        <v>99.773907218221396</v>
      </c>
      <c r="F103" s="52">
        <f>F108+F113+F118</f>
        <v>2523.1</v>
      </c>
      <c r="G103" s="52">
        <f>F103/F102*100</f>
        <v>100</v>
      </c>
      <c r="H103" s="52">
        <f>F103/D103*100-100</f>
        <v>-78.824171212757022</v>
      </c>
    </row>
    <row r="104" spans="1:8" ht="21.75" customHeight="1" x14ac:dyDescent="0.2">
      <c r="A104" s="383"/>
      <c r="B104" s="262"/>
      <c r="C104" s="81" t="s">
        <v>587</v>
      </c>
      <c r="D104" s="52">
        <v>0</v>
      </c>
      <c r="E104" s="52">
        <v>0</v>
      </c>
      <c r="F104" s="52">
        <v>0</v>
      </c>
      <c r="G104" s="52">
        <v>0</v>
      </c>
      <c r="H104" s="52" t="s">
        <v>89</v>
      </c>
    </row>
    <row r="105" spans="1:8" ht="21.75" customHeight="1" x14ac:dyDescent="0.2">
      <c r="A105" s="383"/>
      <c r="B105" s="262"/>
      <c r="C105" s="81" t="s">
        <v>588</v>
      </c>
      <c r="D105" s="52">
        <f>D110+D115+D120</f>
        <v>27</v>
      </c>
      <c r="E105" s="52">
        <v>0</v>
      </c>
      <c r="F105" s="52">
        <f>F110+F115+F120</f>
        <v>0</v>
      </c>
      <c r="G105" s="52">
        <v>0</v>
      </c>
      <c r="H105" s="52" t="s">
        <v>89</v>
      </c>
    </row>
    <row r="106" spans="1:8" ht="21.75" customHeight="1" x14ac:dyDescent="0.2">
      <c r="A106" s="383"/>
      <c r="B106" s="262"/>
      <c r="C106" s="81" t="s">
        <v>589</v>
      </c>
      <c r="D106" s="52">
        <v>0</v>
      </c>
      <c r="E106" s="52">
        <v>0</v>
      </c>
      <c r="F106" s="52">
        <v>0</v>
      </c>
      <c r="G106" s="52">
        <v>0</v>
      </c>
      <c r="H106" s="52" t="s">
        <v>89</v>
      </c>
    </row>
    <row r="107" spans="1:8" x14ac:dyDescent="0.2">
      <c r="A107" s="384" t="s">
        <v>79</v>
      </c>
      <c r="B107" s="366" t="s">
        <v>80</v>
      </c>
      <c r="C107" s="67" t="s">
        <v>585</v>
      </c>
      <c r="D107" s="148">
        <f>D108+D109+D110+D111</f>
        <v>10052</v>
      </c>
      <c r="E107" s="148">
        <f>E108+E109+E110+E111</f>
        <v>100</v>
      </c>
      <c r="F107" s="148">
        <f>F108+F109+F110+F111</f>
        <v>2153.1</v>
      </c>
      <c r="G107" s="148">
        <f>G108+G109+G110+G111</f>
        <v>100</v>
      </c>
      <c r="H107" s="148">
        <f>F107/D107*100-100</f>
        <v>-78.580382013529643</v>
      </c>
    </row>
    <row r="108" spans="1:8" ht="31.5" x14ac:dyDescent="0.2">
      <c r="A108" s="384"/>
      <c r="B108" s="366"/>
      <c r="C108" s="67" t="s">
        <v>586</v>
      </c>
      <c r="D108" s="148">
        <v>10025</v>
      </c>
      <c r="E108" s="148">
        <f>D108/D107*100</f>
        <v>99.731396736967767</v>
      </c>
      <c r="F108" s="148">
        <v>2153.1</v>
      </c>
      <c r="G108" s="148">
        <f>F108/F107*100</f>
        <v>100</v>
      </c>
      <c r="H108" s="148">
        <f>F108/D108*100-100</f>
        <v>-78.522693266832917</v>
      </c>
    </row>
    <row r="109" spans="1:8" x14ac:dyDescent="0.2">
      <c r="A109" s="384"/>
      <c r="B109" s="366"/>
      <c r="C109" s="67" t="s">
        <v>587</v>
      </c>
      <c r="D109" s="148">
        <v>0</v>
      </c>
      <c r="E109" s="148">
        <v>0</v>
      </c>
      <c r="F109" s="148">
        <v>0</v>
      </c>
      <c r="G109" s="148">
        <v>0</v>
      </c>
      <c r="H109" s="148" t="s">
        <v>89</v>
      </c>
    </row>
    <row r="110" spans="1:8" x14ac:dyDescent="0.2">
      <c r="A110" s="384"/>
      <c r="B110" s="366"/>
      <c r="C110" s="67" t="s">
        <v>588</v>
      </c>
      <c r="D110" s="148">
        <v>27</v>
      </c>
      <c r="E110" s="148">
        <f>D110/D107*100</f>
        <v>0.26860326303223242</v>
      </c>
      <c r="F110" s="148">
        <v>0</v>
      </c>
      <c r="G110" s="148">
        <f>F110/F107*100</f>
        <v>0</v>
      </c>
      <c r="H110" s="148">
        <f>F110/D110*100-100</f>
        <v>-100</v>
      </c>
    </row>
    <row r="111" spans="1:8" x14ac:dyDescent="0.2">
      <c r="A111" s="384"/>
      <c r="B111" s="366"/>
      <c r="C111" s="67" t="s">
        <v>589</v>
      </c>
      <c r="D111" s="148">
        <v>0</v>
      </c>
      <c r="E111" s="148">
        <v>0</v>
      </c>
      <c r="F111" s="148">
        <v>0</v>
      </c>
      <c r="G111" s="148">
        <v>0</v>
      </c>
      <c r="H111" s="148" t="s">
        <v>89</v>
      </c>
    </row>
    <row r="112" spans="1:8" ht="21.75" customHeight="1" x14ac:dyDescent="0.2">
      <c r="A112" s="384" t="s">
        <v>82</v>
      </c>
      <c r="B112" s="366" t="s">
        <v>83</v>
      </c>
      <c r="C112" s="67" t="s">
        <v>585</v>
      </c>
      <c r="D112" s="148">
        <f>D113</f>
        <v>1590</v>
      </c>
      <c r="E112" s="148">
        <f>E113+E114+E115+E116</f>
        <v>100</v>
      </c>
      <c r="F112" s="148">
        <f>F113</f>
        <v>370</v>
      </c>
      <c r="G112" s="148">
        <f>G113+G114+G115+G116</f>
        <v>100</v>
      </c>
      <c r="H112" s="148">
        <f>F112/D112*100-100</f>
        <v>-76.729559748427675</v>
      </c>
    </row>
    <row r="113" spans="1:8" ht="31.5" x14ac:dyDescent="0.2">
      <c r="A113" s="384"/>
      <c r="B113" s="366"/>
      <c r="C113" s="67" t="s">
        <v>586</v>
      </c>
      <c r="D113" s="148">
        <v>1590</v>
      </c>
      <c r="E113" s="148">
        <f>D113/D112*100</f>
        <v>100</v>
      </c>
      <c r="F113" s="148">
        <v>370</v>
      </c>
      <c r="G113" s="148">
        <f>F113/F112*100</f>
        <v>100</v>
      </c>
      <c r="H113" s="148">
        <f>F113/D113*100-100</f>
        <v>-76.729559748427675</v>
      </c>
    </row>
    <row r="114" spans="1:8" x14ac:dyDescent="0.2">
      <c r="A114" s="384"/>
      <c r="B114" s="366"/>
      <c r="C114" s="67" t="s">
        <v>587</v>
      </c>
      <c r="D114" s="148">
        <v>0</v>
      </c>
      <c r="E114" s="148">
        <v>0</v>
      </c>
      <c r="F114" s="148">
        <v>0</v>
      </c>
      <c r="G114" s="148">
        <v>0</v>
      </c>
      <c r="H114" s="148" t="s">
        <v>89</v>
      </c>
    </row>
    <row r="115" spans="1:8" x14ac:dyDescent="0.2">
      <c r="A115" s="384"/>
      <c r="B115" s="366"/>
      <c r="C115" s="67" t="s">
        <v>588</v>
      </c>
      <c r="D115" s="148">
        <v>0</v>
      </c>
      <c r="E115" s="148">
        <v>0</v>
      </c>
      <c r="F115" s="148">
        <v>0</v>
      </c>
      <c r="G115" s="148">
        <v>0</v>
      </c>
      <c r="H115" s="148" t="s">
        <v>89</v>
      </c>
    </row>
    <row r="116" spans="1:8" x14ac:dyDescent="0.2">
      <c r="A116" s="384"/>
      <c r="B116" s="366"/>
      <c r="C116" s="67" t="s">
        <v>589</v>
      </c>
      <c r="D116" s="148">
        <v>0</v>
      </c>
      <c r="E116" s="148">
        <v>0</v>
      </c>
      <c r="F116" s="148">
        <v>0</v>
      </c>
      <c r="G116" s="148">
        <v>0</v>
      </c>
      <c r="H116" s="148" t="s">
        <v>89</v>
      </c>
    </row>
    <row r="117" spans="1:8" x14ac:dyDescent="0.2">
      <c r="A117" s="384" t="s">
        <v>780</v>
      </c>
      <c r="B117" s="385" t="s">
        <v>958</v>
      </c>
      <c r="C117" s="67" t="s">
        <v>585</v>
      </c>
      <c r="D117" s="148">
        <f>D118+D119+D120+D121</f>
        <v>300</v>
      </c>
      <c r="E117" s="148">
        <f>E118+E119+E120+E121</f>
        <v>100</v>
      </c>
      <c r="F117" s="148">
        <f>F118+F119+F120+F121</f>
        <v>0</v>
      </c>
      <c r="G117" s="148">
        <f>G118+G119+G120+G121</f>
        <v>0</v>
      </c>
      <c r="H117" s="148">
        <f>F117/D117*100-100</f>
        <v>-100</v>
      </c>
    </row>
    <row r="118" spans="1:8" ht="31.5" x14ac:dyDescent="0.2">
      <c r="A118" s="384"/>
      <c r="B118" s="386"/>
      <c r="C118" s="67" t="s">
        <v>586</v>
      </c>
      <c r="D118" s="148">
        <v>300</v>
      </c>
      <c r="E118" s="148">
        <f>D118/D117*100</f>
        <v>100</v>
      </c>
      <c r="F118" s="148">
        <v>0</v>
      </c>
      <c r="G118" s="148">
        <v>0</v>
      </c>
      <c r="H118" s="148">
        <f>F118/D118*100-100</f>
        <v>-100</v>
      </c>
    </row>
    <row r="119" spans="1:8" x14ac:dyDescent="0.2">
      <c r="A119" s="384"/>
      <c r="B119" s="386"/>
      <c r="C119" s="67" t="s">
        <v>587</v>
      </c>
      <c r="D119" s="148">
        <v>0</v>
      </c>
      <c r="E119" s="148">
        <v>0</v>
      </c>
      <c r="F119" s="148">
        <v>0</v>
      </c>
      <c r="G119" s="148">
        <v>0</v>
      </c>
      <c r="H119" s="148" t="s">
        <v>89</v>
      </c>
    </row>
    <row r="120" spans="1:8" x14ac:dyDescent="0.2">
      <c r="A120" s="384"/>
      <c r="B120" s="386"/>
      <c r="C120" s="67" t="s">
        <v>588</v>
      </c>
      <c r="D120" s="148">
        <v>0</v>
      </c>
      <c r="E120" s="148">
        <v>0</v>
      </c>
      <c r="F120" s="148">
        <v>0</v>
      </c>
      <c r="G120" s="148">
        <v>0</v>
      </c>
      <c r="H120" s="148" t="s">
        <v>89</v>
      </c>
    </row>
    <row r="121" spans="1:8" x14ac:dyDescent="0.2">
      <c r="A121" s="384"/>
      <c r="B121" s="387"/>
      <c r="C121" s="67" t="s">
        <v>589</v>
      </c>
      <c r="D121" s="148">
        <v>0</v>
      </c>
      <c r="E121" s="148">
        <v>0</v>
      </c>
      <c r="F121" s="148">
        <v>0</v>
      </c>
      <c r="G121" s="148">
        <v>0</v>
      </c>
      <c r="H121" s="148" t="s">
        <v>89</v>
      </c>
    </row>
    <row r="122" spans="1:8" x14ac:dyDescent="0.2">
      <c r="A122" s="380" t="s">
        <v>955</v>
      </c>
      <c r="B122" s="380" t="s">
        <v>1107</v>
      </c>
      <c r="C122" s="81" t="s">
        <v>585</v>
      </c>
      <c r="D122" s="151">
        <f t="shared" ref="D122:F123" si="6">D127+D132</f>
        <v>4110</v>
      </c>
      <c r="E122" s="151">
        <f>E123+E124+E125+E126</f>
        <v>100</v>
      </c>
      <c r="F122" s="151">
        <f t="shared" si="6"/>
        <v>178.9</v>
      </c>
      <c r="G122" s="151">
        <f>G123+G124+G125+G126</f>
        <v>100</v>
      </c>
      <c r="H122" s="151">
        <f>F122/D122*100-100</f>
        <v>-95.647201946472023</v>
      </c>
    </row>
    <row r="123" spans="1:8" ht="31.5" x14ac:dyDescent="0.2">
      <c r="A123" s="381"/>
      <c r="B123" s="381"/>
      <c r="C123" s="81" t="s">
        <v>586</v>
      </c>
      <c r="D123" s="151">
        <f>D128+D133</f>
        <v>4110</v>
      </c>
      <c r="E123" s="151">
        <f>D123/D122*100</f>
        <v>100</v>
      </c>
      <c r="F123" s="151">
        <f t="shared" si="6"/>
        <v>178.9</v>
      </c>
      <c r="G123" s="151">
        <f>F123/F122*100</f>
        <v>100</v>
      </c>
      <c r="H123" s="151">
        <f>F123/D123*100-100</f>
        <v>-95.647201946472023</v>
      </c>
    </row>
    <row r="124" spans="1:8" ht="19.5" customHeight="1" x14ac:dyDescent="0.2">
      <c r="A124" s="381"/>
      <c r="B124" s="381"/>
      <c r="C124" s="81" t="s">
        <v>587</v>
      </c>
      <c r="D124" s="151">
        <v>0</v>
      </c>
      <c r="E124" s="151">
        <v>0</v>
      </c>
      <c r="F124" s="151">
        <v>0</v>
      </c>
      <c r="G124" s="151">
        <v>0</v>
      </c>
      <c r="H124" s="151" t="s">
        <v>89</v>
      </c>
    </row>
    <row r="125" spans="1:8" ht="19.5" customHeight="1" x14ac:dyDescent="0.2">
      <c r="A125" s="381"/>
      <c r="B125" s="381"/>
      <c r="C125" s="81" t="s">
        <v>588</v>
      </c>
      <c r="D125" s="151">
        <v>0</v>
      </c>
      <c r="E125" s="151">
        <v>0</v>
      </c>
      <c r="F125" s="151">
        <v>0</v>
      </c>
      <c r="G125" s="151">
        <v>0</v>
      </c>
      <c r="H125" s="151" t="s">
        <v>89</v>
      </c>
    </row>
    <row r="126" spans="1:8" ht="19.5" customHeight="1" x14ac:dyDescent="0.2">
      <c r="A126" s="263"/>
      <c r="B126" s="263"/>
      <c r="C126" s="81" t="s">
        <v>589</v>
      </c>
      <c r="D126" s="151">
        <v>0</v>
      </c>
      <c r="E126" s="151">
        <v>0</v>
      </c>
      <c r="F126" s="151">
        <v>0</v>
      </c>
      <c r="G126" s="151">
        <v>0</v>
      </c>
      <c r="H126" s="151" t="s">
        <v>89</v>
      </c>
    </row>
    <row r="127" spans="1:8" ht="28.5" hidden="1" customHeight="1" x14ac:dyDescent="0.2">
      <c r="A127" s="313" t="s">
        <v>956</v>
      </c>
      <c r="B127" s="366" t="s">
        <v>957</v>
      </c>
      <c r="C127" s="67" t="s">
        <v>585</v>
      </c>
      <c r="D127" s="148">
        <f>D128+D129+D130+D131</f>
        <v>0</v>
      </c>
      <c r="E127" s="148">
        <f>E128+E129+E130+E131</f>
        <v>0</v>
      </c>
      <c r="F127" s="148">
        <f>F128+F129+F130+F131</f>
        <v>0</v>
      </c>
      <c r="G127" s="148">
        <v>0</v>
      </c>
      <c r="H127" s="148" t="s">
        <v>89</v>
      </c>
    </row>
    <row r="128" spans="1:8" ht="31.5" hidden="1" x14ac:dyDescent="0.2">
      <c r="A128" s="359"/>
      <c r="B128" s="379"/>
      <c r="C128" s="67" t="s">
        <v>586</v>
      </c>
      <c r="D128" s="148">
        <v>0</v>
      </c>
      <c r="E128" s="148">
        <v>0</v>
      </c>
      <c r="F128" s="148">
        <v>0</v>
      </c>
      <c r="G128" s="148">
        <v>0</v>
      </c>
      <c r="H128" s="148" t="s">
        <v>89</v>
      </c>
    </row>
    <row r="129" spans="1:8" hidden="1" x14ac:dyDescent="0.2">
      <c r="A129" s="359"/>
      <c r="B129" s="379"/>
      <c r="C129" s="67" t="s">
        <v>587</v>
      </c>
      <c r="D129" s="148">
        <v>0</v>
      </c>
      <c r="E129" s="148">
        <v>0</v>
      </c>
      <c r="F129" s="148">
        <v>0</v>
      </c>
      <c r="G129" s="148">
        <v>0</v>
      </c>
      <c r="H129" s="148" t="s">
        <v>89</v>
      </c>
    </row>
    <row r="130" spans="1:8" hidden="1" x14ac:dyDescent="0.2">
      <c r="A130" s="359"/>
      <c r="B130" s="379"/>
      <c r="C130" s="67" t="s">
        <v>588</v>
      </c>
      <c r="D130" s="148">
        <v>0</v>
      </c>
      <c r="E130" s="148">
        <v>0</v>
      </c>
      <c r="F130" s="148">
        <v>0</v>
      </c>
      <c r="G130" s="148">
        <v>0</v>
      </c>
      <c r="H130" s="148" t="s">
        <v>89</v>
      </c>
    </row>
    <row r="131" spans="1:8" hidden="1" x14ac:dyDescent="0.2">
      <c r="A131" s="314"/>
      <c r="B131" s="379"/>
      <c r="C131" s="67" t="s">
        <v>589</v>
      </c>
      <c r="D131" s="148">
        <v>0</v>
      </c>
      <c r="E131" s="148">
        <v>0</v>
      </c>
      <c r="F131" s="148">
        <v>0</v>
      </c>
      <c r="G131" s="148">
        <v>0</v>
      </c>
      <c r="H131" s="148" t="s">
        <v>89</v>
      </c>
    </row>
    <row r="132" spans="1:8" x14ac:dyDescent="0.2">
      <c r="A132" s="313" t="s">
        <v>1009</v>
      </c>
      <c r="B132" s="366" t="s">
        <v>1108</v>
      </c>
      <c r="C132" s="67" t="s">
        <v>585</v>
      </c>
      <c r="D132" s="148">
        <f>D133+D134+D135+D136</f>
        <v>4110</v>
      </c>
      <c r="E132" s="148">
        <f>E133+E134+E135+E136</f>
        <v>0</v>
      </c>
      <c r="F132" s="148">
        <f>F133+F134+F135+F136</f>
        <v>178.9</v>
      </c>
      <c r="G132" s="148">
        <f>G133+G134+G135+G136</f>
        <v>100</v>
      </c>
      <c r="H132" s="148">
        <f>F132/D132*100-100</f>
        <v>-95.647201946472023</v>
      </c>
    </row>
    <row r="133" spans="1:8" ht="31.5" x14ac:dyDescent="0.2">
      <c r="A133" s="359"/>
      <c r="B133" s="382"/>
      <c r="C133" s="67" t="s">
        <v>586</v>
      </c>
      <c r="D133" s="148">
        <v>4110</v>
      </c>
      <c r="E133" s="148">
        <v>0</v>
      </c>
      <c r="F133" s="148">
        <v>178.9</v>
      </c>
      <c r="G133" s="148">
        <f>F133/F132*100</f>
        <v>100</v>
      </c>
      <c r="H133" s="148">
        <f>F133/D133*100-100</f>
        <v>-95.647201946472023</v>
      </c>
    </row>
    <row r="134" spans="1:8" x14ac:dyDescent="0.25">
      <c r="A134" s="359"/>
      <c r="B134" s="382"/>
      <c r="C134" s="66" t="s">
        <v>587</v>
      </c>
      <c r="D134" s="148">
        <v>0</v>
      </c>
      <c r="E134" s="148">
        <v>0</v>
      </c>
      <c r="F134" s="148">
        <v>0</v>
      </c>
      <c r="G134" s="148">
        <v>0</v>
      </c>
      <c r="H134" s="148" t="s">
        <v>89</v>
      </c>
    </row>
    <row r="135" spans="1:8" x14ac:dyDescent="0.2">
      <c r="A135" s="359"/>
      <c r="B135" s="382"/>
      <c r="C135" s="67" t="s">
        <v>588</v>
      </c>
      <c r="D135" s="148">
        <v>0</v>
      </c>
      <c r="E135" s="148">
        <v>0</v>
      </c>
      <c r="F135" s="148">
        <v>0</v>
      </c>
      <c r="G135" s="148">
        <v>0</v>
      </c>
      <c r="H135" s="148" t="s">
        <v>89</v>
      </c>
    </row>
    <row r="136" spans="1:8" x14ac:dyDescent="0.2">
      <c r="A136" s="314"/>
      <c r="B136" s="382"/>
      <c r="C136" s="67" t="s">
        <v>589</v>
      </c>
      <c r="D136" s="148">
        <v>0</v>
      </c>
      <c r="E136" s="148">
        <v>0</v>
      </c>
      <c r="F136" s="148">
        <v>0</v>
      </c>
      <c r="G136" s="148">
        <v>0</v>
      </c>
      <c r="H136" s="148" t="s">
        <v>89</v>
      </c>
    </row>
    <row r="137" spans="1:8" s="5" customFormat="1" x14ac:dyDescent="0.2">
      <c r="A137" s="378">
        <v>2</v>
      </c>
      <c r="B137" s="378" t="s">
        <v>1189</v>
      </c>
      <c r="C137" s="82" t="s">
        <v>585</v>
      </c>
      <c r="D137" s="89">
        <f>SUM(D138:D141)</f>
        <v>2146083.7000000002</v>
      </c>
      <c r="E137" s="152">
        <f>SUM(E138:E141)</f>
        <v>43264.919546474353</v>
      </c>
      <c r="F137" s="152">
        <f>SUM(F138:F141)</f>
        <v>386967</v>
      </c>
      <c r="G137" s="152">
        <f>SUM(G138:G141)</f>
        <v>100.00000000000001</v>
      </c>
      <c r="H137" s="153">
        <f t="shared" ref="H137:H143" si="7">F137/D137*100-100</f>
        <v>-81.9686902239647</v>
      </c>
    </row>
    <row r="138" spans="1:8" s="5" customFormat="1" ht="31.5" x14ac:dyDescent="0.2">
      <c r="A138" s="378"/>
      <c r="B138" s="378"/>
      <c r="C138" s="82" t="s">
        <v>586</v>
      </c>
      <c r="D138" s="89">
        <v>871719</v>
      </c>
      <c r="E138" s="152">
        <f>D138/D137*100</f>
        <v>40.619058799989951</v>
      </c>
      <c r="F138" s="152">
        <v>185101.7</v>
      </c>
      <c r="G138" s="152">
        <f>F138/F137*100</f>
        <v>47.833975506955376</v>
      </c>
      <c r="H138" s="153">
        <f t="shared" si="7"/>
        <v>-78.765898185080289</v>
      </c>
    </row>
    <row r="139" spans="1:8" s="5" customFormat="1" x14ac:dyDescent="0.2">
      <c r="A139" s="378"/>
      <c r="B139" s="378"/>
      <c r="C139" s="82" t="s">
        <v>587</v>
      </c>
      <c r="D139" s="89">
        <v>1726.6</v>
      </c>
      <c r="E139" s="152">
        <f>D139/$D$6*100</f>
        <v>43165</v>
      </c>
      <c r="F139" s="152">
        <f>F144+F189+F249+F279+F294+F314+F349+F364</f>
        <v>0</v>
      </c>
      <c r="G139" s="152">
        <f>F139/F137*100</f>
        <v>0</v>
      </c>
      <c r="H139" s="153">
        <v>0</v>
      </c>
    </row>
    <row r="140" spans="1:8" s="5" customFormat="1" x14ac:dyDescent="0.2">
      <c r="A140" s="378"/>
      <c r="B140" s="378"/>
      <c r="C140" s="82" t="s">
        <v>588</v>
      </c>
      <c r="D140" s="89">
        <v>1135340.1000000001</v>
      </c>
      <c r="E140" s="152">
        <f>D140/D137*100</f>
        <v>52.902880721753768</v>
      </c>
      <c r="F140" s="152">
        <v>174934.9</v>
      </c>
      <c r="G140" s="152">
        <f>F140/F137*100</f>
        <v>45.206671369910097</v>
      </c>
      <c r="H140" s="153">
        <f t="shared" si="7"/>
        <v>-84.591850494842916</v>
      </c>
    </row>
    <row r="141" spans="1:8" s="5" customFormat="1" x14ac:dyDescent="0.2">
      <c r="A141" s="378"/>
      <c r="B141" s="378"/>
      <c r="C141" s="82" t="s">
        <v>589</v>
      </c>
      <c r="D141" s="89">
        <v>137298</v>
      </c>
      <c r="E141" s="152">
        <f>D141/D137*100</f>
        <v>6.397606952608605</v>
      </c>
      <c r="F141" s="152">
        <v>26930.400000000001</v>
      </c>
      <c r="G141" s="152">
        <f>F141/F137*100</f>
        <v>6.959353123134532</v>
      </c>
      <c r="H141" s="153">
        <f t="shared" si="7"/>
        <v>-80.385438972162746</v>
      </c>
    </row>
    <row r="142" spans="1:8" x14ac:dyDescent="0.2">
      <c r="A142" s="262" t="s">
        <v>87</v>
      </c>
      <c r="B142" s="262" t="s">
        <v>960</v>
      </c>
      <c r="C142" s="83" t="s">
        <v>585</v>
      </c>
      <c r="D142" s="52">
        <f>D143+D144+D145+D146</f>
        <v>946895</v>
      </c>
      <c r="E142" s="154">
        <f>SUM(E143:E146)</f>
        <v>100</v>
      </c>
      <c r="F142" s="154">
        <f>F143+F144+F145+F146</f>
        <v>139401.19999999998</v>
      </c>
      <c r="G142" s="154">
        <f>SUM(G143:G146)</f>
        <v>100.00000000000001</v>
      </c>
      <c r="H142" s="155">
        <f t="shared" si="7"/>
        <v>-85.278072014320486</v>
      </c>
    </row>
    <row r="143" spans="1:8" ht="31.5" x14ac:dyDescent="0.2">
      <c r="A143" s="262"/>
      <c r="B143" s="262"/>
      <c r="C143" s="83" t="s">
        <v>586</v>
      </c>
      <c r="D143" s="52">
        <v>374958</v>
      </c>
      <c r="E143" s="154">
        <f>D143/D142*100</f>
        <v>39.598688344536612</v>
      </c>
      <c r="F143" s="52">
        <v>66847.3</v>
      </c>
      <c r="G143" s="154">
        <f>F143/F142*100</f>
        <v>47.953174004241006</v>
      </c>
      <c r="H143" s="155">
        <f t="shared" si="7"/>
        <v>-82.172056603672942</v>
      </c>
    </row>
    <row r="144" spans="1:8" ht="21" customHeight="1" x14ac:dyDescent="0.2">
      <c r="A144" s="262"/>
      <c r="B144" s="262"/>
      <c r="C144" s="83" t="s">
        <v>587</v>
      </c>
      <c r="D144" s="52">
        <f>D149+D154+D159+D179</f>
        <v>0</v>
      </c>
      <c r="E144" s="154">
        <v>0</v>
      </c>
      <c r="F144" s="52">
        <f>F149+F154+F159+F179</f>
        <v>0</v>
      </c>
      <c r="G144" s="154">
        <f>F144/F143*100</f>
        <v>0</v>
      </c>
      <c r="H144" s="155" t="s">
        <v>89</v>
      </c>
    </row>
    <row r="145" spans="1:8" ht="21" customHeight="1" x14ac:dyDescent="0.2">
      <c r="A145" s="262"/>
      <c r="B145" s="262"/>
      <c r="C145" s="83" t="s">
        <v>588</v>
      </c>
      <c r="D145" s="52">
        <v>489527</v>
      </c>
      <c r="E145" s="154">
        <f>D145/D142*100</f>
        <v>51.698129148427228</v>
      </c>
      <c r="F145" s="52">
        <v>55263.6</v>
      </c>
      <c r="G145" s="154">
        <f>F145/F142*100</f>
        <v>39.643561174509259</v>
      </c>
      <c r="H145" s="155">
        <f>F145/D145*100-100</f>
        <v>-88.710816768023008</v>
      </c>
    </row>
    <row r="146" spans="1:8" ht="21" customHeight="1" x14ac:dyDescent="0.2">
      <c r="A146" s="262"/>
      <c r="B146" s="262"/>
      <c r="C146" s="83" t="s">
        <v>589</v>
      </c>
      <c r="D146" s="52">
        <v>82410</v>
      </c>
      <c r="E146" s="154">
        <f>D146/D142*100</f>
        <v>8.7031825070361553</v>
      </c>
      <c r="F146" s="52">
        <v>17290.3</v>
      </c>
      <c r="G146" s="154">
        <f>F146/F142*100</f>
        <v>12.403264821249746</v>
      </c>
      <c r="H146" s="155">
        <f>F146/D146*100-100</f>
        <v>-79.019172430530276</v>
      </c>
    </row>
    <row r="147" spans="1:8" ht="15" customHeight="1" x14ac:dyDescent="0.2">
      <c r="A147" s="388" t="s">
        <v>678</v>
      </c>
      <c r="B147" s="366" t="s">
        <v>961</v>
      </c>
      <c r="C147" s="6" t="s">
        <v>585</v>
      </c>
      <c r="D147" s="156">
        <f>D148+D149+D150+D151</f>
        <v>278520</v>
      </c>
      <c r="E147" s="157">
        <f>SUM(E148:E151)</f>
        <v>100</v>
      </c>
      <c r="F147" s="156">
        <f>F148+F149+F150+F151</f>
        <v>51999.6</v>
      </c>
      <c r="G147" s="157">
        <f>SUM(G148:G151)</f>
        <v>100</v>
      </c>
      <c r="H147" s="158">
        <f>F147/D147*100-100</f>
        <v>-81.330030159414051</v>
      </c>
    </row>
    <row r="148" spans="1:8" ht="30.75" customHeight="1" x14ac:dyDescent="0.2">
      <c r="A148" s="388"/>
      <c r="B148" s="366"/>
      <c r="C148" s="6" t="s">
        <v>586</v>
      </c>
      <c r="D148" s="159">
        <v>0</v>
      </c>
      <c r="E148" s="157">
        <v>0</v>
      </c>
      <c r="F148" s="159">
        <v>0</v>
      </c>
      <c r="G148" s="157">
        <v>0</v>
      </c>
      <c r="H148" s="158" t="s">
        <v>89</v>
      </c>
    </row>
    <row r="149" spans="1:8" ht="18.75" customHeight="1" x14ac:dyDescent="0.2">
      <c r="A149" s="388"/>
      <c r="B149" s="366"/>
      <c r="C149" s="6" t="s">
        <v>587</v>
      </c>
      <c r="D149" s="159">
        <v>0</v>
      </c>
      <c r="E149" s="157">
        <v>0</v>
      </c>
      <c r="F149" s="159">
        <v>0</v>
      </c>
      <c r="G149" s="157">
        <v>0</v>
      </c>
      <c r="H149" s="158" t="s">
        <v>89</v>
      </c>
    </row>
    <row r="150" spans="1:8" ht="21" customHeight="1" x14ac:dyDescent="0.2">
      <c r="A150" s="388"/>
      <c r="B150" s="366"/>
      <c r="C150" s="6" t="s">
        <v>588</v>
      </c>
      <c r="D150" s="8">
        <v>278520</v>
      </c>
      <c r="E150" s="157">
        <f>D150/D147*100</f>
        <v>100</v>
      </c>
      <c r="F150" s="8">
        <v>51999.6</v>
      </c>
      <c r="G150" s="157">
        <f>F150/F147*100</f>
        <v>100</v>
      </c>
      <c r="H150" s="158">
        <f>F150/D150*100-100</f>
        <v>-81.330030159414051</v>
      </c>
    </row>
    <row r="151" spans="1:8" ht="23.25" customHeight="1" x14ac:dyDescent="0.2">
      <c r="A151" s="388"/>
      <c r="B151" s="366"/>
      <c r="C151" s="6" t="s">
        <v>589</v>
      </c>
      <c r="D151" s="159">
        <v>0</v>
      </c>
      <c r="E151" s="157">
        <v>0</v>
      </c>
      <c r="F151" s="159">
        <v>0</v>
      </c>
      <c r="G151" s="160" t="s">
        <v>89</v>
      </c>
      <c r="H151" s="158" t="s">
        <v>89</v>
      </c>
    </row>
    <row r="152" spans="1:8" ht="22.5" customHeight="1" x14ac:dyDescent="0.2">
      <c r="A152" s="388" t="s">
        <v>679</v>
      </c>
      <c r="B152" s="366" t="s">
        <v>962</v>
      </c>
      <c r="C152" s="6" t="s">
        <v>585</v>
      </c>
      <c r="D152" s="8">
        <f>D153+D154+D155+D156</f>
        <v>331862</v>
      </c>
      <c r="E152" s="157">
        <f>SUM(E153:E156)</f>
        <v>96.495832605119006</v>
      </c>
      <c r="F152" s="8">
        <f>F153+F154+F155+F156</f>
        <v>87183.7</v>
      </c>
      <c r="G152" s="157">
        <f>SUM(G153:G156)</f>
        <v>96.361705227009168</v>
      </c>
      <c r="H152" s="158">
        <f>F152/D152*100-100</f>
        <v>-73.728929494790009</v>
      </c>
    </row>
    <row r="153" spans="1:8" ht="30.75" customHeight="1" x14ac:dyDescent="0.2">
      <c r="A153" s="388"/>
      <c r="B153" s="366"/>
      <c r="C153" s="6" t="s">
        <v>586</v>
      </c>
      <c r="D153" s="8">
        <v>237823</v>
      </c>
      <c r="E153" s="157">
        <f>D153/D152*100</f>
        <v>71.663221459522333</v>
      </c>
      <c r="F153" s="8">
        <v>66721.399999999994</v>
      </c>
      <c r="G153" s="157">
        <f>F153/F152*100</f>
        <v>76.529672404359985</v>
      </c>
      <c r="H153" s="158">
        <f>F153/D153*100-100</f>
        <v>-71.944933837349623</v>
      </c>
    </row>
    <row r="154" spans="1:8" ht="17.25" customHeight="1" x14ac:dyDescent="0.2">
      <c r="A154" s="388"/>
      <c r="B154" s="366"/>
      <c r="C154" s="6" t="s">
        <v>587</v>
      </c>
      <c r="D154" s="159">
        <v>0</v>
      </c>
      <c r="E154" s="159">
        <v>0</v>
      </c>
      <c r="F154" s="159">
        <v>0</v>
      </c>
      <c r="G154" s="159">
        <v>0</v>
      </c>
      <c r="H154" s="158" t="s">
        <v>89</v>
      </c>
    </row>
    <row r="155" spans="1:8" ht="17.25" customHeight="1" x14ac:dyDescent="0.2">
      <c r="A155" s="388"/>
      <c r="B155" s="366"/>
      <c r="C155" s="6" t="s">
        <v>588</v>
      </c>
      <c r="D155" s="159">
        <v>11629</v>
      </c>
      <c r="E155" s="159">
        <v>0</v>
      </c>
      <c r="F155" s="159">
        <v>3172</v>
      </c>
      <c r="G155" s="159">
        <v>0</v>
      </c>
      <c r="H155" s="158" t="s">
        <v>89</v>
      </c>
    </row>
    <row r="156" spans="1:8" ht="17.25" customHeight="1" x14ac:dyDescent="0.2">
      <c r="A156" s="388"/>
      <c r="B156" s="366"/>
      <c r="C156" s="6" t="s">
        <v>589</v>
      </c>
      <c r="D156" s="8">
        <v>82410</v>
      </c>
      <c r="E156" s="157">
        <f>D156/D152*100</f>
        <v>24.832611145596665</v>
      </c>
      <c r="F156" s="8">
        <v>17290.3</v>
      </c>
      <c r="G156" s="157">
        <f>F156/F152*100</f>
        <v>19.832032822649186</v>
      </c>
      <c r="H156" s="158">
        <f>F156/D156*100-100</f>
        <v>-79.019172430530276</v>
      </c>
    </row>
    <row r="157" spans="1:8" ht="22.5" customHeight="1" x14ac:dyDescent="0.2">
      <c r="A157" s="388" t="s">
        <v>680</v>
      </c>
      <c r="B157" s="366" t="s">
        <v>963</v>
      </c>
      <c r="C157" s="6" t="s">
        <v>585</v>
      </c>
      <c r="D157" s="8">
        <f>D158+D159+D160+D161</f>
        <v>83455</v>
      </c>
      <c r="E157" s="157">
        <f>SUM(E158:E161)</f>
        <v>95.203403031573899</v>
      </c>
      <c r="F157" s="8">
        <f>F158+F159+F160+F161</f>
        <v>33.9</v>
      </c>
      <c r="G157" s="157">
        <f>SUM(G158:G161)</f>
        <v>100</v>
      </c>
      <c r="H157" s="158">
        <f>F157/D157*100-100</f>
        <v>-99.959379306212924</v>
      </c>
    </row>
    <row r="158" spans="1:8" ht="33" customHeight="1" x14ac:dyDescent="0.2">
      <c r="A158" s="388"/>
      <c r="B158" s="366"/>
      <c r="C158" s="6" t="s">
        <v>586</v>
      </c>
      <c r="D158" s="8">
        <v>79452</v>
      </c>
      <c r="E158" s="157">
        <f>D158/D157*100</f>
        <v>95.203403031573899</v>
      </c>
      <c r="F158" s="8">
        <v>33.9</v>
      </c>
      <c r="G158" s="157">
        <f>F158/F157*100</f>
        <v>100</v>
      </c>
      <c r="H158" s="158">
        <f>F158/D158*100-100</f>
        <v>-99.957332729194988</v>
      </c>
    </row>
    <row r="159" spans="1:8" ht="20.25" customHeight="1" x14ac:dyDescent="0.2">
      <c r="A159" s="388"/>
      <c r="B159" s="366"/>
      <c r="C159" s="6" t="s">
        <v>587</v>
      </c>
      <c r="D159" s="159">
        <v>0</v>
      </c>
      <c r="E159" s="159">
        <v>0</v>
      </c>
      <c r="F159" s="159">
        <v>0</v>
      </c>
      <c r="G159" s="159">
        <v>0</v>
      </c>
      <c r="H159" s="158" t="s">
        <v>89</v>
      </c>
    </row>
    <row r="160" spans="1:8" x14ac:dyDescent="0.2">
      <c r="A160" s="388"/>
      <c r="B160" s="366"/>
      <c r="C160" s="6" t="s">
        <v>588</v>
      </c>
      <c r="D160" s="8">
        <v>4003</v>
      </c>
      <c r="E160" s="159">
        <v>0</v>
      </c>
      <c r="F160" s="159">
        <v>0</v>
      </c>
      <c r="G160" s="159">
        <v>0</v>
      </c>
      <c r="H160" s="158" t="s">
        <v>89</v>
      </c>
    </row>
    <row r="161" spans="1:8" x14ac:dyDescent="0.2">
      <c r="A161" s="388"/>
      <c r="B161" s="366"/>
      <c r="C161" s="6" t="s">
        <v>589</v>
      </c>
      <c r="D161" s="8">
        <v>0</v>
      </c>
      <c r="E161" s="159">
        <v>0</v>
      </c>
      <c r="F161" s="159">
        <v>0</v>
      </c>
      <c r="G161" s="159">
        <v>0</v>
      </c>
      <c r="H161" s="158" t="s">
        <v>89</v>
      </c>
    </row>
    <row r="162" spans="1:8" x14ac:dyDescent="0.2">
      <c r="A162" s="342" t="s">
        <v>964</v>
      </c>
      <c r="B162" s="366" t="s">
        <v>966</v>
      </c>
      <c r="C162" s="6" t="s">
        <v>585</v>
      </c>
      <c r="D162" s="8">
        <f>D163+D164+D165+D166</f>
        <v>32490</v>
      </c>
      <c r="E162" s="8">
        <f t="shared" ref="E162:G162" si="8">E163+E164+E165+E166</f>
        <v>100</v>
      </c>
      <c r="F162" s="8">
        <f t="shared" si="8"/>
        <v>14.3</v>
      </c>
      <c r="G162" s="8">
        <f t="shared" si="8"/>
        <v>100</v>
      </c>
      <c r="H162" s="158">
        <f>F162/D162*100-100</f>
        <v>-99.955986457371495</v>
      </c>
    </row>
    <row r="163" spans="1:8" ht="31.5" x14ac:dyDescent="0.2">
      <c r="A163" s="343"/>
      <c r="B163" s="366"/>
      <c r="C163" s="6" t="s">
        <v>586</v>
      </c>
      <c r="D163" s="8">
        <v>32490</v>
      </c>
      <c r="E163" s="159">
        <f>D163/D162*100</f>
        <v>100</v>
      </c>
      <c r="F163" s="8">
        <v>14.3</v>
      </c>
      <c r="G163" s="159">
        <f>F163/F162*100</f>
        <v>100</v>
      </c>
      <c r="H163" s="158">
        <f t="shared" ref="H163:H168" si="9">F163/D163*100-100</f>
        <v>-99.955986457371495</v>
      </c>
    </row>
    <row r="164" spans="1:8" x14ac:dyDescent="0.2">
      <c r="A164" s="343"/>
      <c r="B164" s="366"/>
      <c r="C164" s="6" t="s">
        <v>587</v>
      </c>
      <c r="D164" s="159">
        <v>0</v>
      </c>
      <c r="E164" s="159">
        <v>0</v>
      </c>
      <c r="F164" s="159">
        <v>0</v>
      </c>
      <c r="G164" s="159">
        <v>0</v>
      </c>
      <c r="H164" s="158" t="s">
        <v>89</v>
      </c>
    </row>
    <row r="165" spans="1:8" x14ac:dyDescent="0.2">
      <c r="A165" s="343"/>
      <c r="B165" s="366"/>
      <c r="C165" s="6" t="s">
        <v>588</v>
      </c>
      <c r="D165" s="159">
        <v>0</v>
      </c>
      <c r="E165" s="159">
        <v>0</v>
      </c>
      <c r="F165" s="159">
        <v>0</v>
      </c>
      <c r="G165" s="159">
        <v>0</v>
      </c>
      <c r="H165" s="158" t="s">
        <v>89</v>
      </c>
    </row>
    <row r="166" spans="1:8" x14ac:dyDescent="0.2">
      <c r="A166" s="344"/>
      <c r="B166" s="366"/>
      <c r="C166" s="6" t="s">
        <v>589</v>
      </c>
      <c r="D166" s="159">
        <v>0</v>
      </c>
      <c r="E166" s="159">
        <v>0</v>
      </c>
      <c r="F166" s="159">
        <v>0</v>
      </c>
      <c r="G166" s="159">
        <v>0</v>
      </c>
      <c r="H166" s="158" t="s">
        <v>89</v>
      </c>
    </row>
    <row r="167" spans="1:8" x14ac:dyDescent="0.2">
      <c r="A167" s="342" t="s">
        <v>965</v>
      </c>
      <c r="B167" s="366" t="s">
        <v>967</v>
      </c>
      <c r="C167" s="6" t="s">
        <v>585</v>
      </c>
      <c r="D167" s="8">
        <f>D168+D169+D170+D171</f>
        <v>1650</v>
      </c>
      <c r="E167" s="8">
        <f t="shared" ref="E167" si="10">E168+E169+E170+E171</f>
        <v>100</v>
      </c>
      <c r="F167" s="8">
        <f>F168+F169+F170+F171</f>
        <v>19.600000000000001</v>
      </c>
      <c r="G167" s="8">
        <f t="shared" ref="G167" si="11">G168+G169+G170+G171</f>
        <v>100</v>
      </c>
      <c r="H167" s="158">
        <f t="shared" si="9"/>
        <v>-98.812121212121212</v>
      </c>
    </row>
    <row r="168" spans="1:8" ht="31.5" x14ac:dyDescent="0.2">
      <c r="A168" s="343"/>
      <c r="B168" s="366"/>
      <c r="C168" s="6" t="s">
        <v>586</v>
      </c>
      <c r="D168" s="8">
        <v>1650</v>
      </c>
      <c r="E168" s="159">
        <f>D168/D167*100</f>
        <v>100</v>
      </c>
      <c r="F168" s="8">
        <v>19.600000000000001</v>
      </c>
      <c r="G168" s="159">
        <f>F168/F167*100</f>
        <v>100</v>
      </c>
      <c r="H168" s="158">
        <f t="shared" si="9"/>
        <v>-98.812121212121212</v>
      </c>
    </row>
    <row r="169" spans="1:8" x14ac:dyDescent="0.2">
      <c r="A169" s="343"/>
      <c r="B169" s="366"/>
      <c r="C169" s="6" t="s">
        <v>587</v>
      </c>
      <c r="D169" s="159">
        <v>0</v>
      </c>
      <c r="E169" s="159">
        <v>0</v>
      </c>
      <c r="F169" s="159">
        <v>0</v>
      </c>
      <c r="G169" s="159">
        <v>0</v>
      </c>
      <c r="H169" s="158" t="s">
        <v>89</v>
      </c>
    </row>
    <row r="170" spans="1:8" x14ac:dyDescent="0.2">
      <c r="A170" s="343"/>
      <c r="B170" s="366"/>
      <c r="C170" s="6" t="s">
        <v>588</v>
      </c>
      <c r="D170" s="159">
        <v>0</v>
      </c>
      <c r="E170" s="159">
        <v>0</v>
      </c>
      <c r="F170" s="159">
        <v>0</v>
      </c>
      <c r="G170" s="159">
        <v>0</v>
      </c>
      <c r="H170" s="158" t="s">
        <v>89</v>
      </c>
    </row>
    <row r="171" spans="1:8" x14ac:dyDescent="0.2">
      <c r="A171" s="344"/>
      <c r="B171" s="366"/>
      <c r="C171" s="6" t="s">
        <v>589</v>
      </c>
      <c r="D171" s="159">
        <v>0</v>
      </c>
      <c r="E171" s="159">
        <v>0</v>
      </c>
      <c r="F171" s="159">
        <v>0</v>
      </c>
      <c r="G171" s="159">
        <v>0</v>
      </c>
      <c r="H171" s="158" t="s">
        <v>89</v>
      </c>
    </row>
    <row r="172" spans="1:8" x14ac:dyDescent="0.2">
      <c r="A172" s="342" t="s">
        <v>1387</v>
      </c>
      <c r="B172" s="366" t="s">
        <v>1388</v>
      </c>
      <c r="C172" s="6" t="s">
        <v>585</v>
      </c>
      <c r="D172" s="8">
        <f>D173+D174+D175+D176</f>
        <v>49315</v>
      </c>
      <c r="E172" s="8">
        <f t="shared" ref="E172" si="12">E173+E174+E175+E176</f>
        <v>91.882794281658718</v>
      </c>
      <c r="F172" s="8">
        <f>F173+F174+F175+F176</f>
        <v>0</v>
      </c>
      <c r="G172" s="8">
        <v>0</v>
      </c>
      <c r="H172" s="158">
        <f t="shared" ref="H172:H173" si="13">F172/D172*100-100</f>
        <v>-100</v>
      </c>
    </row>
    <row r="173" spans="1:8" ht="31.5" x14ac:dyDescent="0.2">
      <c r="A173" s="343"/>
      <c r="B173" s="366"/>
      <c r="C173" s="6" t="s">
        <v>586</v>
      </c>
      <c r="D173" s="8">
        <v>45312</v>
      </c>
      <c r="E173" s="159">
        <f>D173/D172*100</f>
        <v>91.882794281658718</v>
      </c>
      <c r="F173" s="8">
        <v>0</v>
      </c>
      <c r="G173" s="159">
        <v>0</v>
      </c>
      <c r="H173" s="158">
        <f t="shared" si="13"/>
        <v>-100</v>
      </c>
    </row>
    <row r="174" spans="1:8" x14ac:dyDescent="0.2">
      <c r="A174" s="343"/>
      <c r="B174" s="366"/>
      <c r="C174" s="6" t="s">
        <v>587</v>
      </c>
      <c r="D174" s="159">
        <v>0</v>
      </c>
      <c r="E174" s="159">
        <v>0</v>
      </c>
      <c r="F174" s="159">
        <v>0</v>
      </c>
      <c r="G174" s="159">
        <v>0</v>
      </c>
      <c r="H174" s="158" t="s">
        <v>89</v>
      </c>
    </row>
    <row r="175" spans="1:8" x14ac:dyDescent="0.2">
      <c r="A175" s="343"/>
      <c r="B175" s="366"/>
      <c r="C175" s="6" t="s">
        <v>588</v>
      </c>
      <c r="D175" s="159">
        <v>4003</v>
      </c>
      <c r="E175" s="159">
        <v>0</v>
      </c>
      <c r="F175" s="159">
        <v>0</v>
      </c>
      <c r="G175" s="159">
        <v>0</v>
      </c>
      <c r="H175" s="158">
        <f t="shared" ref="H175" si="14">F175/D175*100-100</f>
        <v>-100</v>
      </c>
    </row>
    <row r="176" spans="1:8" x14ac:dyDescent="0.2">
      <c r="A176" s="344"/>
      <c r="B176" s="366"/>
      <c r="C176" s="6" t="s">
        <v>589</v>
      </c>
      <c r="D176" s="159">
        <v>0</v>
      </c>
      <c r="E176" s="159">
        <v>0</v>
      </c>
      <c r="F176" s="159">
        <v>0</v>
      </c>
      <c r="G176" s="159">
        <v>0</v>
      </c>
      <c r="H176" s="158" t="s">
        <v>89</v>
      </c>
    </row>
    <row r="177" spans="1:10" s="5" customFormat="1" ht="15" customHeight="1" x14ac:dyDescent="0.2">
      <c r="A177" s="388" t="s">
        <v>681</v>
      </c>
      <c r="B177" s="366" t="s">
        <v>970</v>
      </c>
      <c r="C177" s="6" t="s">
        <v>585</v>
      </c>
      <c r="D177" s="8">
        <f>D178+D179+D180+D181</f>
        <v>1104</v>
      </c>
      <c r="E177" s="157">
        <f>SUM(E178:E181)</f>
        <v>100</v>
      </c>
      <c r="F177" s="8">
        <f>F178+F179+F180+F181</f>
        <v>184</v>
      </c>
      <c r="G177" s="157">
        <f>SUM(G178:G181)</f>
        <v>100</v>
      </c>
      <c r="H177" s="158">
        <f>F177/D177*100-100</f>
        <v>-83.333333333333343</v>
      </c>
    </row>
    <row r="178" spans="1:10" s="5" customFormat="1" ht="31.5" customHeight="1" x14ac:dyDescent="0.2">
      <c r="A178" s="388"/>
      <c r="B178" s="366"/>
      <c r="C178" s="6" t="s">
        <v>586</v>
      </c>
      <c r="D178" s="8">
        <v>428</v>
      </c>
      <c r="E178" s="157">
        <f>D178/D177*100</f>
        <v>38.768115942028984</v>
      </c>
      <c r="F178" s="8">
        <v>92</v>
      </c>
      <c r="G178" s="157">
        <f>F178/F177*100</f>
        <v>50</v>
      </c>
      <c r="H178" s="158">
        <f>F178/D178*100-100</f>
        <v>-78.504672897196258</v>
      </c>
    </row>
    <row r="179" spans="1:10" s="5" customFormat="1" ht="15" customHeight="1" x14ac:dyDescent="0.2">
      <c r="A179" s="388"/>
      <c r="B179" s="366"/>
      <c r="C179" s="6" t="s">
        <v>587</v>
      </c>
      <c r="D179" s="159">
        <v>0</v>
      </c>
      <c r="E179" s="159">
        <v>0</v>
      </c>
      <c r="F179" s="159">
        <v>0</v>
      </c>
      <c r="G179" s="159">
        <v>0</v>
      </c>
      <c r="H179" s="158" t="s">
        <v>89</v>
      </c>
    </row>
    <row r="180" spans="1:10" s="5" customFormat="1" ht="15" customHeight="1" x14ac:dyDescent="0.2">
      <c r="A180" s="388"/>
      <c r="B180" s="366"/>
      <c r="C180" s="6" t="s">
        <v>588</v>
      </c>
      <c r="D180" s="8">
        <v>676</v>
      </c>
      <c r="E180" s="157">
        <f>D180/D177*100</f>
        <v>61.231884057971023</v>
      </c>
      <c r="F180" s="8">
        <v>92</v>
      </c>
      <c r="G180" s="157">
        <f>F180/F177*100</f>
        <v>50</v>
      </c>
      <c r="H180" s="158">
        <f>F180/D180*100-100</f>
        <v>-86.390532544378701</v>
      </c>
    </row>
    <row r="181" spans="1:10" s="5" customFormat="1" ht="15" customHeight="1" x14ac:dyDescent="0.2">
      <c r="A181" s="388"/>
      <c r="B181" s="366"/>
      <c r="C181" s="6" t="s">
        <v>589</v>
      </c>
      <c r="D181" s="159">
        <v>0</v>
      </c>
      <c r="E181" s="159">
        <v>0</v>
      </c>
      <c r="F181" s="159">
        <v>0</v>
      </c>
      <c r="G181" s="159">
        <v>0</v>
      </c>
      <c r="H181" s="158" t="s">
        <v>89</v>
      </c>
    </row>
    <row r="182" spans="1:10" ht="18.75" customHeight="1" x14ac:dyDescent="0.2">
      <c r="A182" s="388" t="s">
        <v>683</v>
      </c>
      <c r="B182" s="366" t="s">
        <v>1389</v>
      </c>
      <c r="C182" s="6" t="s">
        <v>585</v>
      </c>
      <c r="D182" s="159">
        <f>SUM(D183:D186)</f>
        <v>251954</v>
      </c>
      <c r="E182" s="157">
        <f>SUM(E183:E186)</f>
        <v>100</v>
      </c>
      <c r="F182" s="159">
        <f>SUM(F183:F186)</f>
        <v>0</v>
      </c>
      <c r="G182" s="157">
        <v>0</v>
      </c>
      <c r="H182" s="158">
        <f>F182/D182*100-100</f>
        <v>-100</v>
      </c>
    </row>
    <row r="183" spans="1:10" ht="34.5" customHeight="1" x14ac:dyDescent="0.2">
      <c r="A183" s="388"/>
      <c r="B183" s="366"/>
      <c r="C183" s="6" t="s">
        <v>586</v>
      </c>
      <c r="D183" s="159">
        <v>57255</v>
      </c>
      <c r="E183" s="157">
        <f>D183/D182*100</f>
        <v>22.724386197480491</v>
      </c>
      <c r="F183" s="159">
        <v>0</v>
      </c>
      <c r="G183" s="157">
        <f>F183/F180*100</f>
        <v>0</v>
      </c>
      <c r="H183" s="158">
        <f>F183/D183*100-100</f>
        <v>-100</v>
      </c>
    </row>
    <row r="184" spans="1:10" ht="21" customHeight="1" x14ac:dyDescent="0.2">
      <c r="A184" s="388"/>
      <c r="B184" s="366"/>
      <c r="C184" s="6" t="s">
        <v>587</v>
      </c>
      <c r="D184" s="159">
        <v>0</v>
      </c>
      <c r="E184" s="159">
        <v>0</v>
      </c>
      <c r="F184" s="159">
        <v>0</v>
      </c>
      <c r="G184" s="157">
        <v>0</v>
      </c>
      <c r="H184" s="158" t="s">
        <v>89</v>
      </c>
    </row>
    <row r="185" spans="1:10" x14ac:dyDescent="0.2">
      <c r="A185" s="388"/>
      <c r="B185" s="366"/>
      <c r="C185" s="6" t="s">
        <v>588</v>
      </c>
      <c r="D185" s="159">
        <v>194699</v>
      </c>
      <c r="E185" s="157">
        <f>D185/D182*100</f>
        <v>77.275613802519501</v>
      </c>
      <c r="F185" s="159">
        <v>0</v>
      </c>
      <c r="G185" s="157">
        <v>0</v>
      </c>
      <c r="H185" s="158">
        <f>F185/D185*100-100</f>
        <v>-100</v>
      </c>
    </row>
    <row r="186" spans="1:10" x14ac:dyDescent="0.2">
      <c r="A186" s="388"/>
      <c r="B186" s="366"/>
      <c r="C186" s="6" t="s">
        <v>589</v>
      </c>
      <c r="D186" s="159">
        <v>0</v>
      </c>
      <c r="E186" s="159">
        <v>0</v>
      </c>
      <c r="F186" s="159">
        <v>0</v>
      </c>
      <c r="G186" s="157">
        <v>0</v>
      </c>
      <c r="H186" s="158" t="s">
        <v>89</v>
      </c>
    </row>
    <row r="187" spans="1:10" ht="19.5" customHeight="1" x14ac:dyDescent="0.2">
      <c r="A187" s="300" t="s">
        <v>91</v>
      </c>
      <c r="B187" s="262" t="s">
        <v>92</v>
      </c>
      <c r="C187" s="83" t="s">
        <v>585</v>
      </c>
      <c r="D187" s="52">
        <f>SUM(D188:D191)</f>
        <v>899646</v>
      </c>
      <c r="E187" s="52">
        <f>SUM(E188:E191)</f>
        <v>100</v>
      </c>
      <c r="F187" s="52">
        <f>SUM(F188:F191)</f>
        <v>175428</v>
      </c>
      <c r="G187" s="154">
        <v>100</v>
      </c>
      <c r="H187" s="155">
        <f>F187/D187*100-100</f>
        <v>-80.500330129851079</v>
      </c>
    </row>
    <row r="188" spans="1:10" ht="29.25" customHeight="1" x14ac:dyDescent="0.2">
      <c r="A188" s="300"/>
      <c r="B188" s="262"/>
      <c r="C188" s="83" t="s">
        <v>586</v>
      </c>
      <c r="D188" s="52">
        <v>233306</v>
      </c>
      <c r="E188" s="52">
        <f>D188/D187*100</f>
        <v>25.933089237322239</v>
      </c>
      <c r="F188" s="52">
        <v>53262.8</v>
      </c>
      <c r="G188" s="154">
        <f>F188/F187*100</f>
        <v>30.361629842442483</v>
      </c>
      <c r="H188" s="155">
        <f>F188/D188*100-100</f>
        <v>-77.170411391048674</v>
      </c>
      <c r="I188" s="72"/>
      <c r="J188" s="72"/>
    </row>
    <row r="189" spans="1:10" ht="18" customHeight="1" x14ac:dyDescent="0.2">
      <c r="A189" s="300"/>
      <c r="B189" s="262"/>
      <c r="C189" s="83" t="s">
        <v>587</v>
      </c>
      <c r="D189" s="52">
        <v>0</v>
      </c>
      <c r="E189" s="52">
        <f>D189/D187*100</f>
        <v>0</v>
      </c>
      <c r="F189" s="52">
        <f t="shared" ref="F189" si="15">F194+F199+F229+F234+F239+F244+F204</f>
        <v>0</v>
      </c>
      <c r="G189" s="154">
        <f>F189/F187*100</f>
        <v>0</v>
      </c>
      <c r="H189" s="155">
        <v>0</v>
      </c>
      <c r="I189" s="72"/>
    </row>
    <row r="190" spans="1:10" ht="18" customHeight="1" x14ac:dyDescent="0.2">
      <c r="A190" s="300"/>
      <c r="B190" s="262"/>
      <c r="C190" s="83" t="s">
        <v>588</v>
      </c>
      <c r="D190" s="52">
        <v>628798</v>
      </c>
      <c r="E190" s="52">
        <f>D190/D187*100</f>
        <v>69.893936059294433</v>
      </c>
      <c r="F190" s="52">
        <v>114905.3</v>
      </c>
      <c r="G190" s="154">
        <f>F190/F187*100</f>
        <v>65.499977198622787</v>
      </c>
      <c r="H190" s="155">
        <f>F190/D190*100-100</f>
        <v>-81.726198238544015</v>
      </c>
      <c r="I190" s="72"/>
    </row>
    <row r="191" spans="1:10" ht="16.5" customHeight="1" x14ac:dyDescent="0.2">
      <c r="A191" s="300"/>
      <c r="B191" s="262"/>
      <c r="C191" s="83" t="s">
        <v>589</v>
      </c>
      <c r="D191" s="52">
        <v>37542</v>
      </c>
      <c r="E191" s="52">
        <f>D191/D187*100</f>
        <v>4.1729747033833311</v>
      </c>
      <c r="F191" s="52">
        <v>7259.9</v>
      </c>
      <c r="G191" s="154">
        <f>F191/F187*100</f>
        <v>4.1383929589347197</v>
      </c>
      <c r="H191" s="155">
        <f>F191/D191*100-100</f>
        <v>-80.661925310319106</v>
      </c>
    </row>
    <row r="192" spans="1:10" ht="22.5" customHeight="1" x14ac:dyDescent="0.2">
      <c r="A192" s="388" t="s">
        <v>697</v>
      </c>
      <c r="B192" s="366" t="s">
        <v>971</v>
      </c>
      <c r="C192" s="6" t="s">
        <v>585</v>
      </c>
      <c r="D192" s="156">
        <f>D193+D194+D195+D196</f>
        <v>621183</v>
      </c>
      <c r="E192" s="157">
        <f>SUM(E193:E196)</f>
        <v>100</v>
      </c>
      <c r="F192" s="156">
        <f>F193+F194+F195+F196</f>
        <v>113756.3</v>
      </c>
      <c r="G192" s="157">
        <f>SUM(G193:G196)</f>
        <v>100</v>
      </c>
      <c r="H192" s="158">
        <f>F192/D192*100-100</f>
        <v>-81.687151773309949</v>
      </c>
    </row>
    <row r="193" spans="1:8" ht="31.5" customHeight="1" x14ac:dyDescent="0.2">
      <c r="A193" s="388"/>
      <c r="B193" s="366"/>
      <c r="C193" s="6" t="s">
        <v>586</v>
      </c>
      <c r="D193" s="159">
        <v>0</v>
      </c>
      <c r="E193" s="159">
        <v>0</v>
      </c>
      <c r="F193" s="159">
        <v>0</v>
      </c>
      <c r="G193" s="159">
        <v>0</v>
      </c>
      <c r="H193" s="158" t="s">
        <v>89</v>
      </c>
    </row>
    <row r="194" spans="1:8" ht="19.5" customHeight="1" x14ac:dyDescent="0.2">
      <c r="A194" s="388"/>
      <c r="B194" s="366"/>
      <c r="C194" s="6" t="s">
        <v>587</v>
      </c>
      <c r="D194" s="159">
        <v>0</v>
      </c>
      <c r="E194" s="159">
        <v>0</v>
      </c>
      <c r="F194" s="159">
        <v>0</v>
      </c>
      <c r="G194" s="159">
        <v>0</v>
      </c>
      <c r="H194" s="158" t="s">
        <v>89</v>
      </c>
    </row>
    <row r="195" spans="1:8" ht="19.5" customHeight="1" x14ac:dyDescent="0.2">
      <c r="A195" s="388"/>
      <c r="B195" s="366"/>
      <c r="C195" s="6" t="s">
        <v>588</v>
      </c>
      <c r="D195" s="8">
        <v>621183</v>
      </c>
      <c r="E195" s="157">
        <f>D195/D192*100</f>
        <v>100</v>
      </c>
      <c r="F195" s="8">
        <v>113756.3</v>
      </c>
      <c r="G195" s="157">
        <f>F195/F192*100</f>
        <v>100</v>
      </c>
      <c r="H195" s="158">
        <f>F195/D195*100-100</f>
        <v>-81.687151773309949</v>
      </c>
    </row>
    <row r="196" spans="1:8" ht="19.5" customHeight="1" x14ac:dyDescent="0.2">
      <c r="A196" s="388"/>
      <c r="B196" s="366"/>
      <c r="C196" s="6" t="s">
        <v>589</v>
      </c>
      <c r="D196" s="159">
        <v>0</v>
      </c>
      <c r="E196" s="159">
        <v>0</v>
      </c>
      <c r="F196" s="159">
        <v>0</v>
      </c>
      <c r="G196" s="159">
        <v>0</v>
      </c>
      <c r="H196" s="158" t="s">
        <v>89</v>
      </c>
    </row>
    <row r="197" spans="1:8" ht="15.75" customHeight="1" x14ac:dyDescent="0.2">
      <c r="A197" s="388" t="s">
        <v>701</v>
      </c>
      <c r="B197" s="366" t="s">
        <v>972</v>
      </c>
      <c r="C197" s="6" t="s">
        <v>585</v>
      </c>
      <c r="D197" s="8">
        <f>D198+D199+D200+D201</f>
        <v>114674</v>
      </c>
      <c r="E197" s="157">
        <f>SUM(E198:E201)</f>
        <v>100</v>
      </c>
      <c r="F197" s="8">
        <f>F198+F199+F200+F201</f>
        <v>36248.200000000004</v>
      </c>
      <c r="G197" s="157">
        <f>SUM(G198:G201)</f>
        <v>100</v>
      </c>
      <c r="H197" s="158">
        <f>F197/D197*100-100</f>
        <v>-68.390219230165513</v>
      </c>
    </row>
    <row r="198" spans="1:8" ht="31.5" x14ac:dyDescent="0.2">
      <c r="A198" s="388"/>
      <c r="B198" s="366"/>
      <c r="C198" s="6" t="s">
        <v>586</v>
      </c>
      <c r="D198" s="8">
        <v>97212</v>
      </c>
      <c r="E198" s="157">
        <f>D198/D197*100</f>
        <v>84.772485480579732</v>
      </c>
      <c r="F198" s="8">
        <v>32961.4</v>
      </c>
      <c r="G198" s="157">
        <f>F198/F197*100</f>
        <v>90.932515269723737</v>
      </c>
      <c r="H198" s="158">
        <f>F198/D198*100-100</f>
        <v>-66.093280664938476</v>
      </c>
    </row>
    <row r="199" spans="1:8" x14ac:dyDescent="0.2">
      <c r="A199" s="388"/>
      <c r="B199" s="366"/>
      <c r="C199" s="6" t="s">
        <v>587</v>
      </c>
      <c r="D199" s="159">
        <v>0</v>
      </c>
      <c r="E199" s="159">
        <v>0</v>
      </c>
      <c r="F199" s="159">
        <v>0</v>
      </c>
      <c r="G199" s="159">
        <v>0</v>
      </c>
      <c r="H199" s="158" t="s">
        <v>89</v>
      </c>
    </row>
    <row r="200" spans="1:8" x14ac:dyDescent="0.2">
      <c r="A200" s="388"/>
      <c r="B200" s="366"/>
      <c r="C200" s="6" t="s">
        <v>588</v>
      </c>
      <c r="D200" s="159">
        <v>0</v>
      </c>
      <c r="E200" s="159">
        <v>0</v>
      </c>
      <c r="F200" s="159">
        <v>0</v>
      </c>
      <c r="G200" s="159">
        <v>0</v>
      </c>
      <c r="H200" s="158" t="s">
        <v>89</v>
      </c>
    </row>
    <row r="201" spans="1:8" x14ac:dyDescent="0.2">
      <c r="A201" s="388"/>
      <c r="B201" s="366"/>
      <c r="C201" s="6" t="s">
        <v>589</v>
      </c>
      <c r="D201" s="8">
        <v>17462</v>
      </c>
      <c r="E201" s="157">
        <f>D201/D197*100</f>
        <v>15.227514519420271</v>
      </c>
      <c r="F201" s="8">
        <v>3286.8</v>
      </c>
      <c r="G201" s="157">
        <f>F201/F197*100</f>
        <v>9.0674847302762611</v>
      </c>
      <c r="H201" s="158">
        <f>F201/D201*100-100</f>
        <v>-81.177413812850759</v>
      </c>
    </row>
    <row r="202" spans="1:8" ht="15.75" customHeight="1" x14ac:dyDescent="0.2">
      <c r="A202" s="388" t="s">
        <v>702</v>
      </c>
      <c r="B202" s="366" t="s">
        <v>973</v>
      </c>
      <c r="C202" s="6" t="s">
        <v>585</v>
      </c>
      <c r="D202" s="8">
        <f>SUM(D203:D206)</f>
        <v>70818</v>
      </c>
      <c r="E202" s="157">
        <f>SUM(E203:E206)</f>
        <v>100</v>
      </c>
      <c r="F202" s="8">
        <f>SUM(F203:F206)</f>
        <v>327.2</v>
      </c>
      <c r="G202" s="157">
        <f>SUM(G203:G206)</f>
        <v>100</v>
      </c>
      <c r="H202" s="158">
        <f>F202/D202*100-100</f>
        <v>-99.537970572453332</v>
      </c>
    </row>
    <row r="203" spans="1:8" ht="31.5" x14ac:dyDescent="0.2">
      <c r="A203" s="388"/>
      <c r="B203" s="366"/>
      <c r="C203" s="6" t="s">
        <v>586</v>
      </c>
      <c r="D203" s="8">
        <v>70818</v>
      </c>
      <c r="E203" s="157">
        <f>D203/D202*100</f>
        <v>100</v>
      </c>
      <c r="F203" s="8">
        <v>327.2</v>
      </c>
      <c r="G203" s="157">
        <f>F203/F202*100</f>
        <v>100</v>
      </c>
      <c r="H203" s="158">
        <f>F203/D203*100-100</f>
        <v>-99.537970572453332</v>
      </c>
    </row>
    <row r="204" spans="1:8" x14ac:dyDescent="0.2">
      <c r="A204" s="388"/>
      <c r="B204" s="366"/>
      <c r="C204" s="6" t="s">
        <v>587</v>
      </c>
      <c r="D204" s="159">
        <v>0</v>
      </c>
      <c r="E204" s="8">
        <f t="shared" ref="E204:G206" si="16">E209+E214</f>
        <v>0</v>
      </c>
      <c r="F204" s="159">
        <v>0</v>
      </c>
      <c r="G204" s="8">
        <f t="shared" si="16"/>
        <v>0</v>
      </c>
      <c r="H204" s="158" t="s">
        <v>89</v>
      </c>
    </row>
    <row r="205" spans="1:8" x14ac:dyDescent="0.2">
      <c r="A205" s="388"/>
      <c r="B205" s="366"/>
      <c r="C205" s="6" t="s">
        <v>588</v>
      </c>
      <c r="D205" s="159">
        <v>0</v>
      </c>
      <c r="E205" s="8">
        <f t="shared" si="16"/>
        <v>0</v>
      </c>
      <c r="F205" s="159">
        <v>0</v>
      </c>
      <c r="G205" s="8">
        <f t="shared" si="16"/>
        <v>0</v>
      </c>
      <c r="H205" s="158" t="s">
        <v>89</v>
      </c>
    </row>
    <row r="206" spans="1:8" x14ac:dyDescent="0.2">
      <c r="A206" s="388"/>
      <c r="B206" s="366"/>
      <c r="C206" s="6" t="s">
        <v>589</v>
      </c>
      <c r="D206" s="159">
        <v>0</v>
      </c>
      <c r="E206" s="8">
        <f t="shared" si="16"/>
        <v>0</v>
      </c>
      <c r="F206" s="159">
        <v>0</v>
      </c>
      <c r="G206" s="8">
        <f t="shared" si="16"/>
        <v>0</v>
      </c>
      <c r="H206" s="158" t="s">
        <v>89</v>
      </c>
    </row>
    <row r="207" spans="1:8" ht="15.75" customHeight="1" x14ac:dyDescent="0.2">
      <c r="A207" s="388" t="s">
        <v>704</v>
      </c>
      <c r="B207" s="366" t="s">
        <v>974</v>
      </c>
      <c r="C207" s="6" t="s">
        <v>585</v>
      </c>
      <c r="D207" s="159">
        <f>D208+D209+D210+D211</f>
        <v>18618</v>
      </c>
      <c r="E207" s="157">
        <f>SUM(E208:E211)</f>
        <v>100</v>
      </c>
      <c r="F207" s="159">
        <f>F208+F209+F210+F211</f>
        <v>327.2</v>
      </c>
      <c r="G207" s="157">
        <f>SUM(G208:G211)</f>
        <v>100</v>
      </c>
      <c r="H207" s="158">
        <f>F207/D207*100-100</f>
        <v>-98.242560962509401</v>
      </c>
    </row>
    <row r="208" spans="1:8" ht="31.5" x14ac:dyDescent="0.2">
      <c r="A208" s="388"/>
      <c r="B208" s="366"/>
      <c r="C208" s="6" t="s">
        <v>586</v>
      </c>
      <c r="D208" s="159">
        <v>18618</v>
      </c>
      <c r="E208" s="157">
        <f>D208/D207*100</f>
        <v>100</v>
      </c>
      <c r="F208" s="159">
        <v>327.2</v>
      </c>
      <c r="G208" s="157">
        <f>F208/F207*100</f>
        <v>100</v>
      </c>
      <c r="H208" s="158">
        <f>F208/D208*100-100</f>
        <v>-98.242560962509401</v>
      </c>
    </row>
    <row r="209" spans="1:8" x14ac:dyDescent="0.2">
      <c r="A209" s="388"/>
      <c r="B209" s="366"/>
      <c r="C209" s="6" t="s">
        <v>587</v>
      </c>
      <c r="D209" s="159">
        <v>0</v>
      </c>
      <c r="E209" s="159">
        <v>0</v>
      </c>
      <c r="F209" s="159">
        <v>0</v>
      </c>
      <c r="G209" s="159">
        <v>0</v>
      </c>
      <c r="H209" s="158" t="s">
        <v>89</v>
      </c>
    </row>
    <row r="210" spans="1:8" x14ac:dyDescent="0.2">
      <c r="A210" s="388"/>
      <c r="B210" s="366"/>
      <c r="C210" s="6" t="s">
        <v>588</v>
      </c>
      <c r="D210" s="159">
        <v>0</v>
      </c>
      <c r="E210" s="159">
        <v>0</v>
      </c>
      <c r="F210" s="159">
        <v>0</v>
      </c>
      <c r="G210" s="159">
        <v>0</v>
      </c>
      <c r="H210" s="158" t="s">
        <v>89</v>
      </c>
    </row>
    <row r="211" spans="1:8" x14ac:dyDescent="0.2">
      <c r="A211" s="388"/>
      <c r="B211" s="366"/>
      <c r="C211" s="6" t="s">
        <v>589</v>
      </c>
      <c r="D211" s="159">
        <v>0</v>
      </c>
      <c r="E211" s="159">
        <v>0</v>
      </c>
      <c r="F211" s="159">
        <v>0</v>
      </c>
      <c r="G211" s="159">
        <v>0</v>
      </c>
      <c r="H211" s="158" t="s">
        <v>89</v>
      </c>
    </row>
    <row r="212" spans="1:8" ht="15.75" customHeight="1" x14ac:dyDescent="0.2">
      <c r="A212" s="388" t="s">
        <v>774</v>
      </c>
      <c r="B212" s="366" t="s">
        <v>975</v>
      </c>
      <c r="C212" s="6" t="s">
        <v>585</v>
      </c>
      <c r="D212" s="159">
        <f>SUM(D213:D216)</f>
        <v>52200</v>
      </c>
      <c r="E212" s="159">
        <f>SUM(E213:E216)</f>
        <v>100</v>
      </c>
      <c r="F212" s="159">
        <f>SUM(F213:F216)</f>
        <v>0</v>
      </c>
      <c r="G212" s="157">
        <v>0</v>
      </c>
      <c r="H212" s="158">
        <f t="shared" ref="H212:H222" si="17">F212/D212*100-100</f>
        <v>-100</v>
      </c>
    </row>
    <row r="213" spans="1:8" ht="31.5" x14ac:dyDescent="0.2">
      <c r="A213" s="388"/>
      <c r="B213" s="366"/>
      <c r="C213" s="6" t="s">
        <v>586</v>
      </c>
      <c r="D213" s="159">
        <v>52200</v>
      </c>
      <c r="E213" s="157">
        <f>D213/D212*100</f>
        <v>100</v>
      </c>
      <c r="F213" s="159">
        <v>0</v>
      </c>
      <c r="G213" s="157" t="e">
        <f>F213/F212*100</f>
        <v>#DIV/0!</v>
      </c>
      <c r="H213" s="158">
        <f t="shared" si="17"/>
        <v>-100</v>
      </c>
    </row>
    <row r="214" spans="1:8" x14ac:dyDescent="0.2">
      <c r="A214" s="388"/>
      <c r="B214" s="366"/>
      <c r="C214" s="6" t="s">
        <v>587</v>
      </c>
      <c r="D214" s="159">
        <v>0</v>
      </c>
      <c r="E214" s="159">
        <v>0</v>
      </c>
      <c r="F214" s="159">
        <v>0</v>
      </c>
      <c r="G214" s="159">
        <v>0</v>
      </c>
      <c r="H214" s="158" t="s">
        <v>89</v>
      </c>
    </row>
    <row r="215" spans="1:8" x14ac:dyDescent="0.2">
      <c r="A215" s="388"/>
      <c r="B215" s="366"/>
      <c r="C215" s="6" t="s">
        <v>588</v>
      </c>
      <c r="D215" s="159">
        <v>0</v>
      </c>
      <c r="E215" s="159">
        <v>0</v>
      </c>
      <c r="F215" s="159">
        <v>0</v>
      </c>
      <c r="G215" s="159">
        <v>0</v>
      </c>
      <c r="H215" s="158" t="s">
        <v>89</v>
      </c>
    </row>
    <row r="216" spans="1:8" x14ac:dyDescent="0.2">
      <c r="A216" s="388"/>
      <c r="B216" s="366"/>
      <c r="C216" s="6" t="s">
        <v>589</v>
      </c>
      <c r="D216" s="159">
        <v>0</v>
      </c>
      <c r="E216" s="159">
        <v>0</v>
      </c>
      <c r="F216" s="159">
        <v>0</v>
      </c>
      <c r="G216" s="159">
        <v>0</v>
      </c>
      <c r="H216" s="158" t="s">
        <v>89</v>
      </c>
    </row>
    <row r="217" spans="1:8" ht="15.75" hidden="1" customHeight="1" x14ac:dyDescent="0.2">
      <c r="A217" s="388" t="s">
        <v>968</v>
      </c>
      <c r="B217" s="366" t="s">
        <v>976</v>
      </c>
      <c r="C217" s="6" t="s">
        <v>585</v>
      </c>
      <c r="D217" s="159">
        <f>SUM(D218:D221)</f>
        <v>0</v>
      </c>
      <c r="E217" s="159" t="e">
        <f>SUM(E218:E221)</f>
        <v>#DIV/0!</v>
      </c>
      <c r="F217" s="159">
        <f>SUM(F218:F221)</f>
        <v>0</v>
      </c>
      <c r="G217" s="159" t="e">
        <f>SUM(G218:G221)</f>
        <v>#DIV/0!</v>
      </c>
      <c r="H217" s="158" t="e">
        <f t="shared" si="17"/>
        <v>#DIV/0!</v>
      </c>
    </row>
    <row r="218" spans="1:8" ht="31.5" hidden="1" x14ac:dyDescent="0.2">
      <c r="A218" s="388"/>
      <c r="B218" s="366"/>
      <c r="C218" s="6" t="s">
        <v>586</v>
      </c>
      <c r="D218" s="159">
        <v>0</v>
      </c>
      <c r="E218" s="159">
        <v>0</v>
      </c>
      <c r="F218" s="159"/>
      <c r="G218" s="157" t="e">
        <f>F218/F217*100</f>
        <v>#DIV/0!</v>
      </c>
      <c r="H218" s="158" t="s">
        <v>89</v>
      </c>
    </row>
    <row r="219" spans="1:8" hidden="1" x14ac:dyDescent="0.2">
      <c r="A219" s="388"/>
      <c r="B219" s="366"/>
      <c r="C219" s="6" t="s">
        <v>587</v>
      </c>
      <c r="D219" s="159"/>
      <c r="E219" s="159">
        <v>0</v>
      </c>
      <c r="F219" s="159"/>
      <c r="G219" s="157" t="e">
        <f>F219/F217*100</f>
        <v>#DIV/0!</v>
      </c>
      <c r="H219" s="158" t="s">
        <v>89</v>
      </c>
    </row>
    <row r="220" spans="1:8" hidden="1" x14ac:dyDescent="0.2">
      <c r="A220" s="388"/>
      <c r="B220" s="366"/>
      <c r="C220" s="6" t="s">
        <v>588</v>
      </c>
      <c r="D220" s="159"/>
      <c r="E220" s="159" t="e">
        <f>D220/D217*100</f>
        <v>#DIV/0!</v>
      </c>
      <c r="F220" s="159"/>
      <c r="G220" s="157" t="e">
        <f>F220/F217*100</f>
        <v>#DIV/0!</v>
      </c>
      <c r="H220" s="158" t="e">
        <f t="shared" si="17"/>
        <v>#DIV/0!</v>
      </c>
    </row>
    <row r="221" spans="1:8" hidden="1" x14ac:dyDescent="0.2">
      <c r="A221" s="388"/>
      <c r="B221" s="366"/>
      <c r="C221" s="6" t="s">
        <v>589</v>
      </c>
      <c r="D221" s="159"/>
      <c r="E221" s="159">
        <v>0</v>
      </c>
      <c r="F221" s="159"/>
      <c r="G221" s="157">
        <v>0</v>
      </c>
      <c r="H221" s="158" t="s">
        <v>89</v>
      </c>
    </row>
    <row r="222" spans="1:8" ht="15.75" hidden="1" customHeight="1" x14ac:dyDescent="0.2">
      <c r="A222" s="388" t="s">
        <v>969</v>
      </c>
      <c r="B222" s="366" t="s">
        <v>977</v>
      </c>
      <c r="C222" s="6" t="s">
        <v>585</v>
      </c>
      <c r="D222" s="159">
        <f>SUM(D223:D226)</f>
        <v>0</v>
      </c>
      <c r="E222" s="159" t="e">
        <f>SUM(E223:E226)</f>
        <v>#DIV/0!</v>
      </c>
      <c r="F222" s="159">
        <f>SUM(F223:F226)</f>
        <v>0</v>
      </c>
      <c r="G222" s="159" t="e">
        <f>SUM(G223:G226)</f>
        <v>#DIV/0!</v>
      </c>
      <c r="H222" s="158" t="e">
        <f t="shared" si="17"/>
        <v>#DIV/0!</v>
      </c>
    </row>
    <row r="223" spans="1:8" ht="31.5" hidden="1" x14ac:dyDescent="0.2">
      <c r="A223" s="388"/>
      <c r="B223" s="366"/>
      <c r="C223" s="6" t="s">
        <v>586</v>
      </c>
      <c r="D223" s="159"/>
      <c r="E223" s="159" t="e">
        <f>D223/D222*100</f>
        <v>#DIV/0!</v>
      </c>
      <c r="F223" s="159"/>
      <c r="G223" s="159" t="e">
        <f>F223/F222*100</f>
        <v>#DIV/0!</v>
      </c>
      <c r="H223" s="158" t="e">
        <f>F223/D223*100-100</f>
        <v>#DIV/0!</v>
      </c>
    </row>
    <row r="224" spans="1:8" hidden="1" x14ac:dyDescent="0.2">
      <c r="A224" s="388"/>
      <c r="B224" s="366"/>
      <c r="C224" s="6" t="s">
        <v>587</v>
      </c>
      <c r="D224" s="159"/>
      <c r="E224" s="159">
        <v>0</v>
      </c>
      <c r="F224" s="159"/>
      <c r="G224" s="157" t="e">
        <f>F224/F222*100</f>
        <v>#DIV/0!</v>
      </c>
      <c r="H224" s="158" t="s">
        <v>89</v>
      </c>
    </row>
    <row r="225" spans="1:8" hidden="1" x14ac:dyDescent="0.2">
      <c r="A225" s="388"/>
      <c r="B225" s="366"/>
      <c r="C225" s="6" t="s">
        <v>588</v>
      </c>
      <c r="D225" s="159"/>
      <c r="E225" s="159">
        <v>0</v>
      </c>
      <c r="F225" s="159"/>
      <c r="G225" s="157">
        <v>0</v>
      </c>
      <c r="H225" s="158" t="s">
        <v>89</v>
      </c>
    </row>
    <row r="226" spans="1:8" hidden="1" x14ac:dyDescent="0.2">
      <c r="A226" s="388"/>
      <c r="B226" s="366"/>
      <c r="C226" s="6" t="s">
        <v>589</v>
      </c>
      <c r="D226" s="159"/>
      <c r="E226" s="159">
        <v>0</v>
      </c>
      <c r="F226" s="159"/>
      <c r="G226" s="157">
        <v>0</v>
      </c>
      <c r="H226" s="158" t="s">
        <v>89</v>
      </c>
    </row>
    <row r="227" spans="1:8" ht="12.75" customHeight="1" x14ac:dyDescent="0.2">
      <c r="A227" s="388" t="s">
        <v>705</v>
      </c>
      <c r="B227" s="366" t="s">
        <v>978</v>
      </c>
      <c r="C227" s="6" t="s">
        <v>585</v>
      </c>
      <c r="D227" s="159">
        <f>D228+D229+D230+D231</f>
        <v>427</v>
      </c>
      <c r="E227" s="157">
        <f>SUM(E228:E231)</f>
        <v>100</v>
      </c>
      <c r="F227" s="159">
        <f>F228+F229+F230+F231</f>
        <v>0</v>
      </c>
      <c r="G227" s="157">
        <f>G228+G229+G230+G231</f>
        <v>0</v>
      </c>
      <c r="H227" s="158">
        <f>F227/D227*100-100</f>
        <v>-100</v>
      </c>
    </row>
    <row r="228" spans="1:8" ht="31.5" x14ac:dyDescent="0.2">
      <c r="A228" s="388"/>
      <c r="B228" s="366"/>
      <c r="C228" s="6" t="s">
        <v>586</v>
      </c>
      <c r="D228" s="159">
        <v>0</v>
      </c>
      <c r="E228" s="159">
        <v>0</v>
      </c>
      <c r="F228" s="159">
        <v>0</v>
      </c>
      <c r="G228" s="159">
        <v>0</v>
      </c>
      <c r="H228" s="158" t="s">
        <v>89</v>
      </c>
    </row>
    <row r="229" spans="1:8" x14ac:dyDescent="0.2">
      <c r="A229" s="388"/>
      <c r="B229" s="366"/>
      <c r="C229" s="6" t="s">
        <v>587</v>
      </c>
      <c r="D229" s="159">
        <v>0</v>
      </c>
      <c r="E229" s="159">
        <v>0</v>
      </c>
      <c r="F229" s="159">
        <v>0</v>
      </c>
      <c r="G229" s="159">
        <v>0</v>
      </c>
      <c r="H229" s="158" t="s">
        <v>89</v>
      </c>
    </row>
    <row r="230" spans="1:8" x14ac:dyDescent="0.2">
      <c r="A230" s="388"/>
      <c r="B230" s="366"/>
      <c r="C230" s="6" t="s">
        <v>588</v>
      </c>
      <c r="D230" s="159">
        <v>427</v>
      </c>
      <c r="E230" s="157">
        <f>D230/D227*100</f>
        <v>100</v>
      </c>
      <c r="F230" s="159">
        <v>0</v>
      </c>
      <c r="G230" s="157">
        <v>0</v>
      </c>
      <c r="H230" s="158">
        <f>F230/D230*100-100</f>
        <v>-100</v>
      </c>
    </row>
    <row r="231" spans="1:8" x14ac:dyDescent="0.2">
      <c r="A231" s="388"/>
      <c r="B231" s="366"/>
      <c r="C231" s="6" t="s">
        <v>589</v>
      </c>
      <c r="D231" s="159">
        <v>0</v>
      </c>
      <c r="E231" s="159">
        <v>0</v>
      </c>
      <c r="F231" s="159">
        <v>0</v>
      </c>
      <c r="G231" s="159">
        <v>0</v>
      </c>
      <c r="H231" s="158" t="s">
        <v>89</v>
      </c>
    </row>
    <row r="232" spans="1:8" ht="15.75" customHeight="1" x14ac:dyDescent="0.2">
      <c r="A232" s="388" t="s">
        <v>706</v>
      </c>
      <c r="B232" s="366" t="s">
        <v>979</v>
      </c>
      <c r="C232" s="6" t="s">
        <v>585</v>
      </c>
      <c r="D232" s="8">
        <f>D233+D234+D235+D236</f>
        <v>85256</v>
      </c>
      <c r="E232" s="157">
        <f>SUM(E233:E236)</f>
        <v>100</v>
      </c>
      <c r="F232" s="8">
        <f>F233+F234+F235+F236</f>
        <v>23923.1</v>
      </c>
      <c r="G232" s="157">
        <f>SUM(G233:G236)</f>
        <v>100</v>
      </c>
      <c r="H232" s="158">
        <f>F232/D232*100-100</f>
        <v>-71.93968752932345</v>
      </c>
    </row>
    <row r="233" spans="1:8" ht="31.5" x14ac:dyDescent="0.2">
      <c r="A233" s="388"/>
      <c r="B233" s="366"/>
      <c r="C233" s="6" t="s">
        <v>586</v>
      </c>
      <c r="D233" s="8">
        <v>65176</v>
      </c>
      <c r="E233" s="157">
        <f>D233/D232*100</f>
        <v>76.44740546119921</v>
      </c>
      <c r="F233" s="8">
        <v>19950</v>
      </c>
      <c r="G233" s="157">
        <f>F233/F232*100</f>
        <v>83.392202515560271</v>
      </c>
      <c r="H233" s="158">
        <f>F233/D233*100-100</f>
        <v>-69.390573217135142</v>
      </c>
    </row>
    <row r="234" spans="1:8" x14ac:dyDescent="0.2">
      <c r="A234" s="388"/>
      <c r="B234" s="366"/>
      <c r="C234" s="6" t="s">
        <v>587</v>
      </c>
      <c r="D234" s="159">
        <v>0</v>
      </c>
      <c r="E234" s="159">
        <v>0</v>
      </c>
      <c r="F234" s="159">
        <v>0</v>
      </c>
      <c r="G234" s="159">
        <v>0</v>
      </c>
      <c r="H234" s="158" t="s">
        <v>89</v>
      </c>
    </row>
    <row r="235" spans="1:8" x14ac:dyDescent="0.2">
      <c r="A235" s="388"/>
      <c r="B235" s="366"/>
      <c r="C235" s="6" t="s">
        <v>588</v>
      </c>
      <c r="D235" s="159">
        <v>0</v>
      </c>
      <c r="E235" s="159">
        <v>0</v>
      </c>
      <c r="F235" s="159">
        <v>0</v>
      </c>
      <c r="G235" s="159">
        <v>0</v>
      </c>
      <c r="H235" s="158" t="s">
        <v>89</v>
      </c>
    </row>
    <row r="236" spans="1:8" x14ac:dyDescent="0.2">
      <c r="A236" s="388"/>
      <c r="B236" s="366"/>
      <c r="C236" s="6" t="s">
        <v>589</v>
      </c>
      <c r="D236" s="159">
        <v>20080</v>
      </c>
      <c r="E236" s="157">
        <f>D236/D232*100</f>
        <v>23.55259453880079</v>
      </c>
      <c r="F236" s="159">
        <v>3973.1</v>
      </c>
      <c r="G236" s="157">
        <f>F236/F232*100</f>
        <v>16.607797484439725</v>
      </c>
      <c r="H236" s="158">
        <f>F236/D236*100-100</f>
        <v>-80.213645418326692</v>
      </c>
    </row>
    <row r="237" spans="1:8" s="5" customFormat="1" ht="15.75" customHeight="1" x14ac:dyDescent="0.2">
      <c r="A237" s="388" t="s">
        <v>712</v>
      </c>
      <c r="B237" s="366" t="s">
        <v>980</v>
      </c>
      <c r="C237" s="6" t="s">
        <v>585</v>
      </c>
      <c r="D237" s="8">
        <f>D238+D239+D240+D241</f>
        <v>100</v>
      </c>
      <c r="E237" s="157">
        <f>SUM(E238:E241)</f>
        <v>100</v>
      </c>
      <c r="F237" s="8">
        <f>F238+F239+F240+F241</f>
        <v>24.2</v>
      </c>
      <c r="G237" s="157">
        <f>SUM(G238:G241)</f>
        <v>100</v>
      </c>
      <c r="H237" s="158">
        <f>F237/D237*100-100</f>
        <v>-75.8</v>
      </c>
    </row>
    <row r="238" spans="1:8" s="5" customFormat="1" ht="30.75" customHeight="1" x14ac:dyDescent="0.2">
      <c r="A238" s="388"/>
      <c r="B238" s="366"/>
      <c r="C238" s="6" t="s">
        <v>586</v>
      </c>
      <c r="D238" s="8">
        <v>100</v>
      </c>
      <c r="E238" s="157">
        <f>D238/D237*100</f>
        <v>100</v>
      </c>
      <c r="F238" s="8">
        <v>24.2</v>
      </c>
      <c r="G238" s="157">
        <f>F238/F237*100</f>
        <v>100</v>
      </c>
      <c r="H238" s="158">
        <f>F238/D238*100-100</f>
        <v>-75.8</v>
      </c>
    </row>
    <row r="239" spans="1:8" s="5" customFormat="1" x14ac:dyDescent="0.2">
      <c r="A239" s="388"/>
      <c r="B239" s="366"/>
      <c r="C239" s="6" t="s">
        <v>587</v>
      </c>
      <c r="D239" s="159">
        <v>0</v>
      </c>
      <c r="E239" s="159">
        <v>0</v>
      </c>
      <c r="F239" s="159">
        <v>0</v>
      </c>
      <c r="G239" s="159">
        <v>0</v>
      </c>
      <c r="H239" s="158" t="s">
        <v>89</v>
      </c>
    </row>
    <row r="240" spans="1:8" s="5" customFormat="1" x14ac:dyDescent="0.2">
      <c r="A240" s="388"/>
      <c r="B240" s="366"/>
      <c r="C240" s="6" t="s">
        <v>588</v>
      </c>
      <c r="D240" s="159">
        <v>0</v>
      </c>
      <c r="E240" s="159">
        <v>0</v>
      </c>
      <c r="F240" s="159">
        <v>0</v>
      </c>
      <c r="G240" s="159">
        <v>0</v>
      </c>
      <c r="H240" s="158" t="s">
        <v>89</v>
      </c>
    </row>
    <row r="241" spans="1:8" s="5" customFormat="1" x14ac:dyDescent="0.2">
      <c r="A241" s="388"/>
      <c r="B241" s="366"/>
      <c r="C241" s="6" t="s">
        <v>589</v>
      </c>
      <c r="D241" s="159">
        <v>0</v>
      </c>
      <c r="E241" s="159">
        <v>0</v>
      </c>
      <c r="F241" s="159">
        <v>0</v>
      </c>
      <c r="G241" s="159">
        <v>0</v>
      </c>
      <c r="H241" s="158" t="s">
        <v>89</v>
      </c>
    </row>
    <row r="242" spans="1:8" ht="15.75" customHeight="1" x14ac:dyDescent="0.2">
      <c r="A242" s="388" t="s">
        <v>715</v>
      </c>
      <c r="B242" s="366" t="s">
        <v>981</v>
      </c>
      <c r="C242" s="6" t="s">
        <v>585</v>
      </c>
      <c r="D242" s="8">
        <f>D243+D244+D245+D246</f>
        <v>7188</v>
      </c>
      <c r="E242" s="157">
        <f>SUM(E243:E246)</f>
        <v>100</v>
      </c>
      <c r="F242" s="8">
        <f>F243+F244+F245+F246</f>
        <v>1149</v>
      </c>
      <c r="G242" s="157">
        <f>SUM(G243:G246)</f>
        <v>100</v>
      </c>
      <c r="H242" s="158">
        <f>F242/D242*100-100</f>
        <v>-84.015025041736223</v>
      </c>
    </row>
    <row r="243" spans="1:8" ht="28.5" customHeight="1" x14ac:dyDescent="0.2">
      <c r="A243" s="388"/>
      <c r="B243" s="366"/>
      <c r="C243" s="6" t="s">
        <v>586</v>
      </c>
      <c r="D243" s="159">
        <v>0</v>
      </c>
      <c r="E243" s="159">
        <v>0</v>
      </c>
      <c r="F243" s="159">
        <v>0</v>
      </c>
      <c r="G243" s="159">
        <v>0</v>
      </c>
      <c r="H243" s="158" t="s">
        <v>89</v>
      </c>
    </row>
    <row r="244" spans="1:8" ht="21" customHeight="1" x14ac:dyDescent="0.2">
      <c r="A244" s="388"/>
      <c r="B244" s="366"/>
      <c r="C244" s="6" t="s">
        <v>587</v>
      </c>
      <c r="D244" s="159">
        <v>0</v>
      </c>
      <c r="E244" s="159">
        <v>0</v>
      </c>
      <c r="F244" s="159">
        <v>0</v>
      </c>
      <c r="G244" s="159">
        <v>0</v>
      </c>
      <c r="H244" s="158" t="s">
        <v>89</v>
      </c>
    </row>
    <row r="245" spans="1:8" ht="18" customHeight="1" x14ac:dyDescent="0.2">
      <c r="A245" s="388"/>
      <c r="B245" s="366"/>
      <c r="C245" s="6" t="s">
        <v>588</v>
      </c>
      <c r="D245" s="8">
        <v>7188</v>
      </c>
      <c r="E245" s="157">
        <f>D245/D242*100</f>
        <v>100</v>
      </c>
      <c r="F245" s="8">
        <v>1149</v>
      </c>
      <c r="G245" s="157">
        <f>F245/F242*100</f>
        <v>100</v>
      </c>
      <c r="H245" s="158">
        <f>F245/D245*100-100</f>
        <v>-84.015025041736223</v>
      </c>
    </row>
    <row r="246" spans="1:8" ht="18" customHeight="1" x14ac:dyDescent="0.2">
      <c r="A246" s="388"/>
      <c r="B246" s="366"/>
      <c r="C246" s="6" t="s">
        <v>589</v>
      </c>
      <c r="D246" s="161">
        <v>0</v>
      </c>
      <c r="E246" s="159">
        <v>0</v>
      </c>
      <c r="F246" s="161">
        <v>0</v>
      </c>
      <c r="G246" s="159">
        <v>0</v>
      </c>
      <c r="H246" s="158" t="s">
        <v>89</v>
      </c>
    </row>
    <row r="247" spans="1:8" ht="18.75" customHeight="1" x14ac:dyDescent="0.2">
      <c r="A247" s="300" t="s">
        <v>93</v>
      </c>
      <c r="B247" s="262" t="s">
        <v>984</v>
      </c>
      <c r="C247" s="83" t="s">
        <v>585</v>
      </c>
      <c r="D247" s="52">
        <f>D248+D249+D250+D251</f>
        <v>156018.70000000001</v>
      </c>
      <c r="E247" s="154">
        <f>SUM(E248:E251)</f>
        <v>99.999999999999986</v>
      </c>
      <c r="F247" s="52">
        <f>F248+F249+F250+F251</f>
        <v>44683.6</v>
      </c>
      <c r="G247" s="154">
        <f>SUM(G248:G251)</f>
        <v>99.999999999999986</v>
      </c>
      <c r="H247" s="155">
        <f>F247/D247*100-100</f>
        <v>-71.360099782910638</v>
      </c>
    </row>
    <row r="248" spans="1:8" ht="31.5" x14ac:dyDescent="0.2">
      <c r="A248" s="300"/>
      <c r="B248" s="262"/>
      <c r="C248" s="83" t="s">
        <v>586</v>
      </c>
      <c r="D248" s="52">
        <v>149915</v>
      </c>
      <c r="E248" s="154">
        <f>D248/D247*100</f>
        <v>96.087840752422622</v>
      </c>
      <c r="F248" s="52">
        <v>43923.199999999997</v>
      </c>
      <c r="G248" s="154">
        <f>F248/F247*100</f>
        <v>98.298257078659717</v>
      </c>
      <c r="H248" s="155">
        <f>F248/D248*100-100</f>
        <v>-70.701264049628122</v>
      </c>
    </row>
    <row r="249" spans="1:8" x14ac:dyDescent="0.2">
      <c r="A249" s="300"/>
      <c r="B249" s="262"/>
      <c r="C249" s="83" t="s">
        <v>587</v>
      </c>
      <c r="D249" s="162">
        <v>1726.6</v>
      </c>
      <c r="E249" s="162">
        <f>D249/D247*100</f>
        <v>1.1066622142089377</v>
      </c>
      <c r="F249" s="162">
        <f>F254+F259+F264+F269</f>
        <v>0</v>
      </c>
      <c r="G249" s="162">
        <f>F249/F247*100</f>
        <v>0</v>
      </c>
      <c r="H249" s="155">
        <f t="shared" ref="H249:H250" si="18">F249/D249*100-100</f>
        <v>-100</v>
      </c>
    </row>
    <row r="250" spans="1:8" x14ac:dyDescent="0.2">
      <c r="A250" s="300"/>
      <c r="B250" s="262"/>
      <c r="C250" s="83" t="s">
        <v>588</v>
      </c>
      <c r="D250" s="162">
        <v>1616.1</v>
      </c>
      <c r="E250" s="162">
        <f>D250/D247*100</f>
        <v>1.0358373707767079</v>
      </c>
      <c r="F250" s="162">
        <v>439.9</v>
      </c>
      <c r="G250" s="162">
        <f>F250/F247*100</f>
        <v>0.98447752643027864</v>
      </c>
      <c r="H250" s="155">
        <f t="shared" si="18"/>
        <v>-72.780149743208966</v>
      </c>
    </row>
    <row r="251" spans="1:8" x14ac:dyDescent="0.2">
      <c r="A251" s="300"/>
      <c r="B251" s="262"/>
      <c r="C251" s="83" t="s">
        <v>589</v>
      </c>
      <c r="D251" s="52">
        <v>2761</v>
      </c>
      <c r="E251" s="154">
        <f>D251/D247*100</f>
        <v>1.7696596625917278</v>
      </c>
      <c r="F251" s="52">
        <v>320.5</v>
      </c>
      <c r="G251" s="154">
        <f>F251/F247*100</f>
        <v>0.71726539490998931</v>
      </c>
      <c r="H251" s="155">
        <f>F251/D251*100-100</f>
        <v>-88.391886997464695</v>
      </c>
    </row>
    <row r="252" spans="1:8" ht="15.75" customHeight="1" x14ac:dyDescent="0.2">
      <c r="A252" s="388" t="s">
        <v>720</v>
      </c>
      <c r="B252" s="366" t="s">
        <v>972</v>
      </c>
      <c r="C252" s="6" t="s">
        <v>585</v>
      </c>
      <c r="D252" s="156">
        <f>D253+D254+D255+D256</f>
        <v>152541</v>
      </c>
      <c r="E252" s="157">
        <f>SUM(E253:E256)</f>
        <v>99.038946906077712</v>
      </c>
      <c r="F252" s="156">
        <f>F253+F254+F255+F256</f>
        <v>44423.8</v>
      </c>
      <c r="G252" s="157">
        <f>SUM(G253:G256)</f>
        <v>99.009765035859147</v>
      </c>
      <c r="H252" s="158">
        <f>F252/D252*100-100</f>
        <v>-70.877469008332184</v>
      </c>
    </row>
    <row r="253" spans="1:8" ht="31.5" x14ac:dyDescent="0.2">
      <c r="A253" s="388"/>
      <c r="B253" s="366"/>
      <c r="C253" s="6" t="s">
        <v>586</v>
      </c>
      <c r="D253" s="8">
        <v>148314</v>
      </c>
      <c r="E253" s="157">
        <f>D253/D252*100</f>
        <v>97.228941727142214</v>
      </c>
      <c r="F253" s="8">
        <v>43663.4</v>
      </c>
      <c r="G253" s="157">
        <f>F253/F252*100</f>
        <v>98.288304917634235</v>
      </c>
      <c r="H253" s="158">
        <f>F253/D253*100-100</f>
        <v>-70.560162897636104</v>
      </c>
    </row>
    <row r="254" spans="1:8" x14ac:dyDescent="0.2">
      <c r="A254" s="388"/>
      <c r="B254" s="366"/>
      <c r="C254" s="6" t="s">
        <v>587</v>
      </c>
      <c r="D254" s="159">
        <v>0</v>
      </c>
      <c r="E254" s="159">
        <v>0</v>
      </c>
      <c r="F254" s="159">
        <v>0</v>
      </c>
      <c r="G254" s="159">
        <v>0</v>
      </c>
      <c r="H254" s="158" t="s">
        <v>89</v>
      </c>
    </row>
    <row r="255" spans="1:8" x14ac:dyDescent="0.2">
      <c r="A255" s="388"/>
      <c r="B255" s="366"/>
      <c r="C255" s="6" t="s">
        <v>588</v>
      </c>
      <c r="D255" s="159">
        <v>1466</v>
      </c>
      <c r="E255" s="159">
        <v>0</v>
      </c>
      <c r="F255" s="159">
        <v>439.9</v>
      </c>
      <c r="G255" s="159">
        <v>0</v>
      </c>
      <c r="H255" s="158" t="s">
        <v>89</v>
      </c>
    </row>
    <row r="256" spans="1:8" x14ac:dyDescent="0.2">
      <c r="A256" s="388"/>
      <c r="B256" s="366"/>
      <c r="C256" s="6" t="s">
        <v>589</v>
      </c>
      <c r="D256" s="8">
        <v>2761</v>
      </c>
      <c r="E256" s="157">
        <f>D256/D252*100</f>
        <v>1.8100051789354994</v>
      </c>
      <c r="F256" s="8">
        <v>320.5</v>
      </c>
      <c r="G256" s="157">
        <f>F256/F252*100</f>
        <v>0.7214601182249154</v>
      </c>
      <c r="H256" s="158">
        <f>F256/D256*100-100</f>
        <v>-88.391886997464695</v>
      </c>
    </row>
    <row r="257" spans="1:8" ht="25.5" customHeight="1" x14ac:dyDescent="0.2">
      <c r="A257" s="388" t="s">
        <v>722</v>
      </c>
      <c r="B257" s="366" t="s">
        <v>452</v>
      </c>
      <c r="C257" s="6" t="s">
        <v>585</v>
      </c>
      <c r="D257" s="8">
        <f>D258+D259+D260+D261</f>
        <v>1060</v>
      </c>
      <c r="E257" s="157">
        <f>SUM(E258:E261)</f>
        <v>100</v>
      </c>
      <c r="F257" s="8">
        <f>F258+F259+F260+F261</f>
        <v>259.8</v>
      </c>
      <c r="G257" s="157">
        <f>SUM(G258:G261)</f>
        <v>100</v>
      </c>
      <c r="H257" s="158">
        <f>F257/D257*100-100</f>
        <v>-75.490566037735846</v>
      </c>
    </row>
    <row r="258" spans="1:8" ht="31.5" x14ac:dyDescent="0.2">
      <c r="A258" s="388"/>
      <c r="B258" s="366"/>
      <c r="C258" s="6" t="s">
        <v>586</v>
      </c>
      <c r="D258" s="8">
        <v>1060</v>
      </c>
      <c r="E258" s="157">
        <f>D258/D257*100</f>
        <v>100</v>
      </c>
      <c r="F258" s="8">
        <v>259.8</v>
      </c>
      <c r="G258" s="157">
        <f>F258/F257*100</f>
        <v>100</v>
      </c>
      <c r="H258" s="158">
        <f>F258/D258*100-100</f>
        <v>-75.490566037735846</v>
      </c>
    </row>
    <row r="259" spans="1:8" ht="23.25" customHeight="1" x14ac:dyDescent="0.2">
      <c r="A259" s="388"/>
      <c r="B259" s="366"/>
      <c r="C259" s="6" t="s">
        <v>587</v>
      </c>
      <c r="D259" s="159">
        <v>0</v>
      </c>
      <c r="E259" s="159">
        <v>0</v>
      </c>
      <c r="F259" s="159">
        <v>0</v>
      </c>
      <c r="G259" s="159">
        <v>0</v>
      </c>
      <c r="H259" s="158" t="s">
        <v>89</v>
      </c>
    </row>
    <row r="260" spans="1:8" ht="21" customHeight="1" x14ac:dyDescent="0.2">
      <c r="A260" s="388"/>
      <c r="B260" s="366"/>
      <c r="C260" s="6" t="s">
        <v>588</v>
      </c>
      <c r="D260" s="159">
        <v>0</v>
      </c>
      <c r="E260" s="159">
        <v>0</v>
      </c>
      <c r="F260" s="159">
        <v>0</v>
      </c>
      <c r="G260" s="159">
        <v>0</v>
      </c>
      <c r="H260" s="158" t="s">
        <v>89</v>
      </c>
    </row>
    <row r="261" spans="1:8" ht="21.75" customHeight="1" x14ac:dyDescent="0.2">
      <c r="A261" s="388"/>
      <c r="B261" s="366"/>
      <c r="C261" s="6" t="s">
        <v>589</v>
      </c>
      <c r="D261" s="159">
        <v>0</v>
      </c>
      <c r="E261" s="159">
        <v>0</v>
      </c>
      <c r="F261" s="159">
        <v>0</v>
      </c>
      <c r="G261" s="159">
        <v>0</v>
      </c>
      <c r="H261" s="158" t="s">
        <v>89</v>
      </c>
    </row>
    <row r="262" spans="1:8" s="5" customFormat="1" ht="15.75" customHeight="1" x14ac:dyDescent="0.2">
      <c r="A262" s="388" t="s">
        <v>723</v>
      </c>
      <c r="B262" s="366" t="s">
        <v>983</v>
      </c>
      <c r="C262" s="6" t="s">
        <v>585</v>
      </c>
      <c r="D262" s="8">
        <f>D263+D264+D265+D266</f>
        <v>322</v>
      </c>
      <c r="E262" s="157">
        <f>SUM(E263:E266)</f>
        <v>100</v>
      </c>
      <c r="F262" s="8">
        <f>F263+F264+F265+F266</f>
        <v>0</v>
      </c>
      <c r="G262" s="157">
        <f>SUM(G263:G266)</f>
        <v>0</v>
      </c>
      <c r="H262" s="158">
        <f>F262/D262*100-100</f>
        <v>-100</v>
      </c>
    </row>
    <row r="263" spans="1:8" s="5" customFormat="1" ht="31.5" x14ac:dyDescent="0.2">
      <c r="A263" s="388"/>
      <c r="B263" s="366"/>
      <c r="C263" s="6" t="s">
        <v>586</v>
      </c>
      <c r="D263" s="8">
        <v>322</v>
      </c>
      <c r="E263" s="157">
        <f>D263/D262*100</f>
        <v>100</v>
      </c>
      <c r="F263" s="159">
        <v>0</v>
      </c>
      <c r="G263" s="157">
        <v>0</v>
      </c>
      <c r="H263" s="158">
        <f>F263/D263*100-100</f>
        <v>-100</v>
      </c>
    </row>
    <row r="264" spans="1:8" s="5" customFormat="1" x14ac:dyDescent="0.2">
      <c r="A264" s="388"/>
      <c r="B264" s="366"/>
      <c r="C264" s="6" t="s">
        <v>587</v>
      </c>
      <c r="D264" s="159">
        <v>0</v>
      </c>
      <c r="E264" s="159">
        <v>0</v>
      </c>
      <c r="F264" s="159">
        <v>0</v>
      </c>
      <c r="G264" s="159">
        <v>0</v>
      </c>
      <c r="H264" s="158" t="s">
        <v>89</v>
      </c>
    </row>
    <row r="265" spans="1:8" s="5" customFormat="1" x14ac:dyDescent="0.2">
      <c r="A265" s="388"/>
      <c r="B265" s="366"/>
      <c r="C265" s="6" t="s">
        <v>588</v>
      </c>
      <c r="D265" s="159">
        <v>0</v>
      </c>
      <c r="E265" s="159">
        <v>0</v>
      </c>
      <c r="F265" s="159">
        <v>0</v>
      </c>
      <c r="G265" s="159">
        <v>0</v>
      </c>
      <c r="H265" s="158" t="s">
        <v>89</v>
      </c>
    </row>
    <row r="266" spans="1:8" s="5" customFormat="1" x14ac:dyDescent="0.2">
      <c r="A266" s="388"/>
      <c r="B266" s="366"/>
      <c r="C266" s="6" t="s">
        <v>589</v>
      </c>
      <c r="D266" s="159">
        <v>0</v>
      </c>
      <c r="E266" s="159">
        <v>0</v>
      </c>
      <c r="F266" s="159">
        <v>0</v>
      </c>
      <c r="G266" s="159">
        <v>0</v>
      </c>
      <c r="H266" s="158" t="s">
        <v>89</v>
      </c>
    </row>
    <row r="267" spans="1:8" ht="15.75" customHeight="1" x14ac:dyDescent="0.2">
      <c r="A267" s="388" t="s">
        <v>724</v>
      </c>
      <c r="B267" s="366" t="s">
        <v>973</v>
      </c>
      <c r="C267" s="6" t="s">
        <v>585</v>
      </c>
      <c r="D267" s="8">
        <f>D268+D269+D270+D271</f>
        <v>33</v>
      </c>
      <c r="E267" s="157">
        <f>SUM(E268:E271)</f>
        <v>100</v>
      </c>
      <c r="F267" s="8">
        <f>F268+F269+F270+F271</f>
        <v>0</v>
      </c>
      <c r="G267" s="157">
        <f>SUM(G268:G271)</f>
        <v>0</v>
      </c>
      <c r="H267" s="158">
        <f>F267/D267*100-100</f>
        <v>-100</v>
      </c>
    </row>
    <row r="268" spans="1:8" ht="31.5" x14ac:dyDescent="0.2">
      <c r="A268" s="388"/>
      <c r="B268" s="366"/>
      <c r="C268" s="6" t="s">
        <v>586</v>
      </c>
      <c r="D268" s="8">
        <v>33</v>
      </c>
      <c r="E268" s="157">
        <f>D268/D267*100</f>
        <v>100</v>
      </c>
      <c r="F268" s="8">
        <v>0</v>
      </c>
      <c r="G268" s="157">
        <v>0</v>
      </c>
      <c r="H268" s="158">
        <f>F268/D268*100-100</f>
        <v>-100</v>
      </c>
    </row>
    <row r="269" spans="1:8" x14ac:dyDescent="0.2">
      <c r="A269" s="388"/>
      <c r="B269" s="366"/>
      <c r="C269" s="6" t="s">
        <v>587</v>
      </c>
      <c r="D269" s="159">
        <v>0</v>
      </c>
      <c r="E269" s="159">
        <v>0</v>
      </c>
      <c r="F269" s="159">
        <v>0</v>
      </c>
      <c r="G269" s="159">
        <v>0</v>
      </c>
      <c r="H269" s="158" t="s">
        <v>89</v>
      </c>
    </row>
    <row r="270" spans="1:8" x14ac:dyDescent="0.2">
      <c r="A270" s="388"/>
      <c r="B270" s="366"/>
      <c r="C270" s="6" t="s">
        <v>588</v>
      </c>
      <c r="D270" s="159">
        <v>0</v>
      </c>
      <c r="E270" s="159">
        <v>0</v>
      </c>
      <c r="F270" s="159">
        <v>0</v>
      </c>
      <c r="G270" s="159">
        <v>0</v>
      </c>
      <c r="H270" s="158" t="s">
        <v>89</v>
      </c>
    </row>
    <row r="271" spans="1:8" x14ac:dyDescent="0.2">
      <c r="A271" s="388"/>
      <c r="B271" s="366"/>
      <c r="C271" s="6" t="s">
        <v>589</v>
      </c>
      <c r="D271" s="159">
        <v>0</v>
      </c>
      <c r="E271" s="159">
        <v>0</v>
      </c>
      <c r="F271" s="159">
        <v>0</v>
      </c>
      <c r="G271" s="159">
        <v>0</v>
      </c>
      <c r="H271" s="158" t="s">
        <v>89</v>
      </c>
    </row>
    <row r="272" spans="1:8" ht="15.75" customHeight="1" x14ac:dyDescent="0.2">
      <c r="A272" s="388" t="s">
        <v>1390</v>
      </c>
      <c r="B272" s="366" t="s">
        <v>1391</v>
      </c>
      <c r="C272" s="6" t="s">
        <v>585</v>
      </c>
      <c r="D272" s="8">
        <f>D273+D274+D275+D276</f>
        <v>2062.6999999999998</v>
      </c>
      <c r="E272" s="157">
        <f>SUM(E273:E276)</f>
        <v>9.0173074126145352</v>
      </c>
      <c r="F272" s="8">
        <f>F273+F274+F275+F276</f>
        <v>0</v>
      </c>
      <c r="G272" s="157">
        <f>SUM(G273:G276)</f>
        <v>0</v>
      </c>
      <c r="H272" s="158">
        <f>F272/D272*100-100</f>
        <v>-100</v>
      </c>
    </row>
    <row r="273" spans="1:8" ht="31.5" x14ac:dyDescent="0.2">
      <c r="A273" s="388"/>
      <c r="B273" s="366"/>
      <c r="C273" s="6" t="s">
        <v>586</v>
      </c>
      <c r="D273" s="8">
        <v>186</v>
      </c>
      <c r="E273" s="157">
        <f>D273/D272*100</f>
        <v>9.0173074126145352</v>
      </c>
      <c r="F273" s="8">
        <v>0</v>
      </c>
      <c r="G273" s="157">
        <v>0</v>
      </c>
      <c r="H273" s="158">
        <f>F273/D273*100-100</f>
        <v>-100</v>
      </c>
    </row>
    <row r="274" spans="1:8" x14ac:dyDescent="0.2">
      <c r="A274" s="388"/>
      <c r="B274" s="366"/>
      <c r="C274" s="6" t="s">
        <v>587</v>
      </c>
      <c r="D274" s="159">
        <v>1726.6</v>
      </c>
      <c r="E274" s="159">
        <v>0</v>
      </c>
      <c r="F274" s="8">
        <v>0</v>
      </c>
      <c r="G274" s="159">
        <v>0</v>
      </c>
      <c r="H274" s="158">
        <f t="shared" ref="H274:H275" si="19">F274/D274*100-100</f>
        <v>-100</v>
      </c>
    </row>
    <row r="275" spans="1:8" x14ac:dyDescent="0.2">
      <c r="A275" s="388"/>
      <c r="B275" s="366"/>
      <c r="C275" s="6" t="s">
        <v>588</v>
      </c>
      <c r="D275" s="159">
        <v>150.1</v>
      </c>
      <c r="E275" s="159">
        <v>0</v>
      </c>
      <c r="F275" s="8">
        <v>0</v>
      </c>
      <c r="G275" s="159">
        <v>0</v>
      </c>
      <c r="H275" s="158">
        <f t="shared" si="19"/>
        <v>-100</v>
      </c>
    </row>
    <row r="276" spans="1:8" x14ac:dyDescent="0.2">
      <c r="A276" s="388"/>
      <c r="B276" s="366"/>
      <c r="C276" s="6" t="s">
        <v>589</v>
      </c>
      <c r="D276" s="161">
        <v>0</v>
      </c>
      <c r="E276" s="159">
        <v>0</v>
      </c>
      <c r="F276" s="8">
        <v>0</v>
      </c>
      <c r="G276" s="159">
        <v>0</v>
      </c>
      <c r="H276" s="158" t="s">
        <v>89</v>
      </c>
    </row>
    <row r="277" spans="1:8" ht="20.25" customHeight="1" x14ac:dyDescent="0.2">
      <c r="A277" s="300" t="s">
        <v>95</v>
      </c>
      <c r="B277" s="262" t="s">
        <v>982</v>
      </c>
      <c r="C277" s="83" t="s">
        <v>585</v>
      </c>
      <c r="D277" s="52">
        <f>D278+D279+D280+D281</f>
        <v>5233</v>
      </c>
      <c r="E277" s="154">
        <f>SUM(E278:E281)</f>
        <v>99.522262564494554</v>
      </c>
      <c r="F277" s="52">
        <f>F278+F279+F280+F281</f>
        <v>1436.2</v>
      </c>
      <c r="G277" s="154">
        <f>SUM(G278:G281)</f>
        <v>99.422086060437266</v>
      </c>
      <c r="H277" s="155">
        <f>F277/D277*100-100</f>
        <v>-72.554939805083123</v>
      </c>
    </row>
    <row r="278" spans="1:8" ht="31.5" x14ac:dyDescent="0.2">
      <c r="A278" s="300"/>
      <c r="B278" s="262"/>
      <c r="C278" s="83" t="s">
        <v>586</v>
      </c>
      <c r="D278" s="52">
        <v>5168</v>
      </c>
      <c r="E278" s="154">
        <f>D278/D277*100</f>
        <v>98.757882667685834</v>
      </c>
      <c r="F278" s="52">
        <v>1426.4</v>
      </c>
      <c r="G278" s="154">
        <f>F278/F277*100</f>
        <v>99.317643782203035</v>
      </c>
      <c r="H278" s="155">
        <f>F278/D278*100-100</f>
        <v>-72.399380804953552</v>
      </c>
    </row>
    <row r="279" spans="1:8" x14ac:dyDescent="0.2">
      <c r="A279" s="300"/>
      <c r="B279" s="262"/>
      <c r="C279" s="83" t="s">
        <v>587</v>
      </c>
      <c r="D279" s="52">
        <f>D284+D289</f>
        <v>0</v>
      </c>
      <c r="E279" s="52">
        <v>0</v>
      </c>
      <c r="F279" s="52">
        <f>F284+F289</f>
        <v>0</v>
      </c>
      <c r="G279" s="52">
        <v>0</v>
      </c>
      <c r="H279" s="155" t="s">
        <v>89</v>
      </c>
    </row>
    <row r="280" spans="1:8" x14ac:dyDescent="0.2">
      <c r="A280" s="300"/>
      <c r="B280" s="262"/>
      <c r="C280" s="83" t="s">
        <v>588</v>
      </c>
      <c r="D280" s="52">
        <v>25</v>
      </c>
      <c r="E280" s="52">
        <v>0</v>
      </c>
      <c r="F280" s="52">
        <v>8.3000000000000007</v>
      </c>
      <c r="G280" s="52">
        <v>0</v>
      </c>
      <c r="H280" s="155">
        <f>F280/D280*100-100</f>
        <v>-66.8</v>
      </c>
    </row>
    <row r="281" spans="1:8" x14ac:dyDescent="0.2">
      <c r="A281" s="300"/>
      <c r="B281" s="262"/>
      <c r="C281" s="83" t="s">
        <v>589</v>
      </c>
      <c r="D281" s="52">
        <v>40</v>
      </c>
      <c r="E281" s="154">
        <f>D281/D277*100</f>
        <v>0.76437989680871399</v>
      </c>
      <c r="F281" s="52">
        <v>1.5</v>
      </c>
      <c r="G281" s="154">
        <f>F281/F277*100</f>
        <v>0.10444227823422922</v>
      </c>
      <c r="H281" s="155">
        <f>F281/D281*100-100</f>
        <v>-96.25</v>
      </c>
    </row>
    <row r="282" spans="1:8" s="5" customFormat="1" ht="15.75" customHeight="1" x14ac:dyDescent="0.2">
      <c r="A282" s="388" t="s">
        <v>729</v>
      </c>
      <c r="B282" s="366" t="s">
        <v>985</v>
      </c>
      <c r="C282" s="6" t="s">
        <v>585</v>
      </c>
      <c r="D282" s="156">
        <f>D283+D284+D285+D286</f>
        <v>5148</v>
      </c>
      <c r="E282" s="157">
        <f>SUM(E283:E286)</f>
        <v>99.514374514374509</v>
      </c>
      <c r="F282" s="156">
        <f>F283+F284+F285+F286</f>
        <v>1431.3</v>
      </c>
      <c r="G282" s="157">
        <f>SUM(G283:G286)</f>
        <v>99.420107594494525</v>
      </c>
      <c r="H282" s="158">
        <f>F282/D282*100-100</f>
        <v>-72.196969696969703</v>
      </c>
    </row>
    <row r="283" spans="1:8" s="5" customFormat="1" ht="31.5" x14ac:dyDescent="0.2">
      <c r="A283" s="388"/>
      <c r="B283" s="366"/>
      <c r="C283" s="6" t="s">
        <v>586</v>
      </c>
      <c r="D283" s="8">
        <v>5083</v>
      </c>
      <c r="E283" s="157">
        <f>D283/D282*100</f>
        <v>98.73737373737373</v>
      </c>
      <c r="F283" s="8">
        <v>1421.5</v>
      </c>
      <c r="G283" s="157">
        <f>F283/F282*100</f>
        <v>99.315307762174257</v>
      </c>
      <c r="H283" s="158">
        <f>F283/D283*100-100</f>
        <v>-72.034231752901832</v>
      </c>
    </row>
    <row r="284" spans="1:8" s="5" customFormat="1" x14ac:dyDescent="0.2">
      <c r="A284" s="388"/>
      <c r="B284" s="366"/>
      <c r="C284" s="6" t="s">
        <v>587</v>
      </c>
      <c r="D284" s="159">
        <v>0</v>
      </c>
      <c r="E284" s="159">
        <v>0</v>
      </c>
      <c r="F284" s="159">
        <v>0</v>
      </c>
      <c r="G284" s="159">
        <v>0</v>
      </c>
      <c r="H284" s="158" t="s">
        <v>89</v>
      </c>
    </row>
    <row r="285" spans="1:8" s="5" customFormat="1" x14ac:dyDescent="0.2">
      <c r="A285" s="388"/>
      <c r="B285" s="366"/>
      <c r="C285" s="6" t="s">
        <v>588</v>
      </c>
      <c r="D285" s="159">
        <v>25</v>
      </c>
      <c r="E285" s="159">
        <v>0</v>
      </c>
      <c r="F285" s="159">
        <v>8.3000000000000007</v>
      </c>
      <c r="G285" s="159">
        <v>0</v>
      </c>
      <c r="H285" s="158">
        <f>F285/D285*100-100</f>
        <v>-66.8</v>
      </c>
    </row>
    <row r="286" spans="1:8" s="5" customFormat="1" x14ac:dyDescent="0.2">
      <c r="A286" s="388"/>
      <c r="B286" s="366"/>
      <c r="C286" s="6" t="s">
        <v>589</v>
      </c>
      <c r="D286" s="8">
        <v>40</v>
      </c>
      <c r="E286" s="157">
        <f>D286/D282*100</f>
        <v>0.77700077700077697</v>
      </c>
      <c r="F286" s="8">
        <v>1.5</v>
      </c>
      <c r="G286" s="157">
        <f>F286/F282*100</f>
        <v>0.10479983232026829</v>
      </c>
      <c r="H286" s="158">
        <f>F286/D286*100-100</f>
        <v>-96.25</v>
      </c>
    </row>
    <row r="287" spans="1:8" ht="15.75" customHeight="1" x14ac:dyDescent="0.2">
      <c r="A287" s="388" t="s">
        <v>730</v>
      </c>
      <c r="B287" s="366" t="s">
        <v>986</v>
      </c>
      <c r="C287" s="6" t="s">
        <v>585</v>
      </c>
      <c r="D287" s="8">
        <f>D288+D289+D290+D291</f>
        <v>85</v>
      </c>
      <c r="E287" s="157">
        <f>SUM(E288:E291)</f>
        <v>100</v>
      </c>
      <c r="F287" s="8">
        <f>F288+F289+F290+F291</f>
        <v>4.9000000000000004</v>
      </c>
      <c r="G287" s="157">
        <f>SUM(G288:G291)</f>
        <v>100</v>
      </c>
      <c r="H287" s="158">
        <f>F287/D287*100-100</f>
        <v>-94.235294117647058</v>
      </c>
    </row>
    <row r="288" spans="1:8" ht="31.5" x14ac:dyDescent="0.2">
      <c r="A288" s="388"/>
      <c r="B288" s="366"/>
      <c r="C288" s="6" t="s">
        <v>586</v>
      </c>
      <c r="D288" s="8">
        <v>85</v>
      </c>
      <c r="E288" s="157">
        <f>D288/D287*100</f>
        <v>100</v>
      </c>
      <c r="F288" s="8">
        <v>4.9000000000000004</v>
      </c>
      <c r="G288" s="157">
        <f>F288/F287*100</f>
        <v>100</v>
      </c>
      <c r="H288" s="158">
        <f>F288/D288*100-100</f>
        <v>-94.235294117647058</v>
      </c>
    </row>
    <row r="289" spans="1:8" x14ac:dyDescent="0.2">
      <c r="A289" s="388"/>
      <c r="B289" s="366"/>
      <c r="C289" s="6" t="s">
        <v>587</v>
      </c>
      <c r="D289" s="159">
        <v>0</v>
      </c>
      <c r="E289" s="159">
        <v>0</v>
      </c>
      <c r="F289" s="159">
        <v>0</v>
      </c>
      <c r="G289" s="159">
        <v>0</v>
      </c>
      <c r="H289" s="158" t="s">
        <v>89</v>
      </c>
    </row>
    <row r="290" spans="1:8" x14ac:dyDescent="0.2">
      <c r="A290" s="388"/>
      <c r="B290" s="366"/>
      <c r="C290" s="6" t="s">
        <v>588</v>
      </c>
      <c r="D290" s="159">
        <v>0</v>
      </c>
      <c r="E290" s="159">
        <v>0</v>
      </c>
      <c r="F290" s="159">
        <v>0</v>
      </c>
      <c r="G290" s="159">
        <v>0</v>
      </c>
      <c r="H290" s="158" t="s">
        <v>89</v>
      </c>
    </row>
    <row r="291" spans="1:8" x14ac:dyDescent="0.2">
      <c r="A291" s="388"/>
      <c r="B291" s="366"/>
      <c r="C291" s="6" t="s">
        <v>589</v>
      </c>
      <c r="D291" s="159">
        <v>0</v>
      </c>
      <c r="E291" s="159">
        <v>0</v>
      </c>
      <c r="F291" s="159">
        <v>0</v>
      </c>
      <c r="G291" s="159">
        <v>0</v>
      </c>
      <c r="H291" s="158" t="s">
        <v>89</v>
      </c>
    </row>
    <row r="292" spans="1:8" ht="22.5" customHeight="1" x14ac:dyDescent="0.2">
      <c r="A292" s="300" t="s">
        <v>98</v>
      </c>
      <c r="B292" s="262" t="s">
        <v>987</v>
      </c>
      <c r="C292" s="83" t="s">
        <v>585</v>
      </c>
      <c r="D292" s="52">
        <f>D293+D294+D295+D296</f>
        <v>12878</v>
      </c>
      <c r="E292" s="154">
        <f>SUM(E293:E296)</f>
        <v>98.889579127193656</v>
      </c>
      <c r="F292" s="52">
        <f>F293+F294+F295+F296</f>
        <v>3581.2</v>
      </c>
      <c r="G292" s="154">
        <f>SUM(G293:G296)</f>
        <v>98.668044230984037</v>
      </c>
      <c r="H292" s="155">
        <f>F292/D292*100-100</f>
        <v>-72.191334058083555</v>
      </c>
    </row>
    <row r="293" spans="1:8" ht="28.5" customHeight="1" x14ac:dyDescent="0.2">
      <c r="A293" s="300"/>
      <c r="B293" s="262"/>
      <c r="C293" s="83" t="s">
        <v>586</v>
      </c>
      <c r="D293" s="52">
        <v>12735</v>
      </c>
      <c r="E293" s="154">
        <f>D293/D292*100</f>
        <v>98.889579127193656</v>
      </c>
      <c r="F293" s="52">
        <v>3533.5</v>
      </c>
      <c r="G293" s="154">
        <f>F293/F292*100</f>
        <v>98.668044230984037</v>
      </c>
      <c r="H293" s="155">
        <f>F293/D293*100-100</f>
        <v>-72.253631723596385</v>
      </c>
    </row>
    <row r="294" spans="1:8" x14ac:dyDescent="0.2">
      <c r="A294" s="300"/>
      <c r="B294" s="262"/>
      <c r="C294" s="83" t="s">
        <v>587</v>
      </c>
      <c r="D294" s="52">
        <f t="shared" ref="D294:F296" si="20">D299+D304+D309</f>
        <v>0</v>
      </c>
      <c r="E294" s="154">
        <v>0</v>
      </c>
      <c r="F294" s="52">
        <f t="shared" si="20"/>
        <v>0</v>
      </c>
      <c r="G294" s="154">
        <v>0</v>
      </c>
      <c r="H294" s="155" t="s">
        <v>89</v>
      </c>
    </row>
    <row r="295" spans="1:8" x14ac:dyDescent="0.2">
      <c r="A295" s="300"/>
      <c r="B295" s="262"/>
      <c r="C295" s="83" t="s">
        <v>588</v>
      </c>
      <c r="D295" s="52">
        <v>143</v>
      </c>
      <c r="E295" s="154">
        <v>0</v>
      </c>
      <c r="F295" s="52">
        <v>47.7</v>
      </c>
      <c r="G295" s="154">
        <v>0</v>
      </c>
      <c r="H295" s="155">
        <f>F295/D295*100-100</f>
        <v>-66.64335664335664</v>
      </c>
    </row>
    <row r="296" spans="1:8" x14ac:dyDescent="0.2">
      <c r="A296" s="300"/>
      <c r="B296" s="262"/>
      <c r="C296" s="83" t="s">
        <v>589</v>
      </c>
      <c r="D296" s="52">
        <f t="shared" si="20"/>
        <v>0</v>
      </c>
      <c r="E296" s="154">
        <f>D296/D292*100</f>
        <v>0</v>
      </c>
      <c r="F296" s="52">
        <f t="shared" si="20"/>
        <v>0</v>
      </c>
      <c r="G296" s="154">
        <f>F296/F292*100</f>
        <v>0</v>
      </c>
      <c r="H296" s="155" t="s">
        <v>89</v>
      </c>
    </row>
    <row r="297" spans="1:8" ht="15.75" customHeight="1" x14ac:dyDescent="0.2">
      <c r="A297" s="388" t="s">
        <v>735</v>
      </c>
      <c r="B297" s="366" t="s">
        <v>988</v>
      </c>
      <c r="C297" s="6" t="s">
        <v>585</v>
      </c>
      <c r="D297" s="156">
        <f>D298+D299+D300+D301</f>
        <v>11265</v>
      </c>
      <c r="E297" s="157">
        <f>SUM(E298:E301)</f>
        <v>98.730581446959604</v>
      </c>
      <c r="F297" s="156">
        <f>F298+F299+F300+F301</f>
        <v>3215</v>
      </c>
      <c r="G297" s="157">
        <f>SUM(G298:G301)</f>
        <v>98.516329704510113</v>
      </c>
      <c r="H297" s="158">
        <f>F297/D297*100-100</f>
        <v>-71.460275188637368</v>
      </c>
    </row>
    <row r="298" spans="1:8" ht="31.5" x14ac:dyDescent="0.2">
      <c r="A298" s="388"/>
      <c r="B298" s="366"/>
      <c r="C298" s="6" t="s">
        <v>586</v>
      </c>
      <c r="D298" s="8">
        <v>11122</v>
      </c>
      <c r="E298" s="157">
        <f>D298/D297*100</f>
        <v>98.730581446959604</v>
      </c>
      <c r="F298" s="8">
        <v>3167.3</v>
      </c>
      <c r="G298" s="157">
        <f>F298/F297*100</f>
        <v>98.516329704510113</v>
      </c>
      <c r="H298" s="158">
        <f>F298/D298*100-100</f>
        <v>-71.522208235928787</v>
      </c>
    </row>
    <row r="299" spans="1:8" x14ac:dyDescent="0.2">
      <c r="A299" s="388"/>
      <c r="B299" s="366"/>
      <c r="C299" s="6" t="s">
        <v>587</v>
      </c>
      <c r="D299" s="159">
        <v>0</v>
      </c>
      <c r="E299" s="159">
        <v>0</v>
      </c>
      <c r="F299" s="159">
        <v>0</v>
      </c>
      <c r="G299" s="159">
        <v>0</v>
      </c>
      <c r="H299" s="158" t="s">
        <v>89</v>
      </c>
    </row>
    <row r="300" spans="1:8" x14ac:dyDescent="0.2">
      <c r="A300" s="388"/>
      <c r="B300" s="366"/>
      <c r="C300" s="6" t="s">
        <v>588</v>
      </c>
      <c r="D300" s="159">
        <v>143</v>
      </c>
      <c r="E300" s="159">
        <v>0</v>
      </c>
      <c r="F300" s="159">
        <v>47.7</v>
      </c>
      <c r="G300" s="159">
        <v>0</v>
      </c>
      <c r="H300" s="158" t="s">
        <v>89</v>
      </c>
    </row>
    <row r="301" spans="1:8" x14ac:dyDescent="0.2">
      <c r="A301" s="388"/>
      <c r="B301" s="366"/>
      <c r="C301" s="6" t="s">
        <v>589</v>
      </c>
      <c r="D301" s="159">
        <v>0</v>
      </c>
      <c r="E301" s="159">
        <f>D301/D297*100</f>
        <v>0</v>
      </c>
      <c r="F301" s="159">
        <v>0</v>
      </c>
      <c r="G301" s="157">
        <f>F301/F297*100</f>
        <v>0</v>
      </c>
      <c r="H301" s="158" t="s">
        <v>89</v>
      </c>
    </row>
    <row r="302" spans="1:8" s="5" customFormat="1" ht="15.75" customHeight="1" x14ac:dyDescent="0.2">
      <c r="A302" s="342" t="s">
        <v>736</v>
      </c>
      <c r="B302" s="385" t="s">
        <v>471</v>
      </c>
      <c r="C302" s="6" t="s">
        <v>585</v>
      </c>
      <c r="D302" s="8">
        <f>D303+D304+D305+D306</f>
        <v>1185</v>
      </c>
      <c r="E302" s="157">
        <f>SUM(E303:E306)</f>
        <v>100</v>
      </c>
      <c r="F302" s="8">
        <f>F303+F304+F305+F306</f>
        <v>351.4</v>
      </c>
      <c r="G302" s="157">
        <f>SUM(G303:G306)</f>
        <v>100</v>
      </c>
      <c r="H302" s="158">
        <f>F302/D302*100-100</f>
        <v>-70.345991561181435</v>
      </c>
    </row>
    <row r="303" spans="1:8" s="5" customFormat="1" ht="31.5" x14ac:dyDescent="0.2">
      <c r="A303" s="343"/>
      <c r="B303" s="389"/>
      <c r="C303" s="6" t="s">
        <v>586</v>
      </c>
      <c r="D303" s="8">
        <v>1185</v>
      </c>
      <c r="E303" s="157">
        <f>D303/D302*100</f>
        <v>100</v>
      </c>
      <c r="F303" s="8">
        <v>351.4</v>
      </c>
      <c r="G303" s="157">
        <f>F303/F302*100</f>
        <v>100</v>
      </c>
      <c r="H303" s="158">
        <f>F303/D303*100-100</f>
        <v>-70.345991561181435</v>
      </c>
    </row>
    <row r="304" spans="1:8" s="5" customFormat="1" x14ac:dyDescent="0.2">
      <c r="A304" s="343"/>
      <c r="B304" s="389"/>
      <c r="C304" s="6" t="s">
        <v>587</v>
      </c>
      <c r="D304" s="159">
        <v>0</v>
      </c>
      <c r="E304" s="159">
        <v>0</v>
      </c>
      <c r="F304" s="159">
        <v>0</v>
      </c>
      <c r="G304" s="159">
        <v>0</v>
      </c>
      <c r="H304" s="158" t="s">
        <v>89</v>
      </c>
    </row>
    <row r="305" spans="1:8" s="5" customFormat="1" x14ac:dyDescent="0.2">
      <c r="A305" s="343"/>
      <c r="B305" s="389"/>
      <c r="C305" s="6" t="s">
        <v>588</v>
      </c>
      <c r="D305" s="159">
        <v>0</v>
      </c>
      <c r="E305" s="159">
        <v>0</v>
      </c>
      <c r="F305" s="159">
        <v>0</v>
      </c>
      <c r="G305" s="159">
        <v>0</v>
      </c>
      <c r="H305" s="158" t="s">
        <v>89</v>
      </c>
    </row>
    <row r="306" spans="1:8" s="5" customFormat="1" x14ac:dyDescent="0.2">
      <c r="A306" s="344"/>
      <c r="B306" s="390"/>
      <c r="C306" s="6" t="s">
        <v>589</v>
      </c>
      <c r="D306" s="159">
        <v>0</v>
      </c>
      <c r="E306" s="159">
        <v>0</v>
      </c>
      <c r="F306" s="159">
        <v>0</v>
      </c>
      <c r="G306" s="159">
        <v>0</v>
      </c>
      <c r="H306" s="158" t="s">
        <v>89</v>
      </c>
    </row>
    <row r="307" spans="1:8" ht="15.75" customHeight="1" x14ac:dyDescent="0.2">
      <c r="A307" s="388" t="s">
        <v>738</v>
      </c>
      <c r="B307" s="366" t="s">
        <v>452</v>
      </c>
      <c r="C307" s="6" t="s">
        <v>585</v>
      </c>
      <c r="D307" s="8">
        <f>D308+D309+D310+D311</f>
        <v>428</v>
      </c>
      <c r="E307" s="157">
        <f>SUM(E308:E311)</f>
        <v>100</v>
      </c>
      <c r="F307" s="8">
        <f>F308+F309+F310+F311</f>
        <v>14.8</v>
      </c>
      <c r="G307" s="157">
        <f>SUM(G308:G311)</f>
        <v>100</v>
      </c>
      <c r="H307" s="158">
        <f>F307/D307*100-100</f>
        <v>-96.54205607476635</v>
      </c>
    </row>
    <row r="308" spans="1:8" ht="31.5" x14ac:dyDescent="0.2">
      <c r="A308" s="388"/>
      <c r="B308" s="366"/>
      <c r="C308" s="6" t="s">
        <v>586</v>
      </c>
      <c r="D308" s="8">
        <v>428</v>
      </c>
      <c r="E308" s="157">
        <f>D308/D307*100</f>
        <v>100</v>
      </c>
      <c r="F308" s="8">
        <v>14.8</v>
      </c>
      <c r="G308" s="157">
        <f>F308/F307*100</f>
        <v>100</v>
      </c>
      <c r="H308" s="158">
        <f>F308/D308*100-100</f>
        <v>-96.54205607476635</v>
      </c>
    </row>
    <row r="309" spans="1:8" x14ac:dyDescent="0.2">
      <c r="A309" s="388"/>
      <c r="B309" s="366"/>
      <c r="C309" s="6" t="s">
        <v>587</v>
      </c>
      <c r="D309" s="159">
        <v>0</v>
      </c>
      <c r="E309" s="159">
        <v>0</v>
      </c>
      <c r="F309" s="159">
        <v>0</v>
      </c>
      <c r="G309" s="159">
        <v>0</v>
      </c>
      <c r="H309" s="158" t="s">
        <v>89</v>
      </c>
    </row>
    <row r="310" spans="1:8" x14ac:dyDescent="0.2">
      <c r="A310" s="388"/>
      <c r="B310" s="366"/>
      <c r="C310" s="6" t="s">
        <v>588</v>
      </c>
      <c r="D310" s="159">
        <v>0</v>
      </c>
      <c r="E310" s="159">
        <v>0</v>
      </c>
      <c r="F310" s="159">
        <v>0</v>
      </c>
      <c r="G310" s="159">
        <v>0</v>
      </c>
      <c r="H310" s="158" t="s">
        <v>89</v>
      </c>
    </row>
    <row r="311" spans="1:8" x14ac:dyDescent="0.2">
      <c r="A311" s="388"/>
      <c r="B311" s="366"/>
      <c r="C311" s="6" t="s">
        <v>589</v>
      </c>
      <c r="D311" s="159">
        <v>0</v>
      </c>
      <c r="E311" s="159">
        <v>0</v>
      </c>
      <c r="F311" s="159">
        <v>0</v>
      </c>
      <c r="G311" s="159">
        <v>0</v>
      </c>
      <c r="H311" s="158" t="s">
        <v>89</v>
      </c>
    </row>
    <row r="312" spans="1:8" ht="17.25" customHeight="1" x14ac:dyDescent="0.2">
      <c r="A312" s="300" t="s">
        <v>101</v>
      </c>
      <c r="B312" s="262" t="s">
        <v>989</v>
      </c>
      <c r="C312" s="83" t="s">
        <v>585</v>
      </c>
      <c r="D312" s="52">
        <f>D313+D314+D315+D316</f>
        <v>46688</v>
      </c>
      <c r="E312" s="154">
        <f>SUM(E313:E316)</f>
        <v>99.999999999999986</v>
      </c>
      <c r="F312" s="52">
        <f>F313+F314+F315+F316</f>
        <v>6852.2</v>
      </c>
      <c r="G312" s="52">
        <f>G313+G314+G315+G316</f>
        <v>99.999999999999986</v>
      </c>
      <c r="H312" s="155">
        <f>F312/D312*100-100</f>
        <v>-85.323423577793008</v>
      </c>
    </row>
    <row r="313" spans="1:8" ht="31.5" x14ac:dyDescent="0.2">
      <c r="A313" s="300"/>
      <c r="B313" s="262"/>
      <c r="C313" s="83" t="s">
        <v>586</v>
      </c>
      <c r="D313" s="52">
        <v>30303</v>
      </c>
      <c r="E313" s="154">
        <f>D313/D312*100</f>
        <v>64.905328992460582</v>
      </c>
      <c r="F313" s="52">
        <v>4753.8999999999996</v>
      </c>
      <c r="G313" s="154">
        <f>F313/F312*100</f>
        <v>69.377718105134107</v>
      </c>
      <c r="H313" s="155">
        <f>F313/D313*100-100</f>
        <v>-84.312114312114318</v>
      </c>
    </row>
    <row r="314" spans="1:8" x14ac:dyDescent="0.2">
      <c r="A314" s="300"/>
      <c r="B314" s="262"/>
      <c r="C314" s="83" t="s">
        <v>587</v>
      </c>
      <c r="D314" s="52">
        <f>D319+D329+D334+D339+D344</f>
        <v>0</v>
      </c>
      <c r="E314" s="154">
        <v>0</v>
      </c>
      <c r="F314" s="52">
        <f>F319+F329+F334+F339+F344</f>
        <v>0</v>
      </c>
      <c r="G314" s="154">
        <v>0</v>
      </c>
      <c r="H314" s="155" t="s">
        <v>89</v>
      </c>
    </row>
    <row r="315" spans="1:8" x14ac:dyDescent="0.2">
      <c r="A315" s="300"/>
      <c r="B315" s="262"/>
      <c r="C315" s="83" t="s">
        <v>588</v>
      </c>
      <c r="D315" s="52">
        <v>1840</v>
      </c>
      <c r="E315" s="154">
        <f>D315/D312*100</f>
        <v>3.9410555174777246</v>
      </c>
      <c r="F315" s="52">
        <v>40.1</v>
      </c>
      <c r="G315" s="154">
        <f>F315/F312*100</f>
        <v>0.58521350807040085</v>
      </c>
      <c r="H315" s="155">
        <f>F315/D315*100-100</f>
        <v>-97.820652173913047</v>
      </c>
    </row>
    <row r="316" spans="1:8" x14ac:dyDescent="0.2">
      <c r="A316" s="300"/>
      <c r="B316" s="262"/>
      <c r="C316" s="83" t="s">
        <v>589</v>
      </c>
      <c r="D316" s="52">
        <v>14545</v>
      </c>
      <c r="E316" s="154">
        <f>D316/D312*100</f>
        <v>31.153615490061686</v>
      </c>
      <c r="F316" s="52">
        <v>2058.1999999999998</v>
      </c>
      <c r="G316" s="154">
        <f>F316/F312*100</f>
        <v>30.037068386795479</v>
      </c>
      <c r="H316" s="155">
        <f>F316/D316*100-100</f>
        <v>-85.849432794774842</v>
      </c>
    </row>
    <row r="317" spans="1:8" ht="15.75" hidden="1" customHeight="1" x14ac:dyDescent="0.2">
      <c r="A317" s="388" t="s">
        <v>742</v>
      </c>
      <c r="B317" s="366" t="s">
        <v>990</v>
      </c>
      <c r="C317" s="6" t="s">
        <v>585</v>
      </c>
      <c r="D317" s="156">
        <f>D318+D319+D320+D321</f>
        <v>0</v>
      </c>
      <c r="E317" s="157">
        <f>SUM(E318:E321)</f>
        <v>0</v>
      </c>
      <c r="F317" s="156">
        <f>F318+F319+F320+F321</f>
        <v>0</v>
      </c>
      <c r="G317" s="157" t="e">
        <f>SUM(G318:G321)</f>
        <v>#DIV/0!</v>
      </c>
      <c r="H317" s="158" t="e">
        <f>F317/D317*100-100</f>
        <v>#DIV/0!</v>
      </c>
    </row>
    <row r="318" spans="1:8" ht="33.75" hidden="1" customHeight="1" x14ac:dyDescent="0.2">
      <c r="A318" s="388"/>
      <c r="B318" s="366"/>
      <c r="C318" s="6" t="s">
        <v>586</v>
      </c>
      <c r="D318" s="159">
        <v>0</v>
      </c>
      <c r="E318" s="159">
        <v>0</v>
      </c>
      <c r="F318" s="159">
        <v>0</v>
      </c>
      <c r="G318" s="159">
        <v>0</v>
      </c>
      <c r="H318" s="158" t="s">
        <v>89</v>
      </c>
    </row>
    <row r="319" spans="1:8" hidden="1" x14ac:dyDescent="0.2">
      <c r="A319" s="388"/>
      <c r="B319" s="366"/>
      <c r="C319" s="6" t="s">
        <v>587</v>
      </c>
      <c r="D319" s="159">
        <v>0</v>
      </c>
      <c r="E319" s="159">
        <v>0</v>
      </c>
      <c r="F319" s="159">
        <v>0</v>
      </c>
      <c r="G319" s="159">
        <v>0</v>
      </c>
      <c r="H319" s="158" t="s">
        <v>89</v>
      </c>
    </row>
    <row r="320" spans="1:8" hidden="1" x14ac:dyDescent="0.2">
      <c r="A320" s="388"/>
      <c r="B320" s="366"/>
      <c r="C320" s="6" t="s">
        <v>588</v>
      </c>
      <c r="D320" s="159">
        <v>0</v>
      </c>
      <c r="E320" s="157">
        <v>0</v>
      </c>
      <c r="F320" s="159">
        <v>0</v>
      </c>
      <c r="G320" s="157" t="e">
        <f>F320/F317*100</f>
        <v>#DIV/0!</v>
      </c>
      <c r="H320" s="158" t="e">
        <f>F320/D320*100-100</f>
        <v>#DIV/0!</v>
      </c>
    </row>
    <row r="321" spans="1:8" hidden="1" x14ac:dyDescent="0.2">
      <c r="A321" s="388"/>
      <c r="B321" s="366"/>
      <c r="C321" s="6" t="s">
        <v>589</v>
      </c>
      <c r="D321" s="159">
        <v>0</v>
      </c>
      <c r="E321" s="159">
        <v>0</v>
      </c>
      <c r="F321" s="159">
        <v>0</v>
      </c>
      <c r="G321" s="159">
        <v>0</v>
      </c>
      <c r="H321" s="158" t="s">
        <v>89</v>
      </c>
    </row>
    <row r="322" spans="1:8" ht="15" customHeight="1" x14ac:dyDescent="0.2">
      <c r="A322" s="388" t="s">
        <v>742</v>
      </c>
      <c r="B322" s="366" t="s">
        <v>1392</v>
      </c>
      <c r="C322" s="6" t="s">
        <v>585</v>
      </c>
      <c r="D322" s="8">
        <f>D323+D324+D325+D326</f>
        <v>1599</v>
      </c>
      <c r="E322" s="157">
        <f>SUM(E323:E326)</f>
        <v>0</v>
      </c>
      <c r="F322" s="8">
        <f>F323+F324+F325+F326</f>
        <v>0</v>
      </c>
      <c r="G322" s="157" t="e">
        <f>SUM(G323:G326)</f>
        <v>#DIV/0!</v>
      </c>
      <c r="H322" s="158">
        <f>F322/D322*100-100</f>
        <v>-100</v>
      </c>
    </row>
    <row r="323" spans="1:8" ht="30" customHeight="1" x14ac:dyDescent="0.2">
      <c r="A323" s="388"/>
      <c r="B323" s="366"/>
      <c r="C323" s="6" t="s">
        <v>586</v>
      </c>
      <c r="D323" s="8">
        <v>0</v>
      </c>
      <c r="E323" s="157">
        <f>D323/D322*100</f>
        <v>0</v>
      </c>
      <c r="F323" s="8">
        <v>0</v>
      </c>
      <c r="G323" s="157">
        <v>0</v>
      </c>
      <c r="H323" s="158" t="s">
        <v>89</v>
      </c>
    </row>
    <row r="324" spans="1:8" ht="24.75" customHeight="1" x14ac:dyDescent="0.2">
      <c r="A324" s="388"/>
      <c r="B324" s="366"/>
      <c r="C324" s="6" t="s">
        <v>587</v>
      </c>
      <c r="D324" s="8">
        <v>0</v>
      </c>
      <c r="E324" s="159">
        <v>0</v>
      </c>
      <c r="F324" s="8">
        <v>0</v>
      </c>
      <c r="G324" s="159">
        <v>0</v>
      </c>
      <c r="H324" s="158" t="s">
        <v>89</v>
      </c>
    </row>
    <row r="325" spans="1:8" ht="23.25" customHeight="1" x14ac:dyDescent="0.2">
      <c r="A325" s="388"/>
      <c r="B325" s="366"/>
      <c r="C325" s="6" t="s">
        <v>588</v>
      </c>
      <c r="D325" s="159">
        <v>1599</v>
      </c>
      <c r="E325" s="159">
        <v>0</v>
      </c>
      <c r="F325" s="159">
        <v>0</v>
      </c>
      <c r="G325" s="159">
        <v>0</v>
      </c>
      <c r="H325" s="158">
        <f>F325/D325*100-100</f>
        <v>-100</v>
      </c>
    </row>
    <row r="326" spans="1:8" x14ac:dyDescent="0.2">
      <c r="A326" s="388"/>
      <c r="B326" s="366"/>
      <c r="C326" s="6" t="s">
        <v>589</v>
      </c>
      <c r="D326" s="8">
        <v>0</v>
      </c>
      <c r="E326" s="157">
        <f>D326/D322*100</f>
        <v>0</v>
      </c>
      <c r="F326" s="8">
        <v>0</v>
      </c>
      <c r="G326" s="157" t="e">
        <f>F326/F322*100</f>
        <v>#DIV/0!</v>
      </c>
      <c r="H326" s="158" t="e">
        <f>F326/D326*100-100</f>
        <v>#DIV/0!</v>
      </c>
    </row>
    <row r="327" spans="1:8" ht="15" customHeight="1" x14ac:dyDescent="0.2">
      <c r="A327" s="388" t="s">
        <v>746</v>
      </c>
      <c r="B327" s="366" t="s">
        <v>991</v>
      </c>
      <c r="C327" s="6" t="s">
        <v>585</v>
      </c>
      <c r="D327" s="8">
        <f>D328+D329+D330+D331</f>
        <v>11501</v>
      </c>
      <c r="E327" s="157">
        <f>SUM(E328:E331)</f>
        <v>100</v>
      </c>
      <c r="F327" s="8">
        <f>F328+F329+F330+F331</f>
        <v>0</v>
      </c>
      <c r="G327" s="157">
        <f>SUM(G328:G331)</f>
        <v>0</v>
      </c>
      <c r="H327" s="158">
        <f>F327/D327*100-100</f>
        <v>-100</v>
      </c>
    </row>
    <row r="328" spans="1:8" ht="30" customHeight="1" x14ac:dyDescent="0.2">
      <c r="A328" s="388"/>
      <c r="B328" s="366"/>
      <c r="C328" s="6" t="s">
        <v>586</v>
      </c>
      <c r="D328" s="8">
        <v>9211</v>
      </c>
      <c r="E328" s="157">
        <f>D328/D327*100</f>
        <v>80.088687940179113</v>
      </c>
      <c r="F328" s="8">
        <v>0</v>
      </c>
      <c r="G328" s="157">
        <v>0</v>
      </c>
      <c r="H328" s="158">
        <f>F328/D328*100-100</f>
        <v>-100</v>
      </c>
    </row>
    <row r="329" spans="1:8" ht="24.75" customHeight="1" x14ac:dyDescent="0.2">
      <c r="A329" s="388"/>
      <c r="B329" s="366"/>
      <c r="C329" s="6" t="s">
        <v>587</v>
      </c>
      <c r="D329" s="159">
        <v>0</v>
      </c>
      <c r="E329" s="159">
        <v>0</v>
      </c>
      <c r="F329" s="159">
        <v>0</v>
      </c>
      <c r="G329" s="159">
        <v>0</v>
      </c>
      <c r="H329" s="158" t="s">
        <v>89</v>
      </c>
    </row>
    <row r="330" spans="1:8" ht="23.25" customHeight="1" x14ac:dyDescent="0.2">
      <c r="A330" s="388"/>
      <c r="B330" s="366"/>
      <c r="C330" s="6" t="s">
        <v>588</v>
      </c>
      <c r="D330" s="159">
        <v>0</v>
      </c>
      <c r="E330" s="159">
        <v>0</v>
      </c>
      <c r="F330" s="159">
        <v>0</v>
      </c>
      <c r="G330" s="159">
        <v>0</v>
      </c>
      <c r="H330" s="158" t="s">
        <v>89</v>
      </c>
    </row>
    <row r="331" spans="1:8" x14ac:dyDescent="0.2">
      <c r="A331" s="388"/>
      <c r="B331" s="366"/>
      <c r="C331" s="6" t="s">
        <v>589</v>
      </c>
      <c r="D331" s="8">
        <v>2290</v>
      </c>
      <c r="E331" s="157">
        <f>D331/D327*100</f>
        <v>19.911312059820887</v>
      </c>
      <c r="F331" s="8">
        <v>0</v>
      </c>
      <c r="G331" s="157">
        <v>0</v>
      </c>
      <c r="H331" s="158">
        <f>F331/D331*100-100</f>
        <v>-100</v>
      </c>
    </row>
    <row r="332" spans="1:8" s="5" customFormat="1" ht="20.25" customHeight="1" x14ac:dyDescent="0.2">
      <c r="A332" s="388" t="s">
        <v>747</v>
      </c>
      <c r="B332" s="366" t="s">
        <v>992</v>
      </c>
      <c r="C332" s="6" t="s">
        <v>585</v>
      </c>
      <c r="D332" s="8">
        <f>D333+D334+D335+D336</f>
        <v>11078</v>
      </c>
      <c r="E332" s="157">
        <f>SUM(E333:E336)</f>
        <v>99.232713486188828</v>
      </c>
      <c r="F332" s="8">
        <f>F333+F334+F335+F336</f>
        <v>0</v>
      </c>
      <c r="G332" s="157">
        <f>SUM(G333:G336)</f>
        <v>0</v>
      </c>
      <c r="H332" s="158">
        <f>F332/D332*100-100</f>
        <v>-100</v>
      </c>
    </row>
    <row r="333" spans="1:8" s="5" customFormat="1" ht="30.75" customHeight="1" x14ac:dyDescent="0.2">
      <c r="A333" s="388"/>
      <c r="B333" s="366"/>
      <c r="C333" s="6" t="s">
        <v>586</v>
      </c>
      <c r="D333" s="8">
        <v>6157</v>
      </c>
      <c r="E333" s="157">
        <f>D333/D332*100</f>
        <v>55.578624300415235</v>
      </c>
      <c r="F333" s="8">
        <v>0</v>
      </c>
      <c r="G333" s="157">
        <v>0</v>
      </c>
      <c r="H333" s="158">
        <f>F333/D333*100-100</f>
        <v>-100</v>
      </c>
    </row>
    <row r="334" spans="1:8" s="5" customFormat="1" ht="20.25" customHeight="1" x14ac:dyDescent="0.2">
      <c r="A334" s="388"/>
      <c r="B334" s="366"/>
      <c r="C334" s="6" t="s">
        <v>587</v>
      </c>
      <c r="D334" s="159">
        <v>0</v>
      </c>
      <c r="E334" s="159">
        <v>0</v>
      </c>
      <c r="F334" s="8">
        <v>0</v>
      </c>
      <c r="G334" s="159">
        <v>0</v>
      </c>
      <c r="H334" s="158" t="s">
        <v>89</v>
      </c>
    </row>
    <row r="335" spans="1:8" s="5" customFormat="1" ht="20.25" customHeight="1" x14ac:dyDescent="0.2">
      <c r="A335" s="388"/>
      <c r="B335" s="366"/>
      <c r="C335" s="6" t="s">
        <v>588</v>
      </c>
      <c r="D335" s="159">
        <v>85</v>
      </c>
      <c r="E335" s="159">
        <v>0</v>
      </c>
      <c r="F335" s="8">
        <v>0</v>
      </c>
      <c r="G335" s="159">
        <v>0</v>
      </c>
      <c r="H335" s="158" t="s">
        <v>89</v>
      </c>
    </row>
    <row r="336" spans="1:8" s="5" customFormat="1" ht="20.25" customHeight="1" x14ac:dyDescent="0.2">
      <c r="A336" s="388"/>
      <c r="B336" s="366"/>
      <c r="C336" s="6" t="s">
        <v>589</v>
      </c>
      <c r="D336" s="8">
        <v>4836</v>
      </c>
      <c r="E336" s="157">
        <f>D336/D332*100</f>
        <v>43.6540891857736</v>
      </c>
      <c r="F336" s="8">
        <v>0</v>
      </c>
      <c r="G336" s="157">
        <v>0</v>
      </c>
      <c r="H336" s="158">
        <f>F336/D336*100-100</f>
        <v>-100</v>
      </c>
    </row>
    <row r="337" spans="1:8" ht="15.75" customHeight="1" x14ac:dyDescent="0.2">
      <c r="A337" s="388" t="s">
        <v>748</v>
      </c>
      <c r="B337" s="366" t="s">
        <v>1393</v>
      </c>
      <c r="C337" s="6" t="s">
        <v>585</v>
      </c>
      <c r="D337" s="8">
        <f>D338+D339+D340+D341</f>
        <v>22006</v>
      </c>
      <c r="E337" s="157">
        <f>SUM(E338:E341)</f>
        <v>99.291102426610905</v>
      </c>
      <c r="F337" s="8">
        <f>F338+F339+F340+F341</f>
        <v>6852.2</v>
      </c>
      <c r="G337" s="157">
        <f>SUM(G338:G341)</f>
        <v>99.41478649192959</v>
      </c>
      <c r="H337" s="158">
        <f>F337/D337*100-100</f>
        <v>-68.862128510406251</v>
      </c>
    </row>
    <row r="338" spans="1:8" ht="31.5" x14ac:dyDescent="0.2">
      <c r="A338" s="388"/>
      <c r="B338" s="366"/>
      <c r="C338" s="6" t="s">
        <v>586</v>
      </c>
      <c r="D338" s="8">
        <v>14431</v>
      </c>
      <c r="E338" s="157">
        <f>D338/D337*100</f>
        <v>65.577569753703528</v>
      </c>
      <c r="F338" s="8">
        <v>4753.8999999999996</v>
      </c>
      <c r="G338" s="157">
        <f>F338/F337*100</f>
        <v>69.377718105134107</v>
      </c>
      <c r="H338" s="158">
        <f>F338/D338*100-100</f>
        <v>-67.057722957522003</v>
      </c>
    </row>
    <row r="339" spans="1:8" x14ac:dyDescent="0.2">
      <c r="A339" s="388"/>
      <c r="B339" s="366"/>
      <c r="C339" s="6" t="s">
        <v>587</v>
      </c>
      <c r="D339" s="159">
        <v>0</v>
      </c>
      <c r="E339" s="159">
        <v>0</v>
      </c>
      <c r="F339" s="159">
        <v>0</v>
      </c>
      <c r="G339" s="159">
        <v>0</v>
      </c>
      <c r="H339" s="158" t="s">
        <v>89</v>
      </c>
    </row>
    <row r="340" spans="1:8" x14ac:dyDescent="0.2">
      <c r="A340" s="388"/>
      <c r="B340" s="366"/>
      <c r="C340" s="6" t="s">
        <v>588</v>
      </c>
      <c r="D340" s="159">
        <v>156</v>
      </c>
      <c r="E340" s="159">
        <v>0</v>
      </c>
      <c r="F340" s="159">
        <v>40.1</v>
      </c>
      <c r="G340" s="159">
        <v>0</v>
      </c>
      <c r="H340" s="158">
        <f>F340/D340*100-100</f>
        <v>-74.294871794871796</v>
      </c>
    </row>
    <row r="341" spans="1:8" ht="18.75" customHeight="1" x14ac:dyDescent="0.2">
      <c r="A341" s="388"/>
      <c r="B341" s="366"/>
      <c r="C341" s="6" t="s">
        <v>589</v>
      </c>
      <c r="D341" s="8">
        <v>7419</v>
      </c>
      <c r="E341" s="157">
        <f>D341/D337*100</f>
        <v>33.713532672907384</v>
      </c>
      <c r="F341" s="8">
        <v>2058.1999999999998</v>
      </c>
      <c r="G341" s="157">
        <f>F341/F337*100</f>
        <v>30.037068386795479</v>
      </c>
      <c r="H341" s="158">
        <f>F341/D341*100-100</f>
        <v>-72.257716673406122</v>
      </c>
    </row>
    <row r="342" spans="1:8" ht="18.75" customHeight="1" x14ac:dyDescent="0.2">
      <c r="A342" s="388" t="s">
        <v>997</v>
      </c>
      <c r="B342" s="385" t="s">
        <v>998</v>
      </c>
      <c r="C342" s="6" t="s">
        <v>585</v>
      </c>
      <c r="D342" s="8">
        <f>D343+D344+D345+D346</f>
        <v>504</v>
      </c>
      <c r="E342" s="157">
        <f>SUM(E343:E346)</f>
        <v>100</v>
      </c>
      <c r="F342" s="8">
        <f>F343+F344+F345+F346</f>
        <v>0</v>
      </c>
      <c r="G342" s="157">
        <f>SUM(G343:G346)</f>
        <v>0</v>
      </c>
      <c r="H342" s="158">
        <f t="shared" ref="H342:H343" si="21">F342/D342*100-100</f>
        <v>-100</v>
      </c>
    </row>
    <row r="343" spans="1:8" ht="35.25" customHeight="1" x14ac:dyDescent="0.2">
      <c r="A343" s="388"/>
      <c r="B343" s="389"/>
      <c r="C343" s="6" t="s">
        <v>586</v>
      </c>
      <c r="D343" s="8">
        <v>504</v>
      </c>
      <c r="E343" s="157">
        <f>D343/D342*100</f>
        <v>100</v>
      </c>
      <c r="F343" s="159">
        <v>0</v>
      </c>
      <c r="G343" s="157">
        <v>0</v>
      </c>
      <c r="H343" s="158">
        <f t="shared" si="21"/>
        <v>-100</v>
      </c>
    </row>
    <row r="344" spans="1:8" ht="18.75" customHeight="1" x14ac:dyDescent="0.2">
      <c r="A344" s="388"/>
      <c r="B344" s="389"/>
      <c r="C344" s="6" t="s">
        <v>587</v>
      </c>
      <c r="D344" s="159">
        <v>0</v>
      </c>
      <c r="E344" s="159">
        <v>0</v>
      </c>
      <c r="F344" s="159">
        <v>0</v>
      </c>
      <c r="G344" s="159">
        <v>0</v>
      </c>
      <c r="H344" s="159">
        <v>0</v>
      </c>
    </row>
    <row r="345" spans="1:8" ht="18.75" customHeight="1" x14ac:dyDescent="0.2">
      <c r="A345" s="388"/>
      <c r="B345" s="389"/>
      <c r="C345" s="6" t="s">
        <v>588</v>
      </c>
      <c r="D345" s="159">
        <v>0</v>
      </c>
      <c r="E345" s="159">
        <v>0</v>
      </c>
      <c r="F345" s="159">
        <v>0</v>
      </c>
      <c r="G345" s="159">
        <v>0</v>
      </c>
      <c r="H345" s="159">
        <v>0</v>
      </c>
    </row>
    <row r="346" spans="1:8" ht="18.75" customHeight="1" x14ac:dyDescent="0.2">
      <c r="A346" s="388"/>
      <c r="B346" s="390"/>
      <c r="C346" s="6" t="s">
        <v>589</v>
      </c>
      <c r="D346" s="159">
        <v>0</v>
      </c>
      <c r="E346" s="159">
        <v>0</v>
      </c>
      <c r="F346" s="159">
        <v>0</v>
      </c>
      <c r="G346" s="159">
        <v>0</v>
      </c>
      <c r="H346" s="159">
        <v>0</v>
      </c>
    </row>
    <row r="347" spans="1:8" ht="18.75" customHeight="1" x14ac:dyDescent="0.2">
      <c r="A347" s="300" t="s">
        <v>102</v>
      </c>
      <c r="B347" s="262" t="s">
        <v>993</v>
      </c>
      <c r="C347" s="83" t="s">
        <v>585</v>
      </c>
      <c r="D347" s="52">
        <f>D348+D349+D350+D351</f>
        <v>475</v>
      </c>
      <c r="E347" s="154">
        <f>SUM(E348:E351)</f>
        <v>100</v>
      </c>
      <c r="F347" s="52">
        <f>F348+F349+F350+F351</f>
        <v>42.4</v>
      </c>
      <c r="G347" s="154">
        <f>SUM(G348:G351)</f>
        <v>100</v>
      </c>
      <c r="H347" s="155">
        <f>F347/D347*100-100</f>
        <v>-91.073684210526324</v>
      </c>
    </row>
    <row r="348" spans="1:8" ht="31.5" x14ac:dyDescent="0.2">
      <c r="A348" s="300"/>
      <c r="B348" s="262"/>
      <c r="C348" s="83" t="s">
        <v>586</v>
      </c>
      <c r="D348" s="52">
        <v>475</v>
      </c>
      <c r="E348" s="154">
        <f>D348/D347*100</f>
        <v>100</v>
      </c>
      <c r="F348" s="52">
        <v>42.4</v>
      </c>
      <c r="G348" s="154">
        <f>F348/F347*100</f>
        <v>100</v>
      </c>
      <c r="H348" s="155">
        <f>F348/D348*100-100</f>
        <v>-91.073684210526324</v>
      </c>
    </row>
    <row r="349" spans="1:8" x14ac:dyDescent="0.2">
      <c r="A349" s="300"/>
      <c r="B349" s="262"/>
      <c r="C349" s="83" t="s">
        <v>587</v>
      </c>
      <c r="D349" s="52">
        <f t="shared" ref="D349:F351" si="22">D354+D359</f>
        <v>0</v>
      </c>
      <c r="E349" s="154">
        <v>0</v>
      </c>
      <c r="F349" s="52">
        <f t="shared" si="22"/>
        <v>0</v>
      </c>
      <c r="G349" s="154">
        <v>0</v>
      </c>
      <c r="H349" s="155" t="s">
        <v>89</v>
      </c>
    </row>
    <row r="350" spans="1:8" x14ac:dyDescent="0.2">
      <c r="A350" s="300"/>
      <c r="B350" s="262"/>
      <c r="C350" s="83" t="s">
        <v>588</v>
      </c>
      <c r="D350" s="52">
        <f t="shared" si="22"/>
        <v>0</v>
      </c>
      <c r="E350" s="154">
        <v>0</v>
      </c>
      <c r="F350" s="52">
        <f t="shared" si="22"/>
        <v>0</v>
      </c>
      <c r="G350" s="154">
        <v>0</v>
      </c>
      <c r="H350" s="155" t="s">
        <v>89</v>
      </c>
    </row>
    <row r="351" spans="1:8" x14ac:dyDescent="0.2">
      <c r="A351" s="300"/>
      <c r="B351" s="262"/>
      <c r="C351" s="83" t="s">
        <v>589</v>
      </c>
      <c r="D351" s="52">
        <f t="shared" si="22"/>
        <v>0</v>
      </c>
      <c r="E351" s="154">
        <v>0</v>
      </c>
      <c r="F351" s="52">
        <f t="shared" si="22"/>
        <v>0</v>
      </c>
      <c r="G351" s="154">
        <v>0</v>
      </c>
      <c r="H351" s="155" t="s">
        <v>89</v>
      </c>
    </row>
    <row r="352" spans="1:8" ht="15.75" customHeight="1" x14ac:dyDescent="0.2">
      <c r="A352" s="388" t="s">
        <v>752</v>
      </c>
      <c r="B352" s="390" t="s">
        <v>1000</v>
      </c>
      <c r="C352" s="6" t="s">
        <v>585</v>
      </c>
      <c r="D352" s="156">
        <f>D353+D354+D355+D356</f>
        <v>340</v>
      </c>
      <c r="E352" s="157">
        <f>SUM(E353:E356)</f>
        <v>100</v>
      </c>
      <c r="F352" s="163">
        <f>F353+F354+F355+F356</f>
        <v>42.4</v>
      </c>
      <c r="G352" s="157">
        <f>SUM(G353:G356)</f>
        <v>100</v>
      </c>
      <c r="H352" s="158">
        <f>F352/D352*100-100</f>
        <v>-87.529411764705884</v>
      </c>
    </row>
    <row r="353" spans="1:8" ht="31.5" x14ac:dyDescent="0.2">
      <c r="A353" s="388"/>
      <c r="B353" s="366"/>
      <c r="C353" s="6" t="s">
        <v>586</v>
      </c>
      <c r="D353" s="8">
        <v>340</v>
      </c>
      <c r="E353" s="157">
        <f>D353/D352*100</f>
        <v>100</v>
      </c>
      <c r="F353" s="8">
        <v>42.4</v>
      </c>
      <c r="G353" s="157">
        <f>F353/F352*100</f>
        <v>100</v>
      </c>
      <c r="H353" s="158">
        <f>F353/D353*100-100</f>
        <v>-87.529411764705884</v>
      </c>
    </row>
    <row r="354" spans="1:8" x14ac:dyDescent="0.2">
      <c r="A354" s="388"/>
      <c r="B354" s="366"/>
      <c r="C354" s="6" t="s">
        <v>587</v>
      </c>
      <c r="D354" s="159">
        <v>0</v>
      </c>
      <c r="E354" s="159">
        <v>0</v>
      </c>
      <c r="F354" s="159">
        <v>0</v>
      </c>
      <c r="G354" s="159">
        <v>0</v>
      </c>
      <c r="H354" s="158" t="s">
        <v>89</v>
      </c>
    </row>
    <row r="355" spans="1:8" x14ac:dyDescent="0.2">
      <c r="A355" s="388"/>
      <c r="B355" s="366"/>
      <c r="C355" s="6" t="s">
        <v>588</v>
      </c>
      <c r="D355" s="159">
        <v>0</v>
      </c>
      <c r="E355" s="159">
        <v>0</v>
      </c>
      <c r="F355" s="159">
        <v>0</v>
      </c>
      <c r="G355" s="159">
        <v>0</v>
      </c>
      <c r="H355" s="158" t="s">
        <v>89</v>
      </c>
    </row>
    <row r="356" spans="1:8" x14ac:dyDescent="0.2">
      <c r="A356" s="388"/>
      <c r="B356" s="366"/>
      <c r="C356" s="6" t="s">
        <v>589</v>
      </c>
      <c r="D356" s="159">
        <v>0</v>
      </c>
      <c r="E356" s="159">
        <v>0</v>
      </c>
      <c r="F356" s="159">
        <v>0</v>
      </c>
      <c r="G356" s="159">
        <v>0</v>
      </c>
      <c r="H356" s="158" t="s">
        <v>89</v>
      </c>
    </row>
    <row r="357" spans="1:8" ht="15.75" customHeight="1" x14ac:dyDescent="0.2">
      <c r="A357" s="342" t="s">
        <v>999</v>
      </c>
      <c r="B357" s="366" t="s">
        <v>1001</v>
      </c>
      <c r="C357" s="6" t="s">
        <v>585</v>
      </c>
      <c r="D357" s="8">
        <f>D358+D359+D360+D361</f>
        <v>135</v>
      </c>
      <c r="E357" s="157">
        <f>SUM(E358:E361)</f>
        <v>100</v>
      </c>
      <c r="F357" s="8">
        <f>F358+F359+F360+F361</f>
        <v>0</v>
      </c>
      <c r="G357" s="157">
        <f>SUM(G358:G361)</f>
        <v>0</v>
      </c>
      <c r="H357" s="158">
        <f>F357/D357*100-100</f>
        <v>-100</v>
      </c>
    </row>
    <row r="358" spans="1:8" ht="31.5" x14ac:dyDescent="0.2">
      <c r="A358" s="343"/>
      <c r="B358" s="366"/>
      <c r="C358" s="6" t="s">
        <v>586</v>
      </c>
      <c r="D358" s="8">
        <v>135</v>
      </c>
      <c r="E358" s="157">
        <f>D358/D357*100</f>
        <v>100</v>
      </c>
      <c r="F358" s="8">
        <v>0</v>
      </c>
      <c r="G358" s="157">
        <v>0</v>
      </c>
      <c r="H358" s="158">
        <f>F358/D358*100-100</f>
        <v>-100</v>
      </c>
    </row>
    <row r="359" spans="1:8" x14ac:dyDescent="0.2">
      <c r="A359" s="343"/>
      <c r="B359" s="366"/>
      <c r="C359" s="6" t="s">
        <v>587</v>
      </c>
      <c r="D359" s="159">
        <v>0</v>
      </c>
      <c r="E359" s="159">
        <v>0</v>
      </c>
      <c r="F359" s="159">
        <v>0</v>
      </c>
      <c r="G359" s="159">
        <v>0</v>
      </c>
      <c r="H359" s="158" t="s">
        <v>89</v>
      </c>
    </row>
    <row r="360" spans="1:8" x14ac:dyDescent="0.2">
      <c r="A360" s="343"/>
      <c r="B360" s="366"/>
      <c r="C360" s="6" t="s">
        <v>588</v>
      </c>
      <c r="D360" s="159">
        <v>0</v>
      </c>
      <c r="E360" s="159">
        <v>0</v>
      </c>
      <c r="F360" s="159">
        <v>0</v>
      </c>
      <c r="G360" s="159">
        <v>0</v>
      </c>
      <c r="H360" s="158" t="s">
        <v>89</v>
      </c>
    </row>
    <row r="361" spans="1:8" x14ac:dyDescent="0.2">
      <c r="A361" s="344"/>
      <c r="B361" s="385"/>
      <c r="C361" s="6" t="s">
        <v>589</v>
      </c>
      <c r="D361" s="161">
        <v>0</v>
      </c>
      <c r="E361" s="159">
        <v>0</v>
      </c>
      <c r="F361" s="161">
        <v>0</v>
      </c>
      <c r="G361" s="159">
        <v>0</v>
      </c>
      <c r="H361" s="158" t="s">
        <v>89</v>
      </c>
    </row>
    <row r="362" spans="1:8" ht="17.25" customHeight="1" x14ac:dyDescent="0.2">
      <c r="A362" s="300" t="s">
        <v>103</v>
      </c>
      <c r="B362" s="262" t="s">
        <v>104</v>
      </c>
      <c r="C362" s="83" t="s">
        <v>585</v>
      </c>
      <c r="D362" s="52">
        <f>D363+D364+D365+D366</f>
        <v>78250</v>
      </c>
      <c r="E362" s="154">
        <f>SUM(E363:E366)</f>
        <v>100</v>
      </c>
      <c r="F362" s="52">
        <f>F363+F364+F365+F366</f>
        <v>15542.2</v>
      </c>
      <c r="G362" s="154">
        <f>SUM(G363:G366)</f>
        <v>100</v>
      </c>
      <c r="H362" s="155">
        <f>F362/D362*100-100</f>
        <v>-80.137763578274757</v>
      </c>
    </row>
    <row r="363" spans="1:8" ht="31.5" x14ac:dyDescent="0.2">
      <c r="A363" s="300"/>
      <c r="B363" s="262"/>
      <c r="C363" s="83" t="s">
        <v>586</v>
      </c>
      <c r="D363" s="52">
        <v>64859</v>
      </c>
      <c r="E363" s="154">
        <f>D363/D362*100</f>
        <v>82.886900958466455</v>
      </c>
      <c r="F363" s="52">
        <v>11312.2</v>
      </c>
      <c r="G363" s="154">
        <f>F363/F362*100</f>
        <v>72.783775784637953</v>
      </c>
      <c r="H363" s="155">
        <f>F363/D363*100-100</f>
        <v>-82.558781356480978</v>
      </c>
    </row>
    <row r="364" spans="1:8" x14ac:dyDescent="0.2">
      <c r="A364" s="300"/>
      <c r="B364" s="262"/>
      <c r="C364" s="83" t="s">
        <v>587</v>
      </c>
      <c r="D364" s="162">
        <f>D369+D374+D379+D384+D389</f>
        <v>0</v>
      </c>
      <c r="E364" s="154">
        <v>0</v>
      </c>
      <c r="F364" s="52">
        <f>F369+F374+F379+F384+F389</f>
        <v>0</v>
      </c>
      <c r="G364" s="154">
        <v>0</v>
      </c>
      <c r="H364" s="155" t="s">
        <v>89</v>
      </c>
    </row>
    <row r="365" spans="1:8" x14ac:dyDescent="0.2">
      <c r="A365" s="300"/>
      <c r="B365" s="262"/>
      <c r="C365" s="83" t="s">
        <v>588</v>
      </c>
      <c r="D365" s="52">
        <v>13391</v>
      </c>
      <c r="E365" s="154">
        <f>D365/D362*100</f>
        <v>17.113099041533548</v>
      </c>
      <c r="F365" s="52">
        <v>4230</v>
      </c>
      <c r="G365" s="154">
        <f>F365/F362*100</f>
        <v>27.216224215362043</v>
      </c>
      <c r="H365" s="155">
        <f>F365/D365*100-100</f>
        <v>-68.411619744604593</v>
      </c>
    </row>
    <row r="366" spans="1:8" x14ac:dyDescent="0.2">
      <c r="A366" s="300"/>
      <c r="B366" s="262"/>
      <c r="C366" s="83" t="s">
        <v>589</v>
      </c>
      <c r="D366" s="162">
        <f>D371+D376+D381+D386+D391</f>
        <v>0</v>
      </c>
      <c r="E366" s="154">
        <v>0</v>
      </c>
      <c r="F366" s="162">
        <f>F371+F376+F381+F386+F391</f>
        <v>0</v>
      </c>
      <c r="G366" s="154">
        <v>0</v>
      </c>
      <c r="H366" s="155" t="s">
        <v>89</v>
      </c>
    </row>
    <row r="367" spans="1:8" ht="12.75" customHeight="1" x14ac:dyDescent="0.2">
      <c r="A367" s="388" t="s">
        <v>754</v>
      </c>
      <c r="B367" s="366" t="s">
        <v>496</v>
      </c>
      <c r="C367" s="6" t="s">
        <v>585</v>
      </c>
      <c r="D367" s="156">
        <f>D368+D369+D370+D371</f>
        <v>9522</v>
      </c>
      <c r="E367" s="157">
        <f>SUM(E368:E371)</f>
        <v>100</v>
      </c>
      <c r="F367" s="156">
        <f>F368+F369+F370+F371</f>
        <v>1579.5</v>
      </c>
      <c r="G367" s="157">
        <f>SUM(G368:G371)</f>
        <v>100</v>
      </c>
      <c r="H367" s="158">
        <f>F367/D367*100-100</f>
        <v>-83.412098298676753</v>
      </c>
    </row>
    <row r="368" spans="1:8" ht="31.5" x14ac:dyDescent="0.2">
      <c r="A368" s="388"/>
      <c r="B368" s="366"/>
      <c r="C368" s="6" t="s">
        <v>586</v>
      </c>
      <c r="D368" s="8">
        <v>9522</v>
      </c>
      <c r="E368" s="157">
        <f>D368/D367*100</f>
        <v>100</v>
      </c>
      <c r="F368" s="8">
        <v>1579.5</v>
      </c>
      <c r="G368" s="157">
        <f>F368/F367*100</f>
        <v>100</v>
      </c>
      <c r="H368" s="158">
        <f>F368/D368*100-100</f>
        <v>-83.412098298676753</v>
      </c>
    </row>
    <row r="369" spans="1:8" x14ac:dyDescent="0.2">
      <c r="A369" s="388"/>
      <c r="B369" s="366"/>
      <c r="C369" s="6" t="s">
        <v>587</v>
      </c>
      <c r="D369" s="159">
        <v>0</v>
      </c>
      <c r="E369" s="159">
        <v>0</v>
      </c>
      <c r="F369" s="159">
        <v>0</v>
      </c>
      <c r="G369" s="159">
        <v>0</v>
      </c>
      <c r="H369" s="158" t="s">
        <v>89</v>
      </c>
    </row>
    <row r="370" spans="1:8" x14ac:dyDescent="0.2">
      <c r="A370" s="388"/>
      <c r="B370" s="366"/>
      <c r="C370" s="6" t="s">
        <v>588</v>
      </c>
      <c r="D370" s="159">
        <v>0</v>
      </c>
      <c r="E370" s="159">
        <v>0</v>
      </c>
      <c r="F370" s="159">
        <v>0</v>
      </c>
      <c r="G370" s="159">
        <v>0</v>
      </c>
      <c r="H370" s="158" t="s">
        <v>89</v>
      </c>
    </row>
    <row r="371" spans="1:8" x14ac:dyDescent="0.2">
      <c r="A371" s="388"/>
      <c r="B371" s="366"/>
      <c r="C371" s="6" t="s">
        <v>589</v>
      </c>
      <c r="D371" s="159">
        <v>0</v>
      </c>
      <c r="E371" s="159">
        <v>0</v>
      </c>
      <c r="F371" s="159">
        <v>0</v>
      </c>
      <c r="G371" s="159">
        <v>0</v>
      </c>
      <c r="H371" s="158" t="s">
        <v>89</v>
      </c>
    </row>
    <row r="372" spans="1:8" ht="28.5" customHeight="1" x14ac:dyDescent="0.2">
      <c r="A372" s="388" t="s">
        <v>755</v>
      </c>
      <c r="B372" s="366" t="s">
        <v>994</v>
      </c>
      <c r="C372" s="6" t="s">
        <v>585</v>
      </c>
      <c r="D372" s="8">
        <f>D373+D374+D375+D376</f>
        <v>34946</v>
      </c>
      <c r="E372" s="157">
        <f>SUM(E373:E376)</f>
        <v>100</v>
      </c>
      <c r="F372" s="8">
        <f>F373+F374+F375+F376</f>
        <v>5986.5</v>
      </c>
      <c r="G372" s="157">
        <f>SUM(G373:G376)</f>
        <v>100</v>
      </c>
      <c r="H372" s="158">
        <f>F372/D372*100-100</f>
        <v>-82.869284038230404</v>
      </c>
    </row>
    <row r="373" spans="1:8" ht="31.5" customHeight="1" x14ac:dyDescent="0.2">
      <c r="A373" s="388"/>
      <c r="B373" s="366"/>
      <c r="C373" s="6" t="s">
        <v>586</v>
      </c>
      <c r="D373" s="8">
        <v>34946</v>
      </c>
      <c r="E373" s="157">
        <f>D373/D372*100</f>
        <v>100</v>
      </c>
      <c r="F373" s="8">
        <v>5986.5</v>
      </c>
      <c r="G373" s="157">
        <f>F373/F372*100</f>
        <v>100</v>
      </c>
      <c r="H373" s="158">
        <f>F373/D373*100-100</f>
        <v>-82.869284038230404</v>
      </c>
    </row>
    <row r="374" spans="1:8" ht="20.25" customHeight="1" x14ac:dyDescent="0.2">
      <c r="A374" s="388"/>
      <c r="B374" s="366"/>
      <c r="C374" s="6" t="s">
        <v>587</v>
      </c>
      <c r="D374" s="159">
        <v>0</v>
      </c>
      <c r="E374" s="159">
        <v>0</v>
      </c>
      <c r="F374" s="159">
        <v>0</v>
      </c>
      <c r="G374" s="159">
        <v>0</v>
      </c>
      <c r="H374" s="158" t="s">
        <v>89</v>
      </c>
    </row>
    <row r="375" spans="1:8" ht="18" customHeight="1" x14ac:dyDescent="0.2">
      <c r="A375" s="388"/>
      <c r="B375" s="366"/>
      <c r="C375" s="6" t="s">
        <v>588</v>
      </c>
      <c r="D375" s="159">
        <v>0</v>
      </c>
      <c r="E375" s="159">
        <v>0</v>
      </c>
      <c r="F375" s="159">
        <v>0</v>
      </c>
      <c r="G375" s="159">
        <v>0</v>
      </c>
      <c r="H375" s="158" t="s">
        <v>89</v>
      </c>
    </row>
    <row r="376" spans="1:8" ht="22.5" customHeight="1" x14ac:dyDescent="0.2">
      <c r="A376" s="388"/>
      <c r="B376" s="366"/>
      <c r="C376" s="6" t="s">
        <v>589</v>
      </c>
      <c r="D376" s="159">
        <v>0</v>
      </c>
      <c r="E376" s="159">
        <v>0</v>
      </c>
      <c r="F376" s="159">
        <v>0</v>
      </c>
      <c r="G376" s="159">
        <v>0</v>
      </c>
      <c r="H376" s="158" t="s">
        <v>89</v>
      </c>
    </row>
    <row r="377" spans="1:8" ht="30" customHeight="1" x14ac:dyDescent="0.2">
      <c r="A377" s="388" t="s">
        <v>756</v>
      </c>
      <c r="B377" s="366" t="s">
        <v>1394</v>
      </c>
      <c r="C377" s="6" t="s">
        <v>585</v>
      </c>
      <c r="D377" s="8">
        <f>D378+D379+D380+D381</f>
        <v>20421</v>
      </c>
      <c r="E377" s="157">
        <f>SUM(E378:E381)</f>
        <v>99.510308016257781</v>
      </c>
      <c r="F377" s="8">
        <f>F378+F379+F380+F381</f>
        <v>3748.8</v>
      </c>
      <c r="G377" s="157">
        <f>SUM(G378:G381)</f>
        <v>99.333119931711479</v>
      </c>
      <c r="H377" s="158">
        <f>F377/D377*100-100</f>
        <v>-81.642426913471425</v>
      </c>
    </row>
    <row r="378" spans="1:8" ht="33" customHeight="1" x14ac:dyDescent="0.2">
      <c r="A378" s="388"/>
      <c r="B378" s="366"/>
      <c r="C378" s="6" t="s">
        <v>586</v>
      </c>
      <c r="D378" s="8">
        <v>20321</v>
      </c>
      <c r="E378" s="157">
        <f>D378/D377*100</f>
        <v>99.510308016257781</v>
      </c>
      <c r="F378" s="8">
        <v>3723.8</v>
      </c>
      <c r="G378" s="157">
        <f>F378/F377*100</f>
        <v>99.333119931711479</v>
      </c>
      <c r="H378" s="158">
        <f>F378/D378*100-100</f>
        <v>-81.675114413660737</v>
      </c>
    </row>
    <row r="379" spans="1:8" ht="21" customHeight="1" x14ac:dyDescent="0.2">
      <c r="A379" s="388"/>
      <c r="B379" s="366"/>
      <c r="C379" s="6" t="s">
        <v>587</v>
      </c>
      <c r="D379" s="159">
        <v>0</v>
      </c>
      <c r="E379" s="159">
        <v>0</v>
      </c>
      <c r="F379" s="159">
        <v>0</v>
      </c>
      <c r="G379" s="159">
        <v>0</v>
      </c>
      <c r="H379" s="158" t="s">
        <v>89</v>
      </c>
    </row>
    <row r="380" spans="1:8" ht="21" customHeight="1" x14ac:dyDescent="0.2">
      <c r="A380" s="388"/>
      <c r="B380" s="366"/>
      <c r="C380" s="6" t="s">
        <v>588</v>
      </c>
      <c r="D380" s="159">
        <v>100</v>
      </c>
      <c r="E380" s="159">
        <v>0</v>
      </c>
      <c r="F380" s="159">
        <v>25</v>
      </c>
      <c r="G380" s="159">
        <v>0</v>
      </c>
      <c r="H380" s="158" t="s">
        <v>89</v>
      </c>
    </row>
    <row r="381" spans="1:8" ht="21" customHeight="1" x14ac:dyDescent="0.2">
      <c r="A381" s="388"/>
      <c r="B381" s="366"/>
      <c r="C381" s="6" t="s">
        <v>589</v>
      </c>
      <c r="D381" s="159">
        <v>0</v>
      </c>
      <c r="E381" s="159">
        <v>0</v>
      </c>
      <c r="F381" s="159">
        <v>0</v>
      </c>
      <c r="G381" s="159">
        <v>0</v>
      </c>
      <c r="H381" s="158" t="s">
        <v>89</v>
      </c>
    </row>
    <row r="382" spans="1:8" ht="20.100000000000001" customHeight="1" x14ac:dyDescent="0.2">
      <c r="A382" s="388" t="s">
        <v>757</v>
      </c>
      <c r="B382" s="366" t="s">
        <v>995</v>
      </c>
      <c r="C382" s="6" t="s">
        <v>585</v>
      </c>
      <c r="D382" s="8">
        <f>D383+D384+D385+D386</f>
        <v>70</v>
      </c>
      <c r="E382" s="157">
        <f>SUM(E383:E386)</f>
        <v>100</v>
      </c>
      <c r="F382" s="8">
        <f>F383+F384+F385+F386</f>
        <v>22.4</v>
      </c>
      <c r="G382" s="157">
        <f>SUM(G383:G386)</f>
        <v>100</v>
      </c>
      <c r="H382" s="158">
        <f>F382/D382*100-100</f>
        <v>-68</v>
      </c>
    </row>
    <row r="383" spans="1:8" ht="29.25" customHeight="1" x14ac:dyDescent="0.2">
      <c r="A383" s="388"/>
      <c r="B383" s="366"/>
      <c r="C383" s="6" t="s">
        <v>586</v>
      </c>
      <c r="D383" s="8">
        <v>70</v>
      </c>
      <c r="E383" s="157">
        <f>D383/D382*100</f>
        <v>100</v>
      </c>
      <c r="F383" s="8">
        <v>22.4</v>
      </c>
      <c r="G383" s="157">
        <f>F383/F382*100</f>
        <v>100</v>
      </c>
      <c r="H383" s="158">
        <f>F383/D383*100-100</f>
        <v>-68</v>
      </c>
    </row>
    <row r="384" spans="1:8" ht="20.100000000000001" customHeight="1" x14ac:dyDescent="0.2">
      <c r="A384" s="388"/>
      <c r="B384" s="366"/>
      <c r="C384" s="6" t="s">
        <v>587</v>
      </c>
      <c r="D384" s="159">
        <v>0</v>
      </c>
      <c r="E384" s="159">
        <v>0</v>
      </c>
      <c r="F384" s="159">
        <v>0</v>
      </c>
      <c r="G384" s="159">
        <v>0</v>
      </c>
      <c r="H384" s="158" t="s">
        <v>89</v>
      </c>
    </row>
    <row r="385" spans="1:8" ht="20.100000000000001" customHeight="1" x14ac:dyDescent="0.2">
      <c r="A385" s="388"/>
      <c r="B385" s="366"/>
      <c r="C385" s="6" t="s">
        <v>588</v>
      </c>
      <c r="D385" s="159">
        <v>0</v>
      </c>
      <c r="E385" s="159">
        <v>0</v>
      </c>
      <c r="F385" s="159">
        <v>0</v>
      </c>
      <c r="G385" s="159">
        <v>0</v>
      </c>
      <c r="H385" s="158" t="s">
        <v>89</v>
      </c>
    </row>
    <row r="386" spans="1:8" ht="20.100000000000001" customHeight="1" x14ac:dyDescent="0.2">
      <c r="A386" s="388"/>
      <c r="B386" s="366"/>
      <c r="C386" s="6" t="s">
        <v>589</v>
      </c>
      <c r="D386" s="159">
        <v>0</v>
      </c>
      <c r="E386" s="159">
        <v>0</v>
      </c>
      <c r="F386" s="159">
        <v>0</v>
      </c>
      <c r="G386" s="159">
        <v>0</v>
      </c>
      <c r="H386" s="158" t="s">
        <v>89</v>
      </c>
    </row>
    <row r="387" spans="1:8" ht="25.5" customHeight="1" x14ac:dyDescent="0.2">
      <c r="A387" s="388" t="s">
        <v>758</v>
      </c>
      <c r="B387" s="366" t="s">
        <v>996</v>
      </c>
      <c r="C387" s="6" t="s">
        <v>585</v>
      </c>
      <c r="D387" s="8">
        <f>D388+D389+D390+D391</f>
        <v>13291</v>
      </c>
      <c r="E387" s="157">
        <f>SUM(E388:E391)</f>
        <v>100</v>
      </c>
      <c r="F387" s="8">
        <f>F388+F389+F390+F391</f>
        <v>4205</v>
      </c>
      <c r="G387" s="157">
        <f>SUM(G388:G391)</f>
        <v>100</v>
      </c>
      <c r="H387" s="158">
        <f>F387/D387*100-100</f>
        <v>-68.362049507185304</v>
      </c>
    </row>
    <row r="388" spans="1:8" ht="34.5" customHeight="1" x14ac:dyDescent="0.2">
      <c r="A388" s="388"/>
      <c r="B388" s="366"/>
      <c r="C388" s="6" t="s">
        <v>586</v>
      </c>
      <c r="D388" s="159">
        <v>0</v>
      </c>
      <c r="E388" s="159">
        <v>0</v>
      </c>
      <c r="F388" s="159">
        <v>0</v>
      </c>
      <c r="G388" s="159">
        <v>0</v>
      </c>
      <c r="H388" s="158" t="s">
        <v>89</v>
      </c>
    </row>
    <row r="389" spans="1:8" ht="20.100000000000001" customHeight="1" x14ac:dyDescent="0.2">
      <c r="A389" s="388"/>
      <c r="B389" s="366"/>
      <c r="C389" s="6" t="s">
        <v>587</v>
      </c>
      <c r="D389" s="159">
        <v>0</v>
      </c>
      <c r="E389" s="159">
        <v>0</v>
      </c>
      <c r="F389" s="159">
        <v>0</v>
      </c>
      <c r="G389" s="159">
        <v>0</v>
      </c>
      <c r="H389" s="158" t="s">
        <v>89</v>
      </c>
    </row>
    <row r="390" spans="1:8" ht="20.100000000000001" customHeight="1" x14ac:dyDescent="0.2">
      <c r="A390" s="388"/>
      <c r="B390" s="366"/>
      <c r="C390" s="6" t="s">
        <v>588</v>
      </c>
      <c r="D390" s="8">
        <v>13291</v>
      </c>
      <c r="E390" s="157">
        <f>D390/D387*100</f>
        <v>100</v>
      </c>
      <c r="F390" s="8">
        <v>4205</v>
      </c>
      <c r="G390" s="157">
        <f>F390/F387*100</f>
        <v>100</v>
      </c>
      <c r="H390" s="158">
        <f>F390/D390*100-100</f>
        <v>-68.362049507185304</v>
      </c>
    </row>
    <row r="391" spans="1:8" ht="27" customHeight="1" x14ac:dyDescent="0.2">
      <c r="A391" s="388"/>
      <c r="B391" s="366"/>
      <c r="C391" s="6" t="s">
        <v>589</v>
      </c>
      <c r="D391" s="159">
        <v>0</v>
      </c>
      <c r="E391" s="159">
        <v>0</v>
      </c>
      <c r="F391" s="159">
        <v>0</v>
      </c>
      <c r="G391" s="159">
        <v>0</v>
      </c>
      <c r="H391" s="158" t="s">
        <v>89</v>
      </c>
    </row>
    <row r="392" spans="1:8" ht="20.100000000000001" customHeight="1" x14ac:dyDescent="0.2">
      <c r="A392" s="392" t="s">
        <v>2</v>
      </c>
      <c r="B392" s="393" t="s">
        <v>1096</v>
      </c>
      <c r="C392" s="82" t="s">
        <v>585</v>
      </c>
      <c r="D392" s="89">
        <f>SUM(D393:D396)</f>
        <v>9471.4</v>
      </c>
      <c r="E392" s="153">
        <f>SUM(E393:E396)</f>
        <v>100</v>
      </c>
      <c r="F392" s="89">
        <f>SUM(F393:F396)</f>
        <v>1367.048</v>
      </c>
      <c r="G392" s="153">
        <f>SUM(G393:G396)</f>
        <v>100</v>
      </c>
      <c r="H392" s="89">
        <f>F392/D392*100-100</f>
        <v>-85.566568828261921</v>
      </c>
    </row>
    <row r="393" spans="1:8" ht="33" customHeight="1" x14ac:dyDescent="0.2">
      <c r="A393" s="392"/>
      <c r="B393" s="393"/>
      <c r="C393" s="82" t="s">
        <v>586</v>
      </c>
      <c r="D393" s="164">
        <f>D398+D448+D463</f>
        <v>8253</v>
      </c>
      <c r="E393" s="153">
        <f>(D393/D392)*100</f>
        <v>87.136009460058702</v>
      </c>
      <c r="F393" s="165">
        <f>F398+F448+F463</f>
        <v>1367.048</v>
      </c>
      <c r="G393" s="153">
        <f>(F393/F392)*100</f>
        <v>100</v>
      </c>
      <c r="H393" s="89">
        <f>F393/D393*100-100</f>
        <v>-83.435744577729309</v>
      </c>
    </row>
    <row r="394" spans="1:8" ht="20.100000000000001" customHeight="1" x14ac:dyDescent="0.2">
      <c r="A394" s="392"/>
      <c r="B394" s="393"/>
      <c r="C394" s="82" t="s">
        <v>587</v>
      </c>
      <c r="D394" s="164">
        <f>D399+D449+D464</f>
        <v>451.5</v>
      </c>
      <c r="E394" s="153">
        <f>(D394/D392)*100</f>
        <v>4.7669827058301832</v>
      </c>
      <c r="F394" s="166">
        <f>F464</f>
        <v>0</v>
      </c>
      <c r="G394" s="153">
        <f>(F394/F392)*100</f>
        <v>0</v>
      </c>
      <c r="H394" s="89">
        <f>F394/D394*100-100</f>
        <v>-100</v>
      </c>
    </row>
    <row r="395" spans="1:8" ht="20.100000000000001" customHeight="1" x14ac:dyDescent="0.2">
      <c r="A395" s="392"/>
      <c r="B395" s="393"/>
      <c r="C395" s="82" t="s">
        <v>588</v>
      </c>
      <c r="D395" s="164">
        <f>D400+D450+D465</f>
        <v>766.9</v>
      </c>
      <c r="E395" s="153">
        <f>(D395/D392)*100</f>
        <v>8.097007834111114</v>
      </c>
      <c r="F395" s="167">
        <f>F465</f>
        <v>0</v>
      </c>
      <c r="G395" s="153">
        <f>(F395/F392)*100</f>
        <v>0</v>
      </c>
      <c r="H395" s="89">
        <f>F395/D395*100-100</f>
        <v>-100</v>
      </c>
    </row>
    <row r="396" spans="1:8" ht="20.100000000000001" customHeight="1" x14ac:dyDescent="0.2">
      <c r="A396" s="392"/>
      <c r="B396" s="393"/>
      <c r="C396" s="82" t="s">
        <v>589</v>
      </c>
      <c r="D396" s="164">
        <f>D401+D451+D466</f>
        <v>0</v>
      </c>
      <c r="E396" s="153">
        <f>(D396/D392)*100</f>
        <v>0</v>
      </c>
      <c r="F396" s="89">
        <v>0</v>
      </c>
      <c r="G396" s="153">
        <f>(F396/F392)*100</f>
        <v>0</v>
      </c>
      <c r="H396" s="89" t="s">
        <v>89</v>
      </c>
    </row>
    <row r="397" spans="1:8" ht="20.100000000000001" customHeight="1" x14ac:dyDescent="0.2">
      <c r="A397" s="394" t="s">
        <v>110</v>
      </c>
      <c r="B397" s="395" t="s">
        <v>1045</v>
      </c>
      <c r="C397" s="83" t="s">
        <v>585</v>
      </c>
      <c r="D397" s="52">
        <f>SUM(D398:D401)</f>
        <v>6287</v>
      </c>
      <c r="E397" s="52">
        <f>SUM(E398:E401)</f>
        <v>100</v>
      </c>
      <c r="F397" s="52">
        <f>SUM(F398:F401)</f>
        <v>1334.048</v>
      </c>
      <c r="G397" s="52">
        <f>SUM(G398:G401)</f>
        <v>100</v>
      </c>
      <c r="H397" s="52">
        <f>F397/D397*100-100</f>
        <v>-78.780849371719427</v>
      </c>
    </row>
    <row r="398" spans="1:8" ht="30.75" customHeight="1" x14ac:dyDescent="0.2">
      <c r="A398" s="394"/>
      <c r="B398" s="395"/>
      <c r="C398" s="83" t="s">
        <v>586</v>
      </c>
      <c r="D398" s="52">
        <f>D403+D408+D413+D418+D423+D428+D433+D438+D443</f>
        <v>6287</v>
      </c>
      <c r="E398" s="52">
        <f>D398/D397*100</f>
        <v>100</v>
      </c>
      <c r="F398" s="168">
        <f>F402+F407+F412+F417+F422+F427+F432+F437+F442</f>
        <v>1334.048</v>
      </c>
      <c r="G398" s="52">
        <f>F398/F397*100</f>
        <v>100</v>
      </c>
      <c r="H398" s="52">
        <f>F398/D398*100-100</f>
        <v>-78.780849371719427</v>
      </c>
    </row>
    <row r="399" spans="1:8" ht="20.100000000000001" customHeight="1" x14ac:dyDescent="0.2">
      <c r="A399" s="394"/>
      <c r="B399" s="395"/>
      <c r="C399" s="83" t="s">
        <v>587</v>
      </c>
      <c r="D399" s="52">
        <f>D404+D409+D414+D419+D424+D429+D434+D439+D444</f>
        <v>0</v>
      </c>
      <c r="E399" s="52">
        <f>D399/D397*100</f>
        <v>0</v>
      </c>
      <c r="F399" s="168">
        <v>0</v>
      </c>
      <c r="G399" s="52">
        <f>F399/F397*100</f>
        <v>0</v>
      </c>
      <c r="H399" s="52" t="s">
        <v>89</v>
      </c>
    </row>
    <row r="400" spans="1:8" ht="20.100000000000001" customHeight="1" x14ac:dyDescent="0.2">
      <c r="A400" s="394"/>
      <c r="B400" s="395"/>
      <c r="C400" s="83" t="s">
        <v>588</v>
      </c>
      <c r="D400" s="52">
        <f>D405+D410+D415+D420+D425+D430+D435+D440+D445</f>
        <v>0</v>
      </c>
      <c r="E400" s="52">
        <f>D400/D397*100</f>
        <v>0</v>
      </c>
      <c r="F400" s="52">
        <v>0</v>
      </c>
      <c r="G400" s="52">
        <f>F400/F397*100</f>
        <v>0</v>
      </c>
      <c r="H400" s="52" t="s">
        <v>89</v>
      </c>
    </row>
    <row r="401" spans="1:10" ht="20.100000000000001" customHeight="1" x14ac:dyDescent="0.2">
      <c r="A401" s="394"/>
      <c r="B401" s="395"/>
      <c r="C401" s="83" t="s">
        <v>589</v>
      </c>
      <c r="D401" s="52">
        <f>D406+D411+D416+D421+D426+D431+D436+D441+D446</f>
        <v>0</v>
      </c>
      <c r="E401" s="52">
        <f>D401/D397*100</f>
        <v>0</v>
      </c>
      <c r="F401" s="52">
        <v>0</v>
      </c>
      <c r="G401" s="52">
        <f>F401/F397*100</f>
        <v>0</v>
      </c>
      <c r="H401" s="52" t="s">
        <v>89</v>
      </c>
    </row>
    <row r="402" spans="1:10" ht="20.100000000000001" customHeight="1" x14ac:dyDescent="0.2">
      <c r="A402" s="362" t="s">
        <v>111</v>
      </c>
      <c r="B402" s="391" t="s">
        <v>112</v>
      </c>
      <c r="C402" s="6" t="s">
        <v>585</v>
      </c>
      <c r="D402" s="8">
        <f>SUM(D403:D406)</f>
        <v>90</v>
      </c>
      <c r="E402" s="8">
        <f>SUM(E403:E406)</f>
        <v>100</v>
      </c>
      <c r="F402" s="8">
        <f>SUM(F403:F406)</f>
        <v>2.5499999999999998</v>
      </c>
      <c r="G402" s="8">
        <f>SUM(G403:G406)</f>
        <v>100</v>
      </c>
      <c r="H402" s="8">
        <f>F402/D402*100-100</f>
        <v>-97.166666666666671</v>
      </c>
    </row>
    <row r="403" spans="1:10" ht="33" customHeight="1" x14ac:dyDescent="0.2">
      <c r="A403" s="362"/>
      <c r="B403" s="391"/>
      <c r="C403" s="6" t="s">
        <v>586</v>
      </c>
      <c r="D403" s="8">
        <v>90</v>
      </c>
      <c r="E403" s="8">
        <f>D403/D402*100</f>
        <v>100</v>
      </c>
      <c r="F403" s="175">
        <v>2.5499999999999998</v>
      </c>
      <c r="G403" s="8">
        <f>F403/F402*100</f>
        <v>100</v>
      </c>
      <c r="H403" s="8">
        <f>F403/D403*100-100</f>
        <v>-97.166666666666671</v>
      </c>
    </row>
    <row r="404" spans="1:10" ht="20.100000000000001" customHeight="1" x14ac:dyDescent="0.2">
      <c r="A404" s="362"/>
      <c r="B404" s="391"/>
      <c r="C404" s="6" t="s">
        <v>587</v>
      </c>
      <c r="D404" s="8">
        <v>0</v>
      </c>
      <c r="E404" s="8">
        <f>D404/D402*100</f>
        <v>0</v>
      </c>
      <c r="F404" s="8">
        <v>0</v>
      </c>
      <c r="G404" s="8">
        <f>F404/F402*100</f>
        <v>0</v>
      </c>
      <c r="H404" s="8" t="s">
        <v>89</v>
      </c>
    </row>
    <row r="405" spans="1:10" ht="20.100000000000001" customHeight="1" x14ac:dyDescent="0.2">
      <c r="A405" s="362"/>
      <c r="B405" s="391"/>
      <c r="C405" s="6" t="s">
        <v>588</v>
      </c>
      <c r="D405" s="8">
        <v>0</v>
      </c>
      <c r="E405" s="8">
        <f>D405/D402*100</f>
        <v>0</v>
      </c>
      <c r="F405" s="8">
        <v>0</v>
      </c>
      <c r="G405" s="8">
        <f>F405/F402*100</f>
        <v>0</v>
      </c>
      <c r="H405" s="8" t="s">
        <v>89</v>
      </c>
    </row>
    <row r="406" spans="1:10" ht="20.100000000000001" customHeight="1" x14ac:dyDescent="0.2">
      <c r="A406" s="362"/>
      <c r="B406" s="391"/>
      <c r="C406" s="6" t="s">
        <v>589</v>
      </c>
      <c r="D406" s="8">
        <v>0</v>
      </c>
      <c r="E406" s="8">
        <f>D406/D402*100</f>
        <v>0</v>
      </c>
      <c r="F406" s="8">
        <v>0</v>
      </c>
      <c r="G406" s="8">
        <f>F406/F402*100</f>
        <v>0</v>
      </c>
      <c r="H406" s="8" t="s">
        <v>89</v>
      </c>
      <c r="I406" s="65"/>
      <c r="J406" s="65"/>
    </row>
    <row r="407" spans="1:10" ht="20.100000000000001" customHeight="1" x14ac:dyDescent="0.2">
      <c r="A407" s="362" t="s">
        <v>113</v>
      </c>
      <c r="B407" s="391" t="s">
        <v>114</v>
      </c>
      <c r="C407" s="6" t="s">
        <v>585</v>
      </c>
      <c r="D407" s="8">
        <f>SUM(D408:D411)</f>
        <v>996</v>
      </c>
      <c r="E407" s="8">
        <f>SUM(E408:E411)</f>
        <v>100</v>
      </c>
      <c r="F407" s="8">
        <f>SUM(F408:F411)</f>
        <v>163.398</v>
      </c>
      <c r="G407" s="8">
        <f>SUM(G408:G411)</f>
        <v>100</v>
      </c>
      <c r="H407" s="8">
        <f>F407/D407*100-100</f>
        <v>-83.59457831325301</v>
      </c>
      <c r="I407" s="65"/>
      <c r="J407" s="65"/>
    </row>
    <row r="408" spans="1:10" ht="31.5" customHeight="1" x14ac:dyDescent="0.2">
      <c r="A408" s="362"/>
      <c r="B408" s="391"/>
      <c r="C408" s="6" t="s">
        <v>586</v>
      </c>
      <c r="D408" s="8">
        <v>996</v>
      </c>
      <c r="E408" s="8">
        <f>D408/D407*100</f>
        <v>100</v>
      </c>
      <c r="F408" s="175">
        <v>163.398</v>
      </c>
      <c r="G408" s="8">
        <f>F408/F407*100</f>
        <v>100</v>
      </c>
      <c r="H408" s="8">
        <f t="shared" ref="H408:H413" si="23">F408/D408*100-100</f>
        <v>-83.59457831325301</v>
      </c>
    </row>
    <row r="409" spans="1:10" ht="20.100000000000001" customHeight="1" x14ac:dyDescent="0.2">
      <c r="A409" s="362"/>
      <c r="B409" s="391"/>
      <c r="C409" s="6" t="s">
        <v>587</v>
      </c>
      <c r="D409" s="8">
        <v>0</v>
      </c>
      <c r="E409" s="8">
        <f>D409/D407*100</f>
        <v>0</v>
      </c>
      <c r="F409" s="8">
        <v>0</v>
      </c>
      <c r="G409" s="8">
        <f>F409/F407*100</f>
        <v>0</v>
      </c>
      <c r="H409" s="8" t="s">
        <v>89</v>
      </c>
    </row>
    <row r="410" spans="1:10" ht="20.100000000000001" customHeight="1" x14ac:dyDescent="0.2">
      <c r="A410" s="362"/>
      <c r="B410" s="391"/>
      <c r="C410" s="6" t="s">
        <v>588</v>
      </c>
      <c r="D410" s="8">
        <v>0</v>
      </c>
      <c r="E410" s="8">
        <f>D410/D407*100</f>
        <v>0</v>
      </c>
      <c r="F410" s="8">
        <v>0</v>
      </c>
      <c r="G410" s="8">
        <f>F410/F407*100</f>
        <v>0</v>
      </c>
      <c r="H410" s="8" t="s">
        <v>89</v>
      </c>
    </row>
    <row r="411" spans="1:10" ht="20.100000000000001" customHeight="1" x14ac:dyDescent="0.2">
      <c r="A411" s="362"/>
      <c r="B411" s="391"/>
      <c r="C411" s="6" t="s">
        <v>589</v>
      </c>
      <c r="D411" s="8">
        <v>0</v>
      </c>
      <c r="E411" s="8">
        <f>D411/D407*100</f>
        <v>0</v>
      </c>
      <c r="F411" s="8">
        <v>0</v>
      </c>
      <c r="G411" s="8">
        <f>F411/F407*100</f>
        <v>0</v>
      </c>
      <c r="H411" s="8" t="s">
        <v>89</v>
      </c>
    </row>
    <row r="412" spans="1:10" ht="20.100000000000001" customHeight="1" x14ac:dyDescent="0.2">
      <c r="A412" s="362" t="s">
        <v>115</v>
      </c>
      <c r="B412" s="391" t="s">
        <v>116</v>
      </c>
      <c r="C412" s="6" t="s">
        <v>585</v>
      </c>
      <c r="D412" s="8">
        <f>SUM(D413:D416)</f>
        <v>65</v>
      </c>
      <c r="E412" s="8">
        <f>SUM(E413:E416)</f>
        <v>100</v>
      </c>
      <c r="F412" s="8">
        <f>SUM(F413:F416)</f>
        <v>0</v>
      </c>
      <c r="G412" s="8">
        <f>SUM(G413:G416)</f>
        <v>100</v>
      </c>
      <c r="H412" s="8">
        <f t="shared" si="23"/>
        <v>-100</v>
      </c>
    </row>
    <row r="413" spans="1:10" ht="33" customHeight="1" x14ac:dyDescent="0.2">
      <c r="A413" s="362"/>
      <c r="B413" s="391"/>
      <c r="C413" s="6" t="s">
        <v>586</v>
      </c>
      <c r="D413" s="8">
        <v>65</v>
      </c>
      <c r="E413" s="8">
        <f>D413/D412*100</f>
        <v>100</v>
      </c>
      <c r="F413" s="175">
        <v>0</v>
      </c>
      <c r="G413" s="8">
        <v>100</v>
      </c>
      <c r="H413" s="8">
        <f t="shared" si="23"/>
        <v>-100</v>
      </c>
    </row>
    <row r="414" spans="1:10" ht="20.100000000000001" customHeight="1" x14ac:dyDescent="0.2">
      <c r="A414" s="362"/>
      <c r="B414" s="391"/>
      <c r="C414" s="6" t="s">
        <v>587</v>
      </c>
      <c r="D414" s="8">
        <v>0</v>
      </c>
      <c r="E414" s="8">
        <f>D414/D412*100</f>
        <v>0</v>
      </c>
      <c r="F414" s="8">
        <v>0</v>
      </c>
      <c r="G414" s="8">
        <v>0</v>
      </c>
      <c r="H414" s="8" t="s">
        <v>89</v>
      </c>
    </row>
    <row r="415" spans="1:10" ht="20.100000000000001" customHeight="1" x14ac:dyDescent="0.2">
      <c r="A415" s="362"/>
      <c r="B415" s="391"/>
      <c r="C415" s="6" t="s">
        <v>588</v>
      </c>
      <c r="D415" s="8">
        <v>0</v>
      </c>
      <c r="E415" s="8">
        <f>D415/D412*100</f>
        <v>0</v>
      </c>
      <c r="F415" s="8">
        <v>0</v>
      </c>
      <c r="G415" s="8">
        <v>0</v>
      </c>
      <c r="H415" s="8" t="s">
        <v>89</v>
      </c>
    </row>
    <row r="416" spans="1:10" ht="20.100000000000001" customHeight="1" x14ac:dyDescent="0.2">
      <c r="A416" s="362"/>
      <c r="B416" s="391"/>
      <c r="C416" s="6" t="s">
        <v>589</v>
      </c>
      <c r="D416" s="8">
        <v>0</v>
      </c>
      <c r="E416" s="8">
        <f>D416/D412*100</f>
        <v>0</v>
      </c>
      <c r="F416" s="8">
        <v>0</v>
      </c>
      <c r="G416" s="8">
        <v>0</v>
      </c>
      <c r="H416" s="8" t="s">
        <v>89</v>
      </c>
    </row>
    <row r="417" spans="1:8" ht="20.100000000000001" customHeight="1" x14ac:dyDescent="0.2">
      <c r="A417" s="362" t="s">
        <v>118</v>
      </c>
      <c r="B417" s="391" t="s">
        <v>600</v>
      </c>
      <c r="C417" s="6" t="s">
        <v>585</v>
      </c>
      <c r="D417" s="8">
        <f>SUM(D418:D421)</f>
        <v>50</v>
      </c>
      <c r="E417" s="8">
        <f>SUM(E418:E421)</f>
        <v>100</v>
      </c>
      <c r="F417" s="8">
        <f>SUM(F418:F421)</f>
        <v>0</v>
      </c>
      <c r="G417" s="8">
        <v>0</v>
      </c>
      <c r="H417" s="8">
        <f>F417/D417*100-100</f>
        <v>-100</v>
      </c>
    </row>
    <row r="418" spans="1:8" ht="32.25" customHeight="1" x14ac:dyDescent="0.2">
      <c r="A418" s="362"/>
      <c r="B418" s="391"/>
      <c r="C418" s="6" t="s">
        <v>586</v>
      </c>
      <c r="D418" s="8">
        <v>50</v>
      </c>
      <c r="E418" s="8">
        <f>D418/D417*100</f>
        <v>100</v>
      </c>
      <c r="F418" s="175">
        <v>0</v>
      </c>
      <c r="G418" s="8">
        <v>0</v>
      </c>
      <c r="H418" s="8">
        <f t="shared" ref="H418:H423" si="24">F418/D418*100-100</f>
        <v>-100</v>
      </c>
    </row>
    <row r="419" spans="1:8" ht="20.100000000000001" customHeight="1" x14ac:dyDescent="0.2">
      <c r="A419" s="362"/>
      <c r="B419" s="391"/>
      <c r="C419" s="6" t="s">
        <v>587</v>
      </c>
      <c r="D419" s="8">
        <v>0</v>
      </c>
      <c r="E419" s="8">
        <f>D419/D417*100</f>
        <v>0</v>
      </c>
      <c r="F419" s="8">
        <v>0</v>
      </c>
      <c r="G419" s="8">
        <v>0</v>
      </c>
      <c r="H419" s="8" t="s">
        <v>89</v>
      </c>
    </row>
    <row r="420" spans="1:8" ht="20.100000000000001" customHeight="1" x14ac:dyDescent="0.2">
      <c r="A420" s="362"/>
      <c r="B420" s="391"/>
      <c r="C420" s="6" t="s">
        <v>588</v>
      </c>
      <c r="D420" s="8">
        <v>0</v>
      </c>
      <c r="E420" s="8">
        <f>D420/D417*100</f>
        <v>0</v>
      </c>
      <c r="F420" s="8">
        <v>0</v>
      </c>
      <c r="G420" s="8">
        <v>0</v>
      </c>
      <c r="H420" s="8" t="s">
        <v>89</v>
      </c>
    </row>
    <row r="421" spans="1:8" ht="20.100000000000001" customHeight="1" x14ac:dyDescent="0.2">
      <c r="A421" s="362"/>
      <c r="B421" s="391"/>
      <c r="C421" s="6" t="s">
        <v>589</v>
      </c>
      <c r="D421" s="8">
        <v>0</v>
      </c>
      <c r="E421" s="8">
        <f>D421/D417*100</f>
        <v>0</v>
      </c>
      <c r="F421" s="8">
        <v>0</v>
      </c>
      <c r="G421" s="8">
        <v>0</v>
      </c>
      <c r="H421" s="8" t="s">
        <v>89</v>
      </c>
    </row>
    <row r="422" spans="1:8" ht="20.100000000000001" customHeight="1" x14ac:dyDescent="0.2">
      <c r="A422" s="362" t="s">
        <v>120</v>
      </c>
      <c r="B422" s="391" t="s">
        <v>601</v>
      </c>
      <c r="C422" s="6" t="s">
        <v>585</v>
      </c>
      <c r="D422" s="8">
        <f>SUM(D423:D426)</f>
        <v>146</v>
      </c>
      <c r="E422" s="8">
        <f>SUM(E423:E426)</f>
        <v>100</v>
      </c>
      <c r="F422" s="8">
        <f>SUM(F423:F426)</f>
        <v>9.3070000000000004</v>
      </c>
      <c r="G422" s="8">
        <f>SUM(G423:G426)</f>
        <v>100</v>
      </c>
      <c r="H422" s="8">
        <f t="shared" si="24"/>
        <v>-93.62534246575342</v>
      </c>
    </row>
    <row r="423" spans="1:8" ht="33.75" customHeight="1" x14ac:dyDescent="0.2">
      <c r="A423" s="362"/>
      <c r="B423" s="391"/>
      <c r="C423" s="6" t="s">
        <v>586</v>
      </c>
      <c r="D423" s="8">
        <v>146</v>
      </c>
      <c r="E423" s="8">
        <f>D423/D422*100</f>
        <v>100</v>
      </c>
      <c r="F423" s="175">
        <v>9.3070000000000004</v>
      </c>
      <c r="G423" s="8">
        <f>F423/F422*100</f>
        <v>100</v>
      </c>
      <c r="H423" s="8">
        <f t="shared" si="24"/>
        <v>-93.62534246575342</v>
      </c>
    </row>
    <row r="424" spans="1:8" ht="20.100000000000001" customHeight="1" x14ac:dyDescent="0.2">
      <c r="A424" s="362"/>
      <c r="B424" s="391"/>
      <c r="C424" s="6" t="s">
        <v>587</v>
      </c>
      <c r="D424" s="8">
        <v>0</v>
      </c>
      <c r="E424" s="8">
        <v>0</v>
      </c>
      <c r="F424" s="8">
        <v>0</v>
      </c>
      <c r="G424" s="8">
        <v>0</v>
      </c>
      <c r="H424" s="8" t="s">
        <v>89</v>
      </c>
    </row>
    <row r="425" spans="1:8" ht="20.100000000000001" customHeight="1" x14ac:dyDescent="0.2">
      <c r="A425" s="362"/>
      <c r="B425" s="391"/>
      <c r="C425" s="6" t="s">
        <v>588</v>
      </c>
      <c r="D425" s="8">
        <v>0</v>
      </c>
      <c r="E425" s="8">
        <v>0</v>
      </c>
      <c r="F425" s="8">
        <v>0</v>
      </c>
      <c r="G425" s="8">
        <v>0</v>
      </c>
      <c r="H425" s="8" t="s">
        <v>89</v>
      </c>
    </row>
    <row r="426" spans="1:8" ht="20.100000000000001" customHeight="1" x14ac:dyDescent="0.2">
      <c r="A426" s="362"/>
      <c r="B426" s="391"/>
      <c r="C426" s="6" t="s">
        <v>589</v>
      </c>
      <c r="D426" s="8">
        <v>0</v>
      </c>
      <c r="E426" s="8">
        <v>0</v>
      </c>
      <c r="F426" s="8">
        <v>0</v>
      </c>
      <c r="G426" s="8">
        <v>0</v>
      </c>
      <c r="H426" s="8" t="s">
        <v>89</v>
      </c>
    </row>
    <row r="427" spans="1:8" ht="20.100000000000001" customHeight="1" x14ac:dyDescent="0.2">
      <c r="A427" s="362" t="s">
        <v>121</v>
      </c>
      <c r="B427" s="391" t="s">
        <v>122</v>
      </c>
      <c r="C427" s="6" t="s">
        <v>585</v>
      </c>
      <c r="D427" s="8">
        <f>SUM(D428:D431)</f>
        <v>191</v>
      </c>
      <c r="E427" s="8">
        <f>SUM(E428:E431)</f>
        <v>100</v>
      </c>
      <c r="F427" s="8">
        <f>SUM(F428:F431)</f>
        <v>103.822</v>
      </c>
      <c r="G427" s="8">
        <f>SUM(G428:G431)</f>
        <v>100</v>
      </c>
      <c r="H427" s="8">
        <f>F427/D427*100-100</f>
        <v>-45.642931937172769</v>
      </c>
    </row>
    <row r="428" spans="1:8" ht="32.25" customHeight="1" x14ac:dyDescent="0.2">
      <c r="A428" s="362"/>
      <c r="B428" s="391"/>
      <c r="C428" s="6" t="s">
        <v>586</v>
      </c>
      <c r="D428" s="8">
        <v>191</v>
      </c>
      <c r="E428" s="8">
        <f>D428/D427*100</f>
        <v>100</v>
      </c>
      <c r="F428" s="175">
        <v>103.822</v>
      </c>
      <c r="G428" s="8">
        <f>F428/F427*100</f>
        <v>100</v>
      </c>
      <c r="H428" s="8">
        <f>F428/D428*100-100</f>
        <v>-45.642931937172769</v>
      </c>
    </row>
    <row r="429" spans="1:8" ht="20.100000000000001" customHeight="1" x14ac:dyDescent="0.2">
      <c r="A429" s="362"/>
      <c r="B429" s="391"/>
      <c r="C429" s="6" t="s">
        <v>587</v>
      </c>
      <c r="D429" s="8">
        <v>0</v>
      </c>
      <c r="E429" s="8">
        <v>0</v>
      </c>
      <c r="F429" s="8">
        <v>0</v>
      </c>
      <c r="G429" s="8">
        <v>0</v>
      </c>
      <c r="H429" s="8" t="s">
        <v>89</v>
      </c>
    </row>
    <row r="430" spans="1:8" ht="20.100000000000001" customHeight="1" x14ac:dyDescent="0.2">
      <c r="A430" s="362"/>
      <c r="B430" s="391"/>
      <c r="C430" s="6" t="s">
        <v>588</v>
      </c>
      <c r="D430" s="8">
        <v>0</v>
      </c>
      <c r="E430" s="8">
        <v>0</v>
      </c>
      <c r="F430" s="8">
        <v>0</v>
      </c>
      <c r="G430" s="8">
        <v>0</v>
      </c>
      <c r="H430" s="8" t="s">
        <v>89</v>
      </c>
    </row>
    <row r="431" spans="1:8" ht="20.100000000000001" customHeight="1" x14ac:dyDescent="0.2">
      <c r="A431" s="362"/>
      <c r="B431" s="391"/>
      <c r="C431" s="6" t="s">
        <v>589</v>
      </c>
      <c r="D431" s="8">
        <v>0</v>
      </c>
      <c r="E431" s="8">
        <v>0</v>
      </c>
      <c r="F431" s="8">
        <v>0</v>
      </c>
      <c r="G431" s="8">
        <v>0</v>
      </c>
      <c r="H431" s="8" t="s">
        <v>89</v>
      </c>
    </row>
    <row r="432" spans="1:8" ht="20.100000000000001" customHeight="1" x14ac:dyDescent="0.2">
      <c r="A432" s="362" t="s">
        <v>123</v>
      </c>
      <c r="B432" s="391" t="s">
        <v>895</v>
      </c>
      <c r="C432" s="6" t="s">
        <v>585</v>
      </c>
      <c r="D432" s="8">
        <f>SUM(D433:D436)</f>
        <v>259</v>
      </c>
      <c r="E432" s="8">
        <f>SUM(E433:E436)</f>
        <v>100</v>
      </c>
      <c r="F432" s="8">
        <f>SUM(F433:F436)</f>
        <v>16.07</v>
      </c>
      <c r="G432" s="8">
        <f>SUM(G433:G436)</f>
        <v>100</v>
      </c>
      <c r="H432" s="8">
        <f>F432/D432*100-100</f>
        <v>-93.795366795366789</v>
      </c>
    </row>
    <row r="433" spans="1:8" ht="36" customHeight="1" x14ac:dyDescent="0.2">
      <c r="A433" s="362"/>
      <c r="B433" s="391"/>
      <c r="C433" s="6" t="s">
        <v>586</v>
      </c>
      <c r="D433" s="8">
        <v>259</v>
      </c>
      <c r="E433" s="8">
        <f>D433/D432*100</f>
        <v>100</v>
      </c>
      <c r="F433" s="175">
        <v>16.07</v>
      </c>
      <c r="G433" s="8">
        <f>F433/F432*100</f>
        <v>100</v>
      </c>
      <c r="H433" s="8">
        <f>F433/D433*100-100</f>
        <v>-93.795366795366789</v>
      </c>
    </row>
    <row r="434" spans="1:8" ht="20.100000000000001" customHeight="1" x14ac:dyDescent="0.2">
      <c r="A434" s="362"/>
      <c r="B434" s="391"/>
      <c r="C434" s="6" t="s">
        <v>587</v>
      </c>
      <c r="D434" s="8">
        <v>0</v>
      </c>
      <c r="E434" s="8">
        <v>0</v>
      </c>
      <c r="F434" s="8">
        <v>0</v>
      </c>
      <c r="G434" s="8">
        <v>0</v>
      </c>
      <c r="H434" s="8" t="s">
        <v>89</v>
      </c>
    </row>
    <row r="435" spans="1:8" ht="20.100000000000001" customHeight="1" x14ac:dyDescent="0.2">
      <c r="A435" s="362"/>
      <c r="B435" s="391"/>
      <c r="C435" s="6" t="s">
        <v>588</v>
      </c>
      <c r="D435" s="8">
        <v>0</v>
      </c>
      <c r="E435" s="8">
        <v>0</v>
      </c>
      <c r="F435" s="8">
        <v>0</v>
      </c>
      <c r="G435" s="8">
        <v>0</v>
      </c>
      <c r="H435" s="8" t="s">
        <v>89</v>
      </c>
    </row>
    <row r="436" spans="1:8" ht="20.100000000000001" customHeight="1" x14ac:dyDescent="0.2">
      <c r="A436" s="362"/>
      <c r="B436" s="391"/>
      <c r="C436" s="6" t="s">
        <v>589</v>
      </c>
      <c r="D436" s="8">
        <v>0</v>
      </c>
      <c r="E436" s="8">
        <v>0</v>
      </c>
      <c r="F436" s="8">
        <v>0</v>
      </c>
      <c r="G436" s="8">
        <v>0</v>
      </c>
      <c r="H436" s="8" t="s">
        <v>89</v>
      </c>
    </row>
    <row r="437" spans="1:8" ht="20.100000000000001" customHeight="1" x14ac:dyDescent="0.2">
      <c r="A437" s="362" t="s">
        <v>125</v>
      </c>
      <c r="B437" s="391" t="s">
        <v>896</v>
      </c>
      <c r="C437" s="6" t="s">
        <v>585</v>
      </c>
      <c r="D437" s="8">
        <f>SUM(D438:D441)</f>
        <v>214</v>
      </c>
      <c r="E437" s="8">
        <f>SUM(E438:E441)</f>
        <v>100</v>
      </c>
      <c r="F437" s="8">
        <f>SUM(F438:F441)</f>
        <v>16.555</v>
      </c>
      <c r="G437" s="8">
        <f>SUM(G438:G441)</f>
        <v>100</v>
      </c>
      <c r="H437" s="8">
        <f>F437/D437*100-100</f>
        <v>-92.264018691588788</v>
      </c>
    </row>
    <row r="438" spans="1:8" ht="33.75" customHeight="1" x14ac:dyDescent="0.2">
      <c r="A438" s="362"/>
      <c r="B438" s="391"/>
      <c r="C438" s="6" t="s">
        <v>586</v>
      </c>
      <c r="D438" s="8">
        <v>214</v>
      </c>
      <c r="E438" s="8">
        <f>D438/D437*100</f>
        <v>100</v>
      </c>
      <c r="F438" s="8">
        <v>16.555</v>
      </c>
      <c r="G438" s="8">
        <f>F438/F437*100</f>
        <v>100</v>
      </c>
      <c r="H438" s="8">
        <f>F438/D438*100-100</f>
        <v>-92.264018691588788</v>
      </c>
    </row>
    <row r="439" spans="1:8" ht="20.100000000000001" customHeight="1" x14ac:dyDescent="0.2">
      <c r="A439" s="362"/>
      <c r="B439" s="391"/>
      <c r="C439" s="6" t="s">
        <v>587</v>
      </c>
      <c r="D439" s="8">
        <v>0</v>
      </c>
      <c r="E439" s="8">
        <v>0</v>
      </c>
      <c r="F439" s="8">
        <v>0</v>
      </c>
      <c r="G439" s="8">
        <v>0</v>
      </c>
      <c r="H439" s="8" t="s">
        <v>89</v>
      </c>
    </row>
    <row r="440" spans="1:8" ht="20.100000000000001" customHeight="1" x14ac:dyDescent="0.2">
      <c r="A440" s="362"/>
      <c r="B440" s="391"/>
      <c r="C440" s="6" t="s">
        <v>588</v>
      </c>
      <c r="D440" s="8">
        <v>0</v>
      </c>
      <c r="E440" s="8">
        <v>0</v>
      </c>
      <c r="F440" s="8">
        <v>0</v>
      </c>
      <c r="G440" s="8">
        <v>0</v>
      </c>
      <c r="H440" s="8" t="s">
        <v>89</v>
      </c>
    </row>
    <row r="441" spans="1:8" ht="20.100000000000001" customHeight="1" x14ac:dyDescent="0.2">
      <c r="A441" s="362"/>
      <c r="B441" s="391"/>
      <c r="C441" s="6" t="s">
        <v>589</v>
      </c>
      <c r="D441" s="8">
        <v>0</v>
      </c>
      <c r="E441" s="8">
        <v>0</v>
      </c>
      <c r="F441" s="8">
        <v>0</v>
      </c>
      <c r="G441" s="8">
        <v>0</v>
      </c>
      <c r="H441" s="8" t="s">
        <v>89</v>
      </c>
    </row>
    <row r="442" spans="1:8" ht="20.100000000000001" customHeight="1" x14ac:dyDescent="0.2">
      <c r="A442" s="362" t="s">
        <v>602</v>
      </c>
      <c r="B442" s="391" t="s">
        <v>603</v>
      </c>
      <c r="C442" s="6" t="s">
        <v>585</v>
      </c>
      <c r="D442" s="8">
        <f>SUM(D443:D446)</f>
        <v>4276</v>
      </c>
      <c r="E442" s="8">
        <f>SUM(E443:E446)</f>
        <v>0</v>
      </c>
      <c r="F442" s="8">
        <f>SUM(F443:F446)</f>
        <v>1022.346</v>
      </c>
      <c r="G442" s="8">
        <f>SUM(G443:G446)</f>
        <v>100</v>
      </c>
      <c r="H442" s="8">
        <f>F442/D442*100-100</f>
        <v>-76.091066417212346</v>
      </c>
    </row>
    <row r="443" spans="1:8" ht="33.75" customHeight="1" x14ac:dyDescent="0.2">
      <c r="A443" s="362"/>
      <c r="B443" s="391"/>
      <c r="C443" s="6" t="s">
        <v>586</v>
      </c>
      <c r="D443" s="8">
        <v>4276</v>
      </c>
      <c r="E443" s="8">
        <v>0</v>
      </c>
      <c r="F443" s="8">
        <v>1022.346</v>
      </c>
      <c r="G443" s="8">
        <f>F443/F442*100</f>
        <v>100</v>
      </c>
      <c r="H443" s="8">
        <f>F443/D443*100-100</f>
        <v>-76.091066417212346</v>
      </c>
    </row>
    <row r="444" spans="1:8" ht="20.100000000000001" customHeight="1" x14ac:dyDescent="0.2">
      <c r="A444" s="362"/>
      <c r="B444" s="391"/>
      <c r="C444" s="6" t="s">
        <v>587</v>
      </c>
      <c r="D444" s="8">
        <v>0</v>
      </c>
      <c r="E444" s="8">
        <v>0</v>
      </c>
      <c r="F444" s="8">
        <v>0</v>
      </c>
      <c r="G444" s="8">
        <v>0</v>
      </c>
      <c r="H444" s="8" t="s">
        <v>89</v>
      </c>
    </row>
    <row r="445" spans="1:8" ht="20.100000000000001" customHeight="1" x14ac:dyDescent="0.2">
      <c r="A445" s="362"/>
      <c r="B445" s="391"/>
      <c r="C445" s="6" t="s">
        <v>588</v>
      </c>
      <c r="D445" s="8">
        <v>0</v>
      </c>
      <c r="E445" s="8">
        <v>0</v>
      </c>
      <c r="F445" s="8">
        <v>0</v>
      </c>
      <c r="G445" s="8">
        <v>0</v>
      </c>
      <c r="H445" s="8" t="s">
        <v>89</v>
      </c>
    </row>
    <row r="446" spans="1:8" ht="20.25" customHeight="1" x14ac:dyDescent="0.2">
      <c r="A446" s="362"/>
      <c r="B446" s="391"/>
      <c r="C446" s="6" t="s">
        <v>589</v>
      </c>
      <c r="D446" s="8">
        <v>0</v>
      </c>
      <c r="E446" s="8">
        <v>0</v>
      </c>
      <c r="F446" s="8">
        <v>0</v>
      </c>
      <c r="G446" s="8">
        <v>0</v>
      </c>
      <c r="H446" s="8" t="s">
        <v>89</v>
      </c>
    </row>
    <row r="447" spans="1:8" ht="20.100000000000001" customHeight="1" x14ac:dyDescent="0.2">
      <c r="A447" s="394" t="s">
        <v>128</v>
      </c>
      <c r="B447" s="394" t="s">
        <v>1044</v>
      </c>
      <c r="C447" s="85" t="s">
        <v>585</v>
      </c>
      <c r="D447" s="52">
        <f>SUM(D448:D451)</f>
        <v>742</v>
      </c>
      <c r="E447" s="52">
        <f>SUM(E448:E451)</f>
        <v>100</v>
      </c>
      <c r="F447" s="52">
        <f>SUM(F448:F451)</f>
        <v>33</v>
      </c>
      <c r="G447" s="52">
        <f>SUM(G448:G451)</f>
        <v>100</v>
      </c>
      <c r="H447" s="52">
        <f>F447/D447*100-100</f>
        <v>-95.552560646900275</v>
      </c>
    </row>
    <row r="448" spans="1:8" ht="34.5" customHeight="1" x14ac:dyDescent="0.2">
      <c r="A448" s="394"/>
      <c r="B448" s="394"/>
      <c r="C448" s="85" t="s">
        <v>586</v>
      </c>
      <c r="D448" s="52">
        <f>D453+D458</f>
        <v>742</v>
      </c>
      <c r="E448" s="52">
        <f>D448/D447*100</f>
        <v>100</v>
      </c>
      <c r="F448" s="169">
        <f>F453+F458</f>
        <v>33</v>
      </c>
      <c r="G448" s="52">
        <f>F448/F447*100</f>
        <v>100</v>
      </c>
      <c r="H448" s="52">
        <f>F448/D448*100-100</f>
        <v>-95.552560646900275</v>
      </c>
    </row>
    <row r="449" spans="1:8" ht="20.100000000000001" customHeight="1" x14ac:dyDescent="0.2">
      <c r="A449" s="394"/>
      <c r="B449" s="394"/>
      <c r="C449" s="85" t="s">
        <v>587</v>
      </c>
      <c r="D449" s="52">
        <f>D454+D459</f>
        <v>0</v>
      </c>
      <c r="E449" s="52">
        <f>D449/D447*100</f>
        <v>0</v>
      </c>
      <c r="F449" s="52">
        <v>0</v>
      </c>
      <c r="G449" s="52">
        <f>F449/F447*100</f>
        <v>0</v>
      </c>
      <c r="H449" s="52" t="s">
        <v>89</v>
      </c>
    </row>
    <row r="450" spans="1:8" ht="20.100000000000001" customHeight="1" x14ac:dyDescent="0.2">
      <c r="A450" s="394"/>
      <c r="B450" s="394"/>
      <c r="C450" s="85" t="s">
        <v>588</v>
      </c>
      <c r="D450" s="52">
        <f>D455+D460</f>
        <v>0</v>
      </c>
      <c r="E450" s="52">
        <f>D450/D447*100</f>
        <v>0</v>
      </c>
      <c r="F450" s="52">
        <v>0</v>
      </c>
      <c r="G450" s="52">
        <f>F450/F447*100</f>
        <v>0</v>
      </c>
      <c r="H450" s="52" t="s">
        <v>89</v>
      </c>
    </row>
    <row r="451" spans="1:8" ht="20.100000000000001" customHeight="1" x14ac:dyDescent="0.2">
      <c r="A451" s="394"/>
      <c r="B451" s="394"/>
      <c r="C451" s="85" t="s">
        <v>589</v>
      </c>
      <c r="D451" s="52">
        <f>D456+D461</f>
        <v>0</v>
      </c>
      <c r="E451" s="52">
        <f>D451/D447*100</f>
        <v>0</v>
      </c>
      <c r="F451" s="52">
        <v>0</v>
      </c>
      <c r="G451" s="52">
        <f>F451/F447*100</f>
        <v>0</v>
      </c>
      <c r="H451" s="52" t="s">
        <v>89</v>
      </c>
    </row>
    <row r="452" spans="1:8" ht="20.100000000000001" customHeight="1" x14ac:dyDescent="0.2">
      <c r="A452" s="362" t="s">
        <v>129</v>
      </c>
      <c r="B452" s="391" t="s">
        <v>130</v>
      </c>
      <c r="C452" s="6" t="s">
        <v>585</v>
      </c>
      <c r="D452" s="8">
        <f>SUM(D453:D456)</f>
        <v>506</v>
      </c>
      <c r="E452" s="8">
        <f>SUM(E453:E456)</f>
        <v>100</v>
      </c>
      <c r="F452" s="8">
        <f>SUM(F453:F456)</f>
        <v>5.5</v>
      </c>
      <c r="G452" s="8">
        <f>SUM(G453:G456)</f>
        <v>100</v>
      </c>
      <c r="H452" s="8">
        <f t="shared" ref="H452:H458" si="25">F452/D452*100-100</f>
        <v>-98.913043478260875</v>
      </c>
    </row>
    <row r="453" spans="1:8" ht="30" customHeight="1" x14ac:dyDescent="0.2">
      <c r="A453" s="362"/>
      <c r="B453" s="391"/>
      <c r="C453" s="6" t="s">
        <v>586</v>
      </c>
      <c r="D453" s="8">
        <v>506</v>
      </c>
      <c r="E453" s="8">
        <f>D453/D452*100</f>
        <v>100</v>
      </c>
      <c r="F453" s="241">
        <v>5.5</v>
      </c>
      <c r="G453" s="8">
        <f>F453/F452*100</f>
        <v>100</v>
      </c>
      <c r="H453" s="8">
        <f t="shared" si="25"/>
        <v>-98.913043478260875</v>
      </c>
    </row>
    <row r="454" spans="1:8" ht="20.100000000000001" customHeight="1" x14ac:dyDescent="0.2">
      <c r="A454" s="362"/>
      <c r="B454" s="391"/>
      <c r="C454" s="6" t="s">
        <v>587</v>
      </c>
      <c r="D454" s="8">
        <v>0</v>
      </c>
      <c r="E454" s="8">
        <f>D454/D452*100</f>
        <v>0</v>
      </c>
      <c r="F454" s="8">
        <v>0</v>
      </c>
      <c r="G454" s="8">
        <f>F454/F452*100</f>
        <v>0</v>
      </c>
      <c r="H454" s="8" t="s">
        <v>89</v>
      </c>
    </row>
    <row r="455" spans="1:8" ht="20.100000000000001" customHeight="1" x14ac:dyDescent="0.2">
      <c r="A455" s="362"/>
      <c r="B455" s="391"/>
      <c r="C455" s="6" t="s">
        <v>588</v>
      </c>
      <c r="D455" s="8">
        <v>0</v>
      </c>
      <c r="E455" s="8">
        <f>D455/D452*100</f>
        <v>0</v>
      </c>
      <c r="F455" s="8">
        <v>0</v>
      </c>
      <c r="G455" s="8">
        <f>F455/F452*100</f>
        <v>0</v>
      </c>
      <c r="H455" s="8" t="s">
        <v>89</v>
      </c>
    </row>
    <row r="456" spans="1:8" ht="20.100000000000001" customHeight="1" x14ac:dyDescent="0.2">
      <c r="A456" s="362"/>
      <c r="B456" s="391"/>
      <c r="C456" s="6" t="s">
        <v>589</v>
      </c>
      <c r="D456" s="8">
        <v>0</v>
      </c>
      <c r="E456" s="8">
        <f>D456/D452*100</f>
        <v>0</v>
      </c>
      <c r="F456" s="8">
        <v>0</v>
      </c>
      <c r="G456" s="8">
        <f>F456/F452*100</f>
        <v>0</v>
      </c>
      <c r="H456" s="8" t="s">
        <v>89</v>
      </c>
    </row>
    <row r="457" spans="1:8" ht="20.100000000000001" customHeight="1" x14ac:dyDescent="0.2">
      <c r="A457" s="362" t="s">
        <v>132</v>
      </c>
      <c r="B457" s="391" t="s">
        <v>604</v>
      </c>
      <c r="C457" s="6" t="s">
        <v>585</v>
      </c>
      <c r="D457" s="8">
        <f>SUM(D458:D461)</f>
        <v>236</v>
      </c>
      <c r="E457" s="8">
        <f>SUM(E458:E461)</f>
        <v>100</v>
      </c>
      <c r="F457" s="8">
        <f>SUM(F458:F461)</f>
        <v>27.5</v>
      </c>
      <c r="G457" s="8">
        <f>SUM(G458:G461)</f>
        <v>100</v>
      </c>
      <c r="H457" s="8">
        <f t="shared" si="25"/>
        <v>-88.347457627118644</v>
      </c>
    </row>
    <row r="458" spans="1:8" ht="38.25" customHeight="1" x14ac:dyDescent="0.2">
      <c r="A458" s="362"/>
      <c r="B458" s="391"/>
      <c r="C458" s="6" t="s">
        <v>586</v>
      </c>
      <c r="D458" s="8">
        <v>236</v>
      </c>
      <c r="E458" s="8">
        <f>D458/D457*100</f>
        <v>100</v>
      </c>
      <c r="F458" s="242">
        <v>27.5</v>
      </c>
      <c r="G458" s="8">
        <f>F458/F457*100</f>
        <v>100</v>
      </c>
      <c r="H458" s="8">
        <f t="shared" si="25"/>
        <v>-88.347457627118644</v>
      </c>
    </row>
    <row r="459" spans="1:8" ht="20.100000000000001" customHeight="1" x14ac:dyDescent="0.2">
      <c r="A459" s="362"/>
      <c r="B459" s="391"/>
      <c r="C459" s="6" t="s">
        <v>587</v>
      </c>
      <c r="D459" s="8">
        <v>0</v>
      </c>
      <c r="E459" s="8">
        <f>D459/D457*100</f>
        <v>0</v>
      </c>
      <c r="F459" s="8">
        <v>0</v>
      </c>
      <c r="G459" s="8">
        <f>F459/F457*100</f>
        <v>0</v>
      </c>
      <c r="H459" s="8" t="s">
        <v>89</v>
      </c>
    </row>
    <row r="460" spans="1:8" ht="20.100000000000001" customHeight="1" x14ac:dyDescent="0.2">
      <c r="A460" s="362"/>
      <c r="B460" s="391"/>
      <c r="C460" s="6" t="s">
        <v>588</v>
      </c>
      <c r="D460" s="8">
        <v>0</v>
      </c>
      <c r="E460" s="8">
        <f>D460/D457*100</f>
        <v>0</v>
      </c>
      <c r="F460" s="8">
        <v>0</v>
      </c>
      <c r="G460" s="8">
        <f>F460/F457*100</f>
        <v>0</v>
      </c>
      <c r="H460" s="8" t="s">
        <v>89</v>
      </c>
    </row>
    <row r="461" spans="1:8" ht="20.100000000000001" customHeight="1" x14ac:dyDescent="0.2">
      <c r="A461" s="362"/>
      <c r="B461" s="391"/>
      <c r="C461" s="6" t="s">
        <v>589</v>
      </c>
      <c r="D461" s="8">
        <v>0</v>
      </c>
      <c r="E461" s="8">
        <f>D461/D457*100</f>
        <v>0</v>
      </c>
      <c r="F461" s="8">
        <v>0</v>
      </c>
      <c r="G461" s="8">
        <f>F461/F457*100</f>
        <v>0</v>
      </c>
      <c r="H461" s="8" t="s">
        <v>89</v>
      </c>
    </row>
    <row r="462" spans="1:8" ht="20.100000000000001" customHeight="1" x14ac:dyDescent="0.2">
      <c r="A462" s="394" t="s">
        <v>135</v>
      </c>
      <c r="B462" s="394" t="s">
        <v>1047</v>
      </c>
      <c r="C462" s="85" t="s">
        <v>585</v>
      </c>
      <c r="D462" s="52">
        <f>SUM(D463:D466)</f>
        <v>2442.4</v>
      </c>
      <c r="E462" s="52">
        <f>SUM(E463:E466)</f>
        <v>100</v>
      </c>
      <c r="F462" s="52">
        <f>SUM(F463:F466)</f>
        <v>0</v>
      </c>
      <c r="G462" s="52">
        <f>SUM(G463:G466)</f>
        <v>0</v>
      </c>
      <c r="H462" s="52">
        <f t="shared" ref="H462:H479" si="26">F462/D462*100-100</f>
        <v>-100</v>
      </c>
    </row>
    <row r="463" spans="1:8" ht="36" customHeight="1" x14ac:dyDescent="0.2">
      <c r="A463" s="394"/>
      <c r="B463" s="394"/>
      <c r="C463" s="85" t="s">
        <v>586</v>
      </c>
      <c r="D463" s="52">
        <f>D468+D473+D478</f>
        <v>1224</v>
      </c>
      <c r="E463" s="52">
        <f>D463/D462*100</f>
        <v>50.114641336390434</v>
      </c>
      <c r="F463" s="170">
        <f>F468</f>
        <v>0</v>
      </c>
      <c r="G463" s="52">
        <v>0</v>
      </c>
      <c r="H463" s="52">
        <f t="shared" si="26"/>
        <v>-100</v>
      </c>
    </row>
    <row r="464" spans="1:8" ht="20.100000000000001" customHeight="1" x14ac:dyDescent="0.2">
      <c r="A464" s="394"/>
      <c r="B464" s="394"/>
      <c r="C464" s="85" t="s">
        <v>587</v>
      </c>
      <c r="D464" s="52">
        <f>D469+D474+D479</f>
        <v>451.5</v>
      </c>
      <c r="E464" s="52">
        <f>D464/D462*100</f>
        <v>18.485915492957748</v>
      </c>
      <c r="F464" s="171">
        <f>F479</f>
        <v>0</v>
      </c>
      <c r="G464" s="52">
        <v>0</v>
      </c>
      <c r="H464" s="52">
        <f t="shared" si="26"/>
        <v>-100</v>
      </c>
    </row>
    <row r="465" spans="1:8" ht="20.100000000000001" customHeight="1" x14ac:dyDescent="0.2">
      <c r="A465" s="394"/>
      <c r="B465" s="394"/>
      <c r="C465" s="85" t="s">
        <v>588</v>
      </c>
      <c r="D465" s="52">
        <f>D470+D475+D480</f>
        <v>766.9</v>
      </c>
      <c r="E465" s="52">
        <f>D465/D462*100</f>
        <v>31.399443170651814</v>
      </c>
      <c r="F465" s="172">
        <f>F475</f>
        <v>0</v>
      </c>
      <c r="G465" s="52">
        <v>0</v>
      </c>
      <c r="H465" s="52">
        <f t="shared" si="26"/>
        <v>-100</v>
      </c>
    </row>
    <row r="466" spans="1:8" ht="20.100000000000001" customHeight="1" x14ac:dyDescent="0.2">
      <c r="A466" s="394"/>
      <c r="B466" s="394"/>
      <c r="C466" s="85" t="s">
        <v>589</v>
      </c>
      <c r="D466" s="52">
        <f>D471+D476+D481</f>
        <v>0</v>
      </c>
      <c r="E466" s="52">
        <f>D466/D462*100</f>
        <v>0</v>
      </c>
      <c r="F466" s="52">
        <v>0</v>
      </c>
      <c r="G466" s="52">
        <v>0</v>
      </c>
      <c r="H466" s="52" t="s">
        <v>89</v>
      </c>
    </row>
    <row r="467" spans="1:8" ht="20.100000000000001" customHeight="1" x14ac:dyDescent="0.2">
      <c r="A467" s="362" t="s">
        <v>136</v>
      </c>
      <c r="B467" s="391" t="s">
        <v>605</v>
      </c>
      <c r="C467" s="6" t="s">
        <v>585</v>
      </c>
      <c r="D467" s="8">
        <f>SUM(D468:D471)</f>
        <v>1224</v>
      </c>
      <c r="E467" s="8">
        <f>SUM(E468:E471)</f>
        <v>100</v>
      </c>
      <c r="F467" s="8">
        <f>SUM(F468:F471)</f>
        <v>0</v>
      </c>
      <c r="G467" s="8">
        <f>SUM(G468:G471)</f>
        <v>0</v>
      </c>
      <c r="H467" s="8">
        <f t="shared" si="26"/>
        <v>-100</v>
      </c>
    </row>
    <row r="468" spans="1:8" ht="34.5" customHeight="1" x14ac:dyDescent="0.2">
      <c r="A468" s="362"/>
      <c r="B468" s="391"/>
      <c r="C468" s="6" t="s">
        <v>586</v>
      </c>
      <c r="D468" s="8">
        <v>1224</v>
      </c>
      <c r="E468" s="8">
        <f>D468/D467*100</f>
        <v>100</v>
      </c>
      <c r="F468" s="243">
        <v>0</v>
      </c>
      <c r="G468" s="8">
        <v>0</v>
      </c>
      <c r="H468" s="8">
        <f t="shared" si="26"/>
        <v>-100</v>
      </c>
    </row>
    <row r="469" spans="1:8" ht="20.100000000000001" customHeight="1" x14ac:dyDescent="0.2">
      <c r="A469" s="362"/>
      <c r="B469" s="391"/>
      <c r="C469" s="6" t="s">
        <v>587</v>
      </c>
      <c r="D469" s="8">
        <v>0</v>
      </c>
      <c r="E469" s="8">
        <f>D469/D467*100</f>
        <v>0</v>
      </c>
      <c r="F469" s="8">
        <v>0</v>
      </c>
      <c r="G469" s="8">
        <v>0</v>
      </c>
      <c r="H469" s="8" t="s">
        <v>89</v>
      </c>
    </row>
    <row r="470" spans="1:8" ht="20.100000000000001" customHeight="1" x14ac:dyDescent="0.2">
      <c r="A470" s="362"/>
      <c r="B470" s="391"/>
      <c r="C470" s="6" t="s">
        <v>588</v>
      </c>
      <c r="D470" s="8">
        <v>0</v>
      </c>
      <c r="E470" s="8">
        <f>D470/D467*100</f>
        <v>0</v>
      </c>
      <c r="F470" s="8">
        <v>0</v>
      </c>
      <c r="G470" s="8">
        <v>0</v>
      </c>
      <c r="H470" s="8" t="s">
        <v>89</v>
      </c>
    </row>
    <row r="471" spans="1:8" ht="20.100000000000001" customHeight="1" x14ac:dyDescent="0.2">
      <c r="A471" s="362"/>
      <c r="B471" s="391"/>
      <c r="C471" s="6" t="s">
        <v>589</v>
      </c>
      <c r="D471" s="8">
        <v>0</v>
      </c>
      <c r="E471" s="8">
        <f>D471/D467*100</f>
        <v>0</v>
      </c>
      <c r="F471" s="8">
        <v>0</v>
      </c>
      <c r="G471" s="8">
        <v>0</v>
      </c>
      <c r="H471" s="8" t="s">
        <v>89</v>
      </c>
    </row>
    <row r="472" spans="1:8" ht="20.100000000000001" customHeight="1" x14ac:dyDescent="0.2">
      <c r="A472" s="362" t="s">
        <v>606</v>
      </c>
      <c r="B472" s="391" t="s">
        <v>607</v>
      </c>
      <c r="C472" s="6" t="s">
        <v>585</v>
      </c>
      <c r="D472" s="8">
        <f>SUM(D473:D476)</f>
        <v>766.9</v>
      </c>
      <c r="E472" s="8">
        <f>SUM(E473:E476)</f>
        <v>100</v>
      </c>
      <c r="F472" s="8">
        <f>SUM(F473:F476)</f>
        <v>0</v>
      </c>
      <c r="G472" s="8">
        <v>0</v>
      </c>
      <c r="H472" s="8">
        <f t="shared" si="26"/>
        <v>-100</v>
      </c>
    </row>
    <row r="473" spans="1:8" ht="36" customHeight="1" x14ac:dyDescent="0.2">
      <c r="A473" s="362"/>
      <c r="B473" s="391"/>
      <c r="C473" s="6" t="s">
        <v>586</v>
      </c>
      <c r="D473" s="8">
        <v>0</v>
      </c>
      <c r="E473" s="8">
        <f>D473/D472*100</f>
        <v>0</v>
      </c>
      <c r="F473" s="243">
        <v>0</v>
      </c>
      <c r="G473" s="8">
        <v>0</v>
      </c>
      <c r="H473" s="8" t="s">
        <v>89</v>
      </c>
    </row>
    <row r="474" spans="1:8" ht="20.100000000000001" customHeight="1" x14ac:dyDescent="0.2">
      <c r="A474" s="362"/>
      <c r="B474" s="391"/>
      <c r="C474" s="6" t="s">
        <v>587</v>
      </c>
      <c r="D474" s="8">
        <v>0</v>
      </c>
      <c r="E474" s="8">
        <f>D474/D472*100</f>
        <v>0</v>
      </c>
      <c r="F474" s="244">
        <v>0</v>
      </c>
      <c r="G474" s="8">
        <v>0</v>
      </c>
      <c r="H474" s="8" t="s">
        <v>89</v>
      </c>
    </row>
    <row r="475" spans="1:8" ht="20.100000000000001" customHeight="1" x14ac:dyDescent="0.2">
      <c r="A475" s="362"/>
      <c r="B475" s="391"/>
      <c r="C475" s="6" t="s">
        <v>588</v>
      </c>
      <c r="D475" s="8">
        <v>766.9</v>
      </c>
      <c r="E475" s="8">
        <f>D475/D472*100</f>
        <v>100</v>
      </c>
      <c r="F475" s="245">
        <v>0</v>
      </c>
      <c r="G475" s="8">
        <v>0</v>
      </c>
      <c r="H475" s="8">
        <f t="shared" si="26"/>
        <v>-100</v>
      </c>
    </row>
    <row r="476" spans="1:8" ht="20.100000000000001" customHeight="1" x14ac:dyDescent="0.2">
      <c r="A476" s="362"/>
      <c r="B476" s="391"/>
      <c r="C476" s="6" t="s">
        <v>589</v>
      </c>
      <c r="D476" s="8">
        <v>0</v>
      </c>
      <c r="E476" s="8">
        <f>D476/D472*100</f>
        <v>0</v>
      </c>
      <c r="F476" s="8">
        <v>0</v>
      </c>
      <c r="G476" s="8">
        <v>0</v>
      </c>
      <c r="H476" s="8" t="s">
        <v>89</v>
      </c>
    </row>
    <row r="477" spans="1:8" ht="20.100000000000001" customHeight="1" x14ac:dyDescent="0.2">
      <c r="A477" s="362" t="s">
        <v>608</v>
      </c>
      <c r="B477" s="391" t="s">
        <v>897</v>
      </c>
      <c r="C477" s="6" t="s">
        <v>585</v>
      </c>
      <c r="D477" s="8">
        <f>SUM(D478:D481)</f>
        <v>451.5</v>
      </c>
      <c r="E477" s="8">
        <f>SUM(E478:E481)</f>
        <v>0</v>
      </c>
      <c r="F477" s="8">
        <f>SUM(F478:F481)</f>
        <v>0</v>
      </c>
      <c r="G477" s="8">
        <v>0</v>
      </c>
      <c r="H477" s="8">
        <f t="shared" si="26"/>
        <v>-100</v>
      </c>
    </row>
    <row r="478" spans="1:8" ht="30" customHeight="1" x14ac:dyDescent="0.2">
      <c r="A478" s="362"/>
      <c r="B478" s="391"/>
      <c r="C478" s="6" t="s">
        <v>586</v>
      </c>
      <c r="D478" s="8">
        <v>0</v>
      </c>
      <c r="E478" s="8">
        <v>0</v>
      </c>
      <c r="F478" s="243">
        <v>0</v>
      </c>
      <c r="G478" s="8">
        <v>0</v>
      </c>
      <c r="H478" s="8" t="s">
        <v>89</v>
      </c>
    </row>
    <row r="479" spans="1:8" ht="20.100000000000001" customHeight="1" x14ac:dyDescent="0.2">
      <c r="A479" s="362"/>
      <c r="B479" s="391"/>
      <c r="C479" s="6" t="s">
        <v>587</v>
      </c>
      <c r="D479" s="8">
        <v>451.5</v>
      </c>
      <c r="E479" s="8">
        <v>0</v>
      </c>
      <c r="F479" s="244">
        <v>0</v>
      </c>
      <c r="G479" s="8">
        <v>0</v>
      </c>
      <c r="H479" s="8">
        <f t="shared" si="26"/>
        <v>-100</v>
      </c>
    </row>
    <row r="480" spans="1:8" ht="20.100000000000001" customHeight="1" x14ac:dyDescent="0.2">
      <c r="A480" s="362"/>
      <c r="B480" s="391"/>
      <c r="C480" s="6" t="s">
        <v>588</v>
      </c>
      <c r="D480" s="8">
        <v>0</v>
      </c>
      <c r="E480" s="8">
        <v>0</v>
      </c>
      <c r="F480" s="245">
        <v>0</v>
      </c>
      <c r="G480" s="8">
        <v>0</v>
      </c>
      <c r="H480" s="8" t="s">
        <v>89</v>
      </c>
    </row>
    <row r="481" spans="1:8" ht="20.100000000000001" customHeight="1" x14ac:dyDescent="0.2">
      <c r="A481" s="362"/>
      <c r="B481" s="391"/>
      <c r="C481" s="6" t="s">
        <v>589</v>
      </c>
      <c r="D481" s="8">
        <v>0</v>
      </c>
      <c r="E481" s="8">
        <v>0</v>
      </c>
      <c r="F481" s="8">
        <v>0</v>
      </c>
      <c r="G481" s="8">
        <v>0</v>
      </c>
      <c r="H481" s="8" t="s">
        <v>89</v>
      </c>
    </row>
    <row r="482" spans="1:8" x14ac:dyDescent="0.2">
      <c r="A482" s="392" t="s">
        <v>137</v>
      </c>
      <c r="B482" s="396" t="s">
        <v>1167</v>
      </c>
      <c r="C482" s="84" t="s">
        <v>585</v>
      </c>
      <c r="D482" s="89">
        <f>D483+D484+D485+D486</f>
        <v>398223.2</v>
      </c>
      <c r="E482" s="89">
        <f>E483+E484+E485+E486</f>
        <v>99.999999999999986</v>
      </c>
      <c r="F482" s="89">
        <f>F483+F484+F485+F486</f>
        <v>117003.3</v>
      </c>
      <c r="G482" s="89">
        <f>G483+G484+G485+G486</f>
        <v>100</v>
      </c>
      <c r="H482" s="89">
        <f t="shared" ref="H482:H488" si="27">F482/D482*100-100</f>
        <v>-70.61866310149685</v>
      </c>
    </row>
    <row r="483" spans="1:8" ht="30.75" customHeight="1" x14ac:dyDescent="0.2">
      <c r="A483" s="392"/>
      <c r="B483" s="396"/>
      <c r="C483" s="84" t="s">
        <v>586</v>
      </c>
      <c r="D483" s="89">
        <v>364747</v>
      </c>
      <c r="E483" s="89">
        <f>D483/$D$482*100</f>
        <v>91.593608810335496</v>
      </c>
      <c r="F483" s="89">
        <v>111270.8</v>
      </c>
      <c r="G483" s="89">
        <f>F483/$F$482*100</f>
        <v>95.100565539604446</v>
      </c>
      <c r="H483" s="89">
        <f t="shared" si="27"/>
        <v>-69.493703855000859</v>
      </c>
    </row>
    <row r="484" spans="1:8" x14ac:dyDescent="0.2">
      <c r="A484" s="392"/>
      <c r="B484" s="396"/>
      <c r="C484" s="84" t="s">
        <v>587</v>
      </c>
      <c r="D484" s="89">
        <v>7378.7</v>
      </c>
      <c r="E484" s="89">
        <f>D484/$D$482*100</f>
        <v>1.8529056067049834</v>
      </c>
      <c r="F484" s="89">
        <v>0</v>
      </c>
      <c r="G484" s="89">
        <f>F484/$F$482*100</f>
        <v>0</v>
      </c>
      <c r="H484" s="89">
        <f t="shared" si="27"/>
        <v>-100</v>
      </c>
    </row>
    <row r="485" spans="1:8" x14ac:dyDescent="0.2">
      <c r="A485" s="392"/>
      <c r="B485" s="396"/>
      <c r="C485" s="84" t="s">
        <v>588</v>
      </c>
      <c r="D485" s="89">
        <v>12661.5</v>
      </c>
      <c r="E485" s="89">
        <f>D485/$D$482*100</f>
        <v>3.1794983315889183</v>
      </c>
      <c r="F485" s="89">
        <v>2786</v>
      </c>
      <c r="G485" s="89">
        <f>F485/$F$482*100</f>
        <v>2.3811294211359848</v>
      </c>
      <c r="H485" s="89">
        <f t="shared" si="27"/>
        <v>-77.996287959562451</v>
      </c>
    </row>
    <row r="486" spans="1:8" x14ac:dyDescent="0.2">
      <c r="A486" s="392"/>
      <c r="B486" s="396"/>
      <c r="C486" s="84" t="s">
        <v>589</v>
      </c>
      <c r="D486" s="89">
        <v>13436</v>
      </c>
      <c r="E486" s="89">
        <f>D486/$D$482*100</f>
        <v>3.373987251370588</v>
      </c>
      <c r="F486" s="89">
        <v>2946.5</v>
      </c>
      <c r="G486" s="89">
        <f>F486/$F$482*100</f>
        <v>2.5183050392595763</v>
      </c>
      <c r="H486" s="89">
        <f t="shared" si="27"/>
        <v>-78.070110151830903</v>
      </c>
    </row>
    <row r="487" spans="1:8" x14ac:dyDescent="0.2">
      <c r="A487" s="394" t="s">
        <v>140</v>
      </c>
      <c r="B487" s="397" t="s">
        <v>1168</v>
      </c>
      <c r="C487" s="86" t="s">
        <v>585</v>
      </c>
      <c r="D487" s="52">
        <f>D488+D489+D490+D491</f>
        <v>61588</v>
      </c>
      <c r="E487" s="52">
        <f>E488+E489+E490+E491</f>
        <v>100</v>
      </c>
      <c r="F487" s="52">
        <f>F488+F489+F490+F491</f>
        <v>18408.099999999999</v>
      </c>
      <c r="G487" s="52">
        <f>G488+G489+G490+G491</f>
        <v>100</v>
      </c>
      <c r="H487" s="52">
        <f t="shared" si="27"/>
        <v>-70.110898226927333</v>
      </c>
    </row>
    <row r="488" spans="1:8" ht="31.5" x14ac:dyDescent="0.2">
      <c r="A488" s="394"/>
      <c r="B488" s="397"/>
      <c r="C488" s="86" t="s">
        <v>586</v>
      </c>
      <c r="D488" s="52">
        <v>61487</v>
      </c>
      <c r="E488" s="52">
        <f>D488/$D$487*100</f>
        <v>99.836007014353441</v>
      </c>
      <c r="F488" s="52">
        <v>18380</v>
      </c>
      <c r="G488" s="52">
        <f>F488/$F$487*100</f>
        <v>99.847349807964974</v>
      </c>
      <c r="H488" s="52">
        <f t="shared" si="27"/>
        <v>-70.107502398881067</v>
      </c>
    </row>
    <row r="489" spans="1:8" x14ac:dyDescent="0.2">
      <c r="A489" s="394"/>
      <c r="B489" s="397"/>
      <c r="C489" s="86" t="s">
        <v>587</v>
      </c>
      <c r="D489" s="52">
        <v>0</v>
      </c>
      <c r="E489" s="52">
        <f>D489/$D$487*100</f>
        <v>0</v>
      </c>
      <c r="F489" s="52">
        <v>0</v>
      </c>
      <c r="G489" s="52">
        <f>F489/$F$487*100</f>
        <v>0</v>
      </c>
      <c r="H489" s="52" t="s">
        <v>89</v>
      </c>
    </row>
    <row r="490" spans="1:8" x14ac:dyDescent="0.2">
      <c r="A490" s="394"/>
      <c r="B490" s="397"/>
      <c r="C490" s="86" t="s">
        <v>588</v>
      </c>
      <c r="D490" s="52">
        <v>0</v>
      </c>
      <c r="E490" s="52">
        <f>D490/$D$487*100</f>
        <v>0</v>
      </c>
      <c r="F490" s="52">
        <v>0</v>
      </c>
      <c r="G490" s="52">
        <f>F490/$F$487*100</f>
        <v>0</v>
      </c>
      <c r="H490" s="52" t="s">
        <v>89</v>
      </c>
    </row>
    <row r="491" spans="1:8" x14ac:dyDescent="0.2">
      <c r="A491" s="394"/>
      <c r="B491" s="397"/>
      <c r="C491" s="86" t="s">
        <v>589</v>
      </c>
      <c r="D491" s="52">
        <v>101</v>
      </c>
      <c r="E491" s="52">
        <f>D491/$D$487*100</f>
        <v>0.16399298564655451</v>
      </c>
      <c r="F491" s="52">
        <v>28.1</v>
      </c>
      <c r="G491" s="52">
        <f>F491/$F$487*100</f>
        <v>0.15265019203502808</v>
      </c>
      <c r="H491" s="52">
        <f>F491/D491*100-100</f>
        <v>-72.178217821782169</v>
      </c>
    </row>
    <row r="492" spans="1:8" ht="24" customHeight="1" x14ac:dyDescent="0.2">
      <c r="A492" s="362" t="s">
        <v>143</v>
      </c>
      <c r="B492" s="398" t="s">
        <v>144</v>
      </c>
      <c r="C492" s="12" t="s">
        <v>585</v>
      </c>
      <c r="D492" s="8">
        <f>D493+D494+D495+D496</f>
        <v>59336</v>
      </c>
      <c r="E492" s="8">
        <f>E493+E494+E495+E496</f>
        <v>100</v>
      </c>
      <c r="F492" s="8">
        <f>F493+F494+F495+F496</f>
        <v>18181.699999999997</v>
      </c>
      <c r="G492" s="8">
        <f>G493+G494+G495+G496</f>
        <v>100.00000000000001</v>
      </c>
      <c r="H492" s="8">
        <f>F492/D492*100-100</f>
        <v>-69.35806255898612</v>
      </c>
    </row>
    <row r="493" spans="1:8" ht="34.5" customHeight="1" x14ac:dyDescent="0.2">
      <c r="A493" s="362"/>
      <c r="B493" s="398"/>
      <c r="C493" s="73" t="s">
        <v>586</v>
      </c>
      <c r="D493" s="8">
        <v>59235</v>
      </c>
      <c r="E493" s="8">
        <f>D493/$D$492*100</f>
        <v>99.829782931104219</v>
      </c>
      <c r="F493" s="8">
        <v>18153.599999999999</v>
      </c>
      <c r="G493" s="8">
        <f>F493/$F$492*100</f>
        <v>99.845448995418479</v>
      </c>
      <c r="H493" s="8">
        <f>F493/D493*100-100</f>
        <v>-69.353253988351483</v>
      </c>
    </row>
    <row r="494" spans="1:8" ht="24" customHeight="1" x14ac:dyDescent="0.2">
      <c r="A494" s="362"/>
      <c r="B494" s="398"/>
      <c r="C494" s="73" t="s">
        <v>587</v>
      </c>
      <c r="D494" s="8">
        <v>0</v>
      </c>
      <c r="E494" s="8">
        <f>D494/$D$492*100</f>
        <v>0</v>
      </c>
      <c r="F494" s="8">
        <v>0</v>
      </c>
      <c r="G494" s="8">
        <f>F494/$F$492*100</f>
        <v>0</v>
      </c>
      <c r="H494" s="8" t="s">
        <v>89</v>
      </c>
    </row>
    <row r="495" spans="1:8" ht="24" customHeight="1" x14ac:dyDescent="0.2">
      <c r="A495" s="362"/>
      <c r="B495" s="398"/>
      <c r="C495" s="73" t="s">
        <v>588</v>
      </c>
      <c r="D495" s="8">
        <v>0</v>
      </c>
      <c r="E495" s="8">
        <f>D495/$D$492*100</f>
        <v>0</v>
      </c>
      <c r="F495" s="8">
        <v>0</v>
      </c>
      <c r="G495" s="8">
        <f>F495/$F$492*100</f>
        <v>0</v>
      </c>
      <c r="H495" s="8" t="s">
        <v>89</v>
      </c>
    </row>
    <row r="496" spans="1:8" ht="24" customHeight="1" x14ac:dyDescent="0.2">
      <c r="A496" s="362"/>
      <c r="B496" s="398"/>
      <c r="C496" s="73" t="s">
        <v>589</v>
      </c>
      <c r="D496" s="8">
        <v>101</v>
      </c>
      <c r="E496" s="8">
        <f>D496/$D$492*100</f>
        <v>0.17021706889577998</v>
      </c>
      <c r="F496" s="8">
        <v>28.1</v>
      </c>
      <c r="G496" s="8">
        <f>F496/$F$492*100</f>
        <v>0.15455100458152982</v>
      </c>
      <c r="H496" s="8">
        <f>F496/D496*100-100</f>
        <v>-72.178217821782169</v>
      </c>
    </row>
    <row r="497" spans="1:8" ht="15.75" hidden="1" customHeight="1" x14ac:dyDescent="0.2">
      <c r="A497" s="362" t="s">
        <v>145</v>
      </c>
      <c r="B497" s="398" t="s">
        <v>609</v>
      </c>
      <c r="C497" s="12" t="s">
        <v>585</v>
      </c>
      <c r="D497" s="8">
        <f>D498+D499+D500+D501</f>
        <v>0</v>
      </c>
      <c r="E497" s="8">
        <f>E498+E499+E500+E501</f>
        <v>0</v>
      </c>
      <c r="F497" s="8">
        <f>F498+F499+F500+F501</f>
        <v>0</v>
      </c>
      <c r="G497" s="8">
        <f>G498+G499+G500+G501</f>
        <v>0</v>
      </c>
      <c r="H497" s="8" t="s">
        <v>89</v>
      </c>
    </row>
    <row r="498" spans="1:8" ht="31.5" hidden="1" x14ac:dyDescent="0.2">
      <c r="A498" s="362"/>
      <c r="B498" s="398"/>
      <c r="C498" s="73" t="s">
        <v>586</v>
      </c>
      <c r="D498" s="8">
        <v>0</v>
      </c>
      <c r="E498" s="8">
        <v>0</v>
      </c>
      <c r="F498" s="8">
        <v>0</v>
      </c>
      <c r="G498" s="8">
        <v>0</v>
      </c>
      <c r="H498" s="8" t="s">
        <v>89</v>
      </c>
    </row>
    <row r="499" spans="1:8" hidden="1" x14ac:dyDescent="0.2">
      <c r="A499" s="362"/>
      <c r="B499" s="398"/>
      <c r="C499" s="73" t="s">
        <v>587</v>
      </c>
      <c r="D499" s="8">
        <v>0</v>
      </c>
      <c r="E499" s="8">
        <v>0</v>
      </c>
      <c r="F499" s="8">
        <v>0</v>
      </c>
      <c r="G499" s="8">
        <v>0</v>
      </c>
      <c r="H499" s="8" t="s">
        <v>89</v>
      </c>
    </row>
    <row r="500" spans="1:8" hidden="1" x14ac:dyDescent="0.2">
      <c r="A500" s="362"/>
      <c r="B500" s="398"/>
      <c r="C500" s="73" t="s">
        <v>588</v>
      </c>
      <c r="D500" s="8">
        <v>0</v>
      </c>
      <c r="E500" s="8">
        <v>0</v>
      </c>
      <c r="F500" s="8">
        <v>0</v>
      </c>
      <c r="G500" s="8">
        <v>0</v>
      </c>
      <c r="H500" s="8" t="s">
        <v>89</v>
      </c>
    </row>
    <row r="501" spans="1:8" hidden="1" x14ac:dyDescent="0.2">
      <c r="A501" s="362"/>
      <c r="B501" s="398"/>
      <c r="C501" s="73" t="s">
        <v>589</v>
      </c>
      <c r="D501" s="8">
        <v>0</v>
      </c>
      <c r="E501" s="8">
        <v>0</v>
      </c>
      <c r="F501" s="8">
        <v>0</v>
      </c>
      <c r="G501" s="8">
        <v>0</v>
      </c>
      <c r="H501" s="8" t="s">
        <v>89</v>
      </c>
    </row>
    <row r="502" spans="1:8" hidden="1" x14ac:dyDescent="0.2">
      <c r="A502" s="362" t="s">
        <v>148</v>
      </c>
      <c r="B502" s="398" t="s">
        <v>610</v>
      </c>
      <c r="C502" s="12" t="s">
        <v>585</v>
      </c>
      <c r="D502" s="8">
        <f>D503+D504+D505+D506</f>
        <v>0</v>
      </c>
      <c r="E502" s="8">
        <f>E503+E504+E505+E506</f>
        <v>0</v>
      </c>
      <c r="F502" s="8">
        <f>F503+F504+F505+F506</f>
        <v>0</v>
      </c>
      <c r="G502" s="8">
        <f>G503+G504+G505+G506</f>
        <v>0</v>
      </c>
      <c r="H502" s="8" t="e">
        <f>F502/D502*100-100</f>
        <v>#DIV/0!</v>
      </c>
    </row>
    <row r="503" spans="1:8" ht="31.5" hidden="1" x14ac:dyDescent="0.2">
      <c r="A503" s="362"/>
      <c r="B503" s="398"/>
      <c r="C503" s="73" t="s">
        <v>586</v>
      </c>
      <c r="D503" s="8"/>
      <c r="E503" s="8">
        <v>0</v>
      </c>
      <c r="F503" s="8"/>
      <c r="G503" s="8">
        <v>0</v>
      </c>
      <c r="H503" s="8" t="s">
        <v>89</v>
      </c>
    </row>
    <row r="504" spans="1:8" hidden="1" x14ac:dyDescent="0.2">
      <c r="A504" s="362"/>
      <c r="B504" s="398"/>
      <c r="C504" s="73" t="s">
        <v>587</v>
      </c>
      <c r="D504" s="8"/>
      <c r="E504" s="8"/>
      <c r="F504" s="8"/>
      <c r="G504" s="8"/>
      <c r="H504" s="8" t="e">
        <f>F504/D504*100-100</f>
        <v>#DIV/0!</v>
      </c>
    </row>
    <row r="505" spans="1:8" hidden="1" x14ac:dyDescent="0.2">
      <c r="A505" s="362"/>
      <c r="B505" s="398"/>
      <c r="C505" s="73" t="s">
        <v>588</v>
      </c>
      <c r="D505" s="8"/>
      <c r="E505" s="8">
        <v>0</v>
      </c>
      <c r="F505" s="8"/>
      <c r="G505" s="8">
        <v>0</v>
      </c>
      <c r="H505" s="8" t="s">
        <v>89</v>
      </c>
    </row>
    <row r="506" spans="1:8" hidden="1" x14ac:dyDescent="0.2">
      <c r="A506" s="362"/>
      <c r="B506" s="398"/>
      <c r="C506" s="73" t="s">
        <v>589</v>
      </c>
      <c r="D506" s="8"/>
      <c r="E506" s="8">
        <v>0</v>
      </c>
      <c r="F506" s="8"/>
      <c r="G506" s="8">
        <v>0</v>
      </c>
      <c r="H506" s="8" t="s">
        <v>89</v>
      </c>
    </row>
    <row r="507" spans="1:8" ht="19.5" hidden="1" customHeight="1" x14ac:dyDescent="0.2">
      <c r="A507" s="362" t="s">
        <v>150</v>
      </c>
      <c r="B507" s="398" t="s">
        <v>611</v>
      </c>
      <c r="C507" s="12" t="s">
        <v>585</v>
      </c>
      <c r="D507" s="8">
        <f>D508+D509+D510+D511</f>
        <v>0</v>
      </c>
      <c r="E507" s="8" t="e">
        <f>E508+E509+E510+E511</f>
        <v>#DIV/0!</v>
      </c>
      <c r="F507" s="8">
        <f>F508+F509+F510+F511</f>
        <v>0</v>
      </c>
      <c r="G507" s="8" t="e">
        <f>G508+G509+G510+G511</f>
        <v>#DIV/0!</v>
      </c>
      <c r="H507" s="8" t="s">
        <v>89</v>
      </c>
    </row>
    <row r="508" spans="1:8" ht="30" hidden="1" customHeight="1" x14ac:dyDescent="0.2">
      <c r="A508" s="362"/>
      <c r="B508" s="398"/>
      <c r="C508" s="73" t="s">
        <v>586</v>
      </c>
      <c r="D508" s="8"/>
      <c r="E508" s="8" t="e">
        <f>D508/$D$507*100</f>
        <v>#DIV/0!</v>
      </c>
      <c r="F508" s="8"/>
      <c r="G508" s="8" t="e">
        <f>F508/$F$507*100</f>
        <v>#DIV/0!</v>
      </c>
      <c r="H508" s="8" t="s">
        <v>89</v>
      </c>
    </row>
    <row r="509" spans="1:8" ht="19.5" hidden="1" customHeight="1" x14ac:dyDescent="0.2">
      <c r="A509" s="362"/>
      <c r="B509" s="398"/>
      <c r="C509" s="73" t="s">
        <v>587</v>
      </c>
      <c r="D509" s="8"/>
      <c r="E509" s="8" t="e">
        <f>D509/$D$507*100</f>
        <v>#DIV/0!</v>
      </c>
      <c r="F509" s="8"/>
      <c r="G509" s="8" t="e">
        <f>F509/$F$507*100</f>
        <v>#DIV/0!</v>
      </c>
      <c r="H509" s="8" t="s">
        <v>89</v>
      </c>
    </row>
    <row r="510" spans="1:8" ht="18" hidden="1" customHeight="1" x14ac:dyDescent="0.2">
      <c r="A510" s="362"/>
      <c r="B510" s="398"/>
      <c r="C510" s="73" t="s">
        <v>588</v>
      </c>
      <c r="D510" s="8"/>
      <c r="E510" s="8" t="e">
        <f>D510/$D$507*100</f>
        <v>#DIV/0!</v>
      </c>
      <c r="F510" s="8"/>
      <c r="G510" s="8" t="e">
        <f>F510/$F$507*100</f>
        <v>#DIV/0!</v>
      </c>
      <c r="H510" s="8" t="s">
        <v>89</v>
      </c>
    </row>
    <row r="511" spans="1:8" ht="18" hidden="1" customHeight="1" x14ac:dyDescent="0.2">
      <c r="A511" s="362"/>
      <c r="B511" s="398"/>
      <c r="C511" s="73" t="s">
        <v>589</v>
      </c>
      <c r="D511" s="8"/>
      <c r="E511" s="8" t="e">
        <f>D511/$D$507*100</f>
        <v>#DIV/0!</v>
      </c>
      <c r="F511" s="8"/>
      <c r="G511" s="8" t="e">
        <f>F511/$F$507*100</f>
        <v>#DIV/0!</v>
      </c>
      <c r="H511" s="8" t="s">
        <v>89</v>
      </c>
    </row>
    <row r="512" spans="1:8" x14ac:dyDescent="0.2">
      <c r="A512" s="362" t="s">
        <v>145</v>
      </c>
      <c r="B512" s="398" t="s">
        <v>612</v>
      </c>
      <c r="C512" s="12" t="s">
        <v>585</v>
      </c>
      <c r="D512" s="8">
        <f>D513+D514+D515+D516</f>
        <v>2252</v>
      </c>
      <c r="E512" s="8">
        <f>E513+E514+E515+E516</f>
        <v>100</v>
      </c>
      <c r="F512" s="8">
        <f>F513+F514+F515+F516</f>
        <v>226.4</v>
      </c>
      <c r="G512" s="8">
        <f>G513+G514+G515+G516</f>
        <v>100</v>
      </c>
      <c r="H512" s="8">
        <f>F512/D512*100-100</f>
        <v>-89.946714031971581</v>
      </c>
    </row>
    <row r="513" spans="1:8" ht="31.5" x14ac:dyDescent="0.2">
      <c r="A513" s="362"/>
      <c r="B513" s="398"/>
      <c r="C513" s="73" t="s">
        <v>586</v>
      </c>
      <c r="D513" s="8">
        <v>2252</v>
      </c>
      <c r="E513" s="8">
        <f>D513/$D$512*100</f>
        <v>100</v>
      </c>
      <c r="F513" s="8">
        <v>226.4</v>
      </c>
      <c r="G513" s="8">
        <f>F513/$F$512*100</f>
        <v>100</v>
      </c>
      <c r="H513" s="8">
        <f>F513/D513*100-100</f>
        <v>-89.946714031971581</v>
      </c>
    </row>
    <row r="514" spans="1:8" x14ac:dyDescent="0.2">
      <c r="A514" s="362"/>
      <c r="B514" s="398"/>
      <c r="C514" s="73" t="s">
        <v>587</v>
      </c>
      <c r="D514" s="8">
        <v>0</v>
      </c>
      <c r="E514" s="8">
        <f>D514/$D$512*100</f>
        <v>0</v>
      </c>
      <c r="F514" s="8">
        <v>0</v>
      </c>
      <c r="G514" s="8">
        <f>F514/$F$512*100</f>
        <v>0</v>
      </c>
      <c r="H514" s="8" t="s">
        <v>89</v>
      </c>
    </row>
    <row r="515" spans="1:8" x14ac:dyDescent="0.2">
      <c r="A515" s="362"/>
      <c r="B515" s="398"/>
      <c r="C515" s="73" t="s">
        <v>588</v>
      </c>
      <c r="D515" s="8">
        <v>0</v>
      </c>
      <c r="E515" s="8">
        <f>D515/$D$512*100</f>
        <v>0</v>
      </c>
      <c r="F515" s="8">
        <v>0</v>
      </c>
      <c r="G515" s="8">
        <f>F515/$F$512*100</f>
        <v>0</v>
      </c>
      <c r="H515" s="8" t="s">
        <v>89</v>
      </c>
    </row>
    <row r="516" spans="1:8" x14ac:dyDescent="0.2">
      <c r="A516" s="362"/>
      <c r="B516" s="398"/>
      <c r="C516" s="73" t="s">
        <v>589</v>
      </c>
      <c r="D516" s="8">
        <v>0</v>
      </c>
      <c r="E516" s="8">
        <f>D516/$D$512*100</f>
        <v>0</v>
      </c>
      <c r="F516" s="8">
        <v>0</v>
      </c>
      <c r="G516" s="8">
        <f>F516/$F$512*100</f>
        <v>0</v>
      </c>
      <c r="H516" s="8" t="s">
        <v>89</v>
      </c>
    </row>
    <row r="517" spans="1:8" hidden="1" x14ac:dyDescent="0.2">
      <c r="A517" s="362" t="s">
        <v>154</v>
      </c>
      <c r="B517" s="398" t="s">
        <v>613</v>
      </c>
      <c r="C517" s="12" t="s">
        <v>585</v>
      </c>
      <c r="D517" s="8">
        <f>D518+D519+D520+D521</f>
        <v>0</v>
      </c>
      <c r="E517" s="8" t="e">
        <f>E518+E519+E520+E521</f>
        <v>#DIV/0!</v>
      </c>
      <c r="F517" s="8">
        <f>F518+F519+F520+F521</f>
        <v>0</v>
      </c>
      <c r="G517" s="8" t="e">
        <f>G518+G519+G520+G521</f>
        <v>#DIV/0!</v>
      </c>
      <c r="H517" s="8" t="e">
        <f>F517/D517*100-100</f>
        <v>#DIV/0!</v>
      </c>
    </row>
    <row r="518" spans="1:8" ht="31.5" hidden="1" x14ac:dyDescent="0.2">
      <c r="A518" s="362"/>
      <c r="B518" s="398"/>
      <c r="C518" s="73" t="s">
        <v>586</v>
      </c>
      <c r="D518" s="8">
        <v>0</v>
      </c>
      <c r="E518" s="8" t="e">
        <f>D518/$D$517*100</f>
        <v>#DIV/0!</v>
      </c>
      <c r="F518" s="8">
        <v>0</v>
      </c>
      <c r="G518" s="8" t="e">
        <f>F518/$F$517*100</f>
        <v>#DIV/0!</v>
      </c>
      <c r="H518" s="8" t="s">
        <v>89</v>
      </c>
    </row>
    <row r="519" spans="1:8" hidden="1" x14ac:dyDescent="0.2">
      <c r="A519" s="362"/>
      <c r="B519" s="398"/>
      <c r="C519" s="73" t="s">
        <v>587</v>
      </c>
      <c r="D519" s="8"/>
      <c r="E519" s="8" t="e">
        <f>D519/$D$517*100</f>
        <v>#DIV/0!</v>
      </c>
      <c r="F519" s="8"/>
      <c r="G519" s="8" t="e">
        <f>F519/$F$517*100</f>
        <v>#DIV/0!</v>
      </c>
      <c r="H519" s="8" t="e">
        <f>F519/D519*100-100</f>
        <v>#DIV/0!</v>
      </c>
    </row>
    <row r="520" spans="1:8" hidden="1" x14ac:dyDescent="0.2">
      <c r="A520" s="362"/>
      <c r="B520" s="398"/>
      <c r="C520" s="73" t="s">
        <v>588</v>
      </c>
      <c r="D520" s="8"/>
      <c r="E520" s="8" t="e">
        <f>D520/$D$517*100</f>
        <v>#DIV/0!</v>
      </c>
      <c r="F520" s="8"/>
      <c r="G520" s="8" t="e">
        <f>F520/$F$517*100</f>
        <v>#DIV/0!</v>
      </c>
      <c r="H520" s="8" t="s">
        <v>89</v>
      </c>
    </row>
    <row r="521" spans="1:8" hidden="1" x14ac:dyDescent="0.2">
      <c r="A521" s="362"/>
      <c r="B521" s="398"/>
      <c r="C521" s="73" t="s">
        <v>589</v>
      </c>
      <c r="D521" s="8"/>
      <c r="E521" s="8" t="e">
        <f>D521/$D$517*100</f>
        <v>#DIV/0!</v>
      </c>
      <c r="F521" s="8"/>
      <c r="G521" s="8" t="e">
        <f>F521/$F$517*100</f>
        <v>#DIV/0!</v>
      </c>
      <c r="H521" s="8" t="s">
        <v>89</v>
      </c>
    </row>
    <row r="522" spans="1:8" hidden="1" x14ac:dyDescent="0.2">
      <c r="A522" s="362" t="s">
        <v>927</v>
      </c>
      <c r="B522" s="398" t="s">
        <v>928</v>
      </c>
      <c r="C522" s="12" t="s">
        <v>585</v>
      </c>
      <c r="D522" s="8">
        <f>D523+D524+D525+D526</f>
        <v>0</v>
      </c>
      <c r="E522" s="8" t="e">
        <f>E523+E524+E525+E526</f>
        <v>#DIV/0!</v>
      </c>
      <c r="F522" s="8">
        <f>F523+F524+F525+F526</f>
        <v>0</v>
      </c>
      <c r="G522" s="8" t="e">
        <f>G523+G524+G525+G526</f>
        <v>#DIV/0!</v>
      </c>
      <c r="H522" s="8" t="e">
        <f>F522/D522*100-100</f>
        <v>#DIV/0!</v>
      </c>
    </row>
    <row r="523" spans="1:8" ht="31.5" hidden="1" x14ac:dyDescent="0.2">
      <c r="A523" s="362"/>
      <c r="B523" s="398"/>
      <c r="C523" s="73" t="s">
        <v>586</v>
      </c>
      <c r="D523" s="8"/>
      <c r="E523" s="8" t="e">
        <f>D523/$D$522*100</f>
        <v>#DIV/0!</v>
      </c>
      <c r="F523" s="8"/>
      <c r="G523" s="8" t="e">
        <f>F523/$F$522*100</f>
        <v>#DIV/0!</v>
      </c>
      <c r="H523" s="8" t="s">
        <v>89</v>
      </c>
    </row>
    <row r="524" spans="1:8" hidden="1" x14ac:dyDescent="0.2">
      <c r="A524" s="362"/>
      <c r="B524" s="398"/>
      <c r="C524" s="73" t="s">
        <v>587</v>
      </c>
      <c r="D524" s="8"/>
      <c r="E524" s="8" t="e">
        <f>D524/$D$522*100</f>
        <v>#DIV/0!</v>
      </c>
      <c r="F524" s="8"/>
      <c r="G524" s="8" t="e">
        <f>F524/$F$522*100</f>
        <v>#DIV/0!</v>
      </c>
      <c r="H524" s="8" t="e">
        <f>F524/D524*100-100</f>
        <v>#DIV/0!</v>
      </c>
    </row>
    <row r="525" spans="1:8" hidden="1" x14ac:dyDescent="0.2">
      <c r="A525" s="362"/>
      <c r="B525" s="398"/>
      <c r="C525" s="73" t="s">
        <v>588</v>
      </c>
      <c r="D525" s="8"/>
      <c r="E525" s="8" t="e">
        <f>D525/$D$522*100</f>
        <v>#DIV/0!</v>
      </c>
      <c r="F525" s="8"/>
      <c r="G525" s="8" t="e">
        <f>F525/$F$522*100</f>
        <v>#DIV/0!</v>
      </c>
      <c r="H525" s="8" t="s">
        <v>89</v>
      </c>
    </row>
    <row r="526" spans="1:8" hidden="1" x14ac:dyDescent="0.2">
      <c r="A526" s="362"/>
      <c r="B526" s="398"/>
      <c r="C526" s="73" t="s">
        <v>589</v>
      </c>
      <c r="D526" s="8"/>
      <c r="E526" s="8" t="e">
        <f>D526/$D$522*100</f>
        <v>#DIV/0!</v>
      </c>
      <c r="F526" s="8"/>
      <c r="G526" s="8" t="e">
        <f>F526/$F$522*100</f>
        <v>#DIV/0!</v>
      </c>
      <c r="H526" s="8" t="s">
        <v>89</v>
      </c>
    </row>
    <row r="527" spans="1:8" x14ac:dyDescent="0.2">
      <c r="A527" s="394" t="s">
        <v>158</v>
      </c>
      <c r="B527" s="397" t="s">
        <v>1169</v>
      </c>
      <c r="C527" s="87" t="s">
        <v>585</v>
      </c>
      <c r="D527" s="52">
        <f>D528+D529+D530+D531</f>
        <v>13332</v>
      </c>
      <c r="E527" s="52">
        <f>E528+E529+E530+E531</f>
        <v>100</v>
      </c>
      <c r="F527" s="52">
        <f>F528+F529+F530+F531</f>
        <v>4177.8</v>
      </c>
      <c r="G527" s="52">
        <f>G528+G529+G530+G531</f>
        <v>100</v>
      </c>
      <c r="H527" s="52">
        <f>F527/D527*100-100</f>
        <v>-68.663366336633658</v>
      </c>
    </row>
    <row r="528" spans="1:8" ht="31.5" x14ac:dyDescent="0.2">
      <c r="A528" s="394"/>
      <c r="B528" s="397"/>
      <c r="C528" s="86" t="s">
        <v>586</v>
      </c>
      <c r="D528" s="52">
        <v>13115</v>
      </c>
      <c r="E528" s="52">
        <f>D528/$D$527*100</f>
        <v>98.372337233723371</v>
      </c>
      <c r="F528" s="52">
        <v>4160.1000000000004</v>
      </c>
      <c r="G528" s="52">
        <f>F528/$F$527*100</f>
        <v>99.576332040787022</v>
      </c>
      <c r="H528" s="52">
        <f>F528/D528*100-100</f>
        <v>-68.279832253145258</v>
      </c>
    </row>
    <row r="529" spans="1:8" x14ac:dyDescent="0.2">
      <c r="A529" s="394"/>
      <c r="B529" s="397"/>
      <c r="C529" s="86" t="s">
        <v>587</v>
      </c>
      <c r="D529" s="52">
        <v>0</v>
      </c>
      <c r="E529" s="52">
        <f>D529/$D$527*100</f>
        <v>0</v>
      </c>
      <c r="F529" s="52">
        <v>0</v>
      </c>
      <c r="G529" s="52">
        <f>F529/$F$527*100</f>
        <v>0</v>
      </c>
      <c r="H529" s="52" t="s">
        <v>89</v>
      </c>
    </row>
    <row r="530" spans="1:8" x14ac:dyDescent="0.2">
      <c r="A530" s="394"/>
      <c r="B530" s="397"/>
      <c r="C530" s="86" t="s">
        <v>588</v>
      </c>
      <c r="D530" s="52">
        <v>0</v>
      </c>
      <c r="E530" s="52">
        <f>D530/$D$527*100</f>
        <v>0</v>
      </c>
      <c r="F530" s="52">
        <v>0</v>
      </c>
      <c r="G530" s="52">
        <f>F530/$F$527*100</f>
        <v>0</v>
      </c>
      <c r="H530" s="52" t="s">
        <v>89</v>
      </c>
    </row>
    <row r="531" spans="1:8" x14ac:dyDescent="0.2">
      <c r="A531" s="394"/>
      <c r="B531" s="397"/>
      <c r="C531" s="86" t="s">
        <v>589</v>
      </c>
      <c r="D531" s="52">
        <v>217</v>
      </c>
      <c r="E531" s="52">
        <f>D531/$D$527*100</f>
        <v>1.6276627662766279</v>
      </c>
      <c r="F531" s="52">
        <v>17.7</v>
      </c>
      <c r="G531" s="52">
        <f>F531/$F$527*100</f>
        <v>0.42366795921298289</v>
      </c>
      <c r="H531" s="52">
        <f>F531/D531*100-100</f>
        <v>-91.843317972350235</v>
      </c>
    </row>
    <row r="532" spans="1:8" x14ac:dyDescent="0.2">
      <c r="A532" s="362" t="s">
        <v>160</v>
      </c>
      <c r="B532" s="398" t="s">
        <v>144</v>
      </c>
      <c r="C532" s="12" t="s">
        <v>585</v>
      </c>
      <c r="D532" s="8">
        <f>D533+D534+D535+D536</f>
        <v>13332</v>
      </c>
      <c r="E532" s="8">
        <f>E533+E534+E535+E536</f>
        <v>100</v>
      </c>
      <c r="F532" s="8">
        <f>F533+F534+F535+F536</f>
        <v>4177.8</v>
      </c>
      <c r="G532" s="8">
        <f>G533+G534+G535+G536</f>
        <v>100</v>
      </c>
      <c r="H532" s="8">
        <f>F532/D532*100-100</f>
        <v>-68.663366336633658</v>
      </c>
    </row>
    <row r="533" spans="1:8" ht="31.5" x14ac:dyDescent="0.2">
      <c r="A533" s="362"/>
      <c r="B533" s="398"/>
      <c r="C533" s="73" t="s">
        <v>586</v>
      </c>
      <c r="D533" s="8">
        <v>13115</v>
      </c>
      <c r="E533" s="8">
        <f>D533/$D$532*100</f>
        <v>98.372337233723371</v>
      </c>
      <c r="F533" s="8">
        <v>4160.1000000000004</v>
      </c>
      <c r="G533" s="8">
        <f>F533/$F$532*100</f>
        <v>99.576332040787022</v>
      </c>
      <c r="H533" s="8">
        <f>F533/D533*100-100</f>
        <v>-68.279832253145258</v>
      </c>
    </row>
    <row r="534" spans="1:8" x14ac:dyDescent="0.2">
      <c r="A534" s="362"/>
      <c r="B534" s="398"/>
      <c r="C534" s="73" t="s">
        <v>587</v>
      </c>
      <c r="D534" s="8">
        <v>0</v>
      </c>
      <c r="E534" s="8">
        <f>D534/$D$532*100</f>
        <v>0</v>
      </c>
      <c r="F534" s="8">
        <v>0</v>
      </c>
      <c r="G534" s="8">
        <f>F534/$F$532*100</f>
        <v>0</v>
      </c>
      <c r="H534" s="8" t="s">
        <v>89</v>
      </c>
    </row>
    <row r="535" spans="1:8" x14ac:dyDescent="0.2">
      <c r="A535" s="362"/>
      <c r="B535" s="398"/>
      <c r="C535" s="73" t="s">
        <v>588</v>
      </c>
      <c r="D535" s="8">
        <v>0</v>
      </c>
      <c r="E535" s="8">
        <f>D535/$D$532*100</f>
        <v>0</v>
      </c>
      <c r="F535" s="8">
        <v>0</v>
      </c>
      <c r="G535" s="8">
        <f>F535/$F$532*100</f>
        <v>0</v>
      </c>
      <c r="H535" s="8" t="s">
        <v>89</v>
      </c>
    </row>
    <row r="536" spans="1:8" x14ac:dyDescent="0.2">
      <c r="A536" s="362"/>
      <c r="B536" s="398"/>
      <c r="C536" s="73" t="s">
        <v>589</v>
      </c>
      <c r="D536" s="8">
        <v>217</v>
      </c>
      <c r="E536" s="8">
        <f>D536/$D$532*100</f>
        <v>1.6276627662766279</v>
      </c>
      <c r="F536" s="8">
        <v>17.7</v>
      </c>
      <c r="G536" s="8">
        <f>F536/$F$532*100</f>
        <v>0.42366795921298289</v>
      </c>
      <c r="H536" s="8">
        <f>F536/D536*100-100</f>
        <v>-91.843317972350235</v>
      </c>
    </row>
    <row r="537" spans="1:8" hidden="1" x14ac:dyDescent="0.2">
      <c r="A537" s="362" t="s">
        <v>904</v>
      </c>
      <c r="B537" s="398" t="s">
        <v>919</v>
      </c>
      <c r="C537" s="12" t="s">
        <v>585</v>
      </c>
      <c r="D537" s="8">
        <f>D538+D539+D540+D541</f>
        <v>0</v>
      </c>
      <c r="E537" s="8" t="e">
        <f>E538+E539+E540+E541</f>
        <v>#DIV/0!</v>
      </c>
      <c r="F537" s="8">
        <f>F538+F539+F540+F541</f>
        <v>0</v>
      </c>
      <c r="G537" s="8" t="e">
        <f>G538+G539+G540+G541</f>
        <v>#DIV/0!</v>
      </c>
      <c r="H537" s="8" t="e">
        <f>F537/D537*100-100</f>
        <v>#DIV/0!</v>
      </c>
    </row>
    <row r="538" spans="1:8" ht="31.5" hidden="1" x14ac:dyDescent="0.2">
      <c r="A538" s="362"/>
      <c r="B538" s="398"/>
      <c r="C538" s="73" t="s">
        <v>586</v>
      </c>
      <c r="D538" s="8"/>
      <c r="E538" s="8" t="e">
        <f>D538/$D$537*100</f>
        <v>#DIV/0!</v>
      </c>
      <c r="F538" s="8"/>
      <c r="G538" s="8" t="e">
        <f>F538/$F$537*100</f>
        <v>#DIV/0!</v>
      </c>
      <c r="H538" s="8" t="e">
        <f>F538/D538*100-100</f>
        <v>#DIV/0!</v>
      </c>
    </row>
    <row r="539" spans="1:8" hidden="1" x14ac:dyDescent="0.2">
      <c r="A539" s="362"/>
      <c r="B539" s="398"/>
      <c r="C539" s="73" t="s">
        <v>587</v>
      </c>
      <c r="D539" s="8"/>
      <c r="E539" s="8" t="e">
        <f>D539/$D$537*100</f>
        <v>#DIV/0!</v>
      </c>
      <c r="F539" s="8"/>
      <c r="G539" s="8" t="e">
        <f>F539/$F$537*100</f>
        <v>#DIV/0!</v>
      </c>
      <c r="H539" s="8" t="s">
        <v>89</v>
      </c>
    </row>
    <row r="540" spans="1:8" hidden="1" x14ac:dyDescent="0.2">
      <c r="A540" s="362"/>
      <c r="B540" s="398"/>
      <c r="C540" s="73" t="s">
        <v>588</v>
      </c>
      <c r="D540" s="8"/>
      <c r="E540" s="8" t="e">
        <f>D540/$D$537*100</f>
        <v>#DIV/0!</v>
      </c>
      <c r="F540" s="8"/>
      <c r="G540" s="8" t="e">
        <f>F540/$F$537*100</f>
        <v>#DIV/0!</v>
      </c>
      <c r="H540" s="8" t="s">
        <v>89</v>
      </c>
    </row>
    <row r="541" spans="1:8" hidden="1" x14ac:dyDescent="0.2">
      <c r="A541" s="362"/>
      <c r="B541" s="398"/>
      <c r="C541" s="73" t="s">
        <v>589</v>
      </c>
      <c r="D541" s="8"/>
      <c r="E541" s="8" t="e">
        <f>D541/$D$537*100</f>
        <v>#DIV/0!</v>
      </c>
      <c r="F541" s="8"/>
      <c r="G541" s="8" t="e">
        <f>F541/$F$537*100</f>
        <v>#DIV/0!</v>
      </c>
      <c r="H541" s="8" t="e">
        <f>F541/D541*100-100</f>
        <v>#DIV/0!</v>
      </c>
    </row>
    <row r="542" spans="1:8" hidden="1" x14ac:dyDescent="0.2">
      <c r="A542" s="362" t="s">
        <v>907</v>
      </c>
      <c r="B542" s="398" t="s">
        <v>929</v>
      </c>
      <c r="C542" s="12" t="s">
        <v>585</v>
      </c>
      <c r="D542" s="8">
        <f>D543+D544+D545+D546</f>
        <v>0</v>
      </c>
      <c r="E542" s="8" t="e">
        <f>E543+E544+E545+E546</f>
        <v>#DIV/0!</v>
      </c>
      <c r="F542" s="8">
        <f>F543+F544+F545+F546</f>
        <v>0</v>
      </c>
      <c r="G542" s="8" t="e">
        <f>G543+G544+G545+G546</f>
        <v>#DIV/0!</v>
      </c>
      <c r="H542" s="8" t="e">
        <f>F542/D542*100-100</f>
        <v>#DIV/0!</v>
      </c>
    </row>
    <row r="543" spans="1:8" ht="31.5" hidden="1" x14ac:dyDescent="0.2">
      <c r="A543" s="362"/>
      <c r="B543" s="398"/>
      <c r="C543" s="73" t="s">
        <v>586</v>
      </c>
      <c r="D543" s="8"/>
      <c r="E543" s="8" t="e">
        <f>D543/$D$542*100</f>
        <v>#DIV/0!</v>
      </c>
      <c r="F543" s="8"/>
      <c r="G543" s="8" t="e">
        <f>F543/$F$542*100</f>
        <v>#DIV/0!</v>
      </c>
      <c r="H543" s="8" t="e">
        <f>F543/D543*100-100</f>
        <v>#DIV/0!</v>
      </c>
    </row>
    <row r="544" spans="1:8" hidden="1" x14ac:dyDescent="0.2">
      <c r="A544" s="362"/>
      <c r="B544" s="398"/>
      <c r="C544" s="73" t="s">
        <v>587</v>
      </c>
      <c r="D544" s="8"/>
      <c r="E544" s="8" t="e">
        <f>D544/$D$542*100</f>
        <v>#DIV/0!</v>
      </c>
      <c r="F544" s="8"/>
      <c r="G544" s="8" t="e">
        <f>F544/$F$542*100</f>
        <v>#DIV/0!</v>
      </c>
      <c r="H544" s="8" t="s">
        <v>89</v>
      </c>
    </row>
    <row r="545" spans="1:8" hidden="1" x14ac:dyDescent="0.2">
      <c r="A545" s="362"/>
      <c r="B545" s="398"/>
      <c r="C545" s="73" t="s">
        <v>588</v>
      </c>
      <c r="D545" s="8"/>
      <c r="E545" s="8" t="e">
        <f>D545/$D$542*100</f>
        <v>#DIV/0!</v>
      </c>
      <c r="F545" s="8"/>
      <c r="G545" s="8" t="e">
        <f>F545/$F$542*100</f>
        <v>#DIV/0!</v>
      </c>
      <c r="H545" s="8" t="s">
        <v>89</v>
      </c>
    </row>
    <row r="546" spans="1:8" hidden="1" x14ac:dyDescent="0.2">
      <c r="A546" s="362"/>
      <c r="B546" s="398"/>
      <c r="C546" s="73" t="s">
        <v>589</v>
      </c>
      <c r="D546" s="8"/>
      <c r="E546" s="8" t="e">
        <f>D546/$D$542*100</f>
        <v>#DIV/0!</v>
      </c>
      <c r="F546" s="8"/>
      <c r="G546" s="8" t="e">
        <f>F546/$F$542*100</f>
        <v>#DIV/0!</v>
      </c>
      <c r="H546" s="8" t="e">
        <f>F546/D546*100-100</f>
        <v>#DIV/0!</v>
      </c>
    </row>
    <row r="547" spans="1:8" x14ac:dyDescent="0.2">
      <c r="A547" s="394" t="s">
        <v>162</v>
      </c>
      <c r="B547" s="397" t="s">
        <v>1170</v>
      </c>
      <c r="C547" s="87" t="s">
        <v>585</v>
      </c>
      <c r="D547" s="52">
        <f>D548+D549+D550+D551</f>
        <v>31938.199999999997</v>
      </c>
      <c r="E547" s="52">
        <f>E548+E549+E550+E551</f>
        <v>100</v>
      </c>
      <c r="F547" s="52">
        <f>F548+F549+F550+F551</f>
        <v>8813.8000000000011</v>
      </c>
      <c r="G547" s="52">
        <f>G548+G549+G550+G551</f>
        <v>99.999999999999986</v>
      </c>
      <c r="H547" s="52">
        <f>F547/D547*100-100</f>
        <v>-72.403579412740839</v>
      </c>
    </row>
    <row r="548" spans="1:8" ht="31.5" x14ac:dyDescent="0.2">
      <c r="A548" s="394"/>
      <c r="B548" s="397"/>
      <c r="C548" s="86" t="s">
        <v>586</v>
      </c>
      <c r="D548" s="52">
        <v>23262</v>
      </c>
      <c r="E548" s="52">
        <f>D548/$D$547*100</f>
        <v>72.834411457126578</v>
      </c>
      <c r="F548" s="52">
        <v>8285.7000000000007</v>
      </c>
      <c r="G548" s="52">
        <f>F548/$F$547*100</f>
        <v>94.00825977444461</v>
      </c>
      <c r="H548" s="52">
        <f>F548/D548*100-100</f>
        <v>-64.380964663399538</v>
      </c>
    </row>
    <row r="549" spans="1:8" x14ac:dyDescent="0.2">
      <c r="A549" s="394"/>
      <c r="B549" s="397"/>
      <c r="C549" s="86" t="s">
        <v>587</v>
      </c>
      <c r="D549" s="52">
        <v>4379.1000000000004</v>
      </c>
      <c r="E549" s="52">
        <f>D549/$D$547*100</f>
        <v>13.711167191638854</v>
      </c>
      <c r="F549" s="52">
        <v>0</v>
      </c>
      <c r="G549" s="52">
        <f>F549/$F$547*100</f>
        <v>0</v>
      </c>
      <c r="H549" s="52" t="s">
        <v>89</v>
      </c>
    </row>
    <row r="550" spans="1:8" x14ac:dyDescent="0.2">
      <c r="A550" s="394"/>
      <c r="B550" s="397"/>
      <c r="C550" s="86" t="s">
        <v>588</v>
      </c>
      <c r="D550" s="52">
        <v>1164.0999999999999</v>
      </c>
      <c r="E550" s="52">
        <f>D550/$D$547*100</f>
        <v>3.6448516196905278</v>
      </c>
      <c r="F550" s="52">
        <v>0</v>
      </c>
      <c r="G550" s="52">
        <f>F550/$F$547*100</f>
        <v>0</v>
      </c>
      <c r="H550" s="52" t="s">
        <v>89</v>
      </c>
    </row>
    <row r="551" spans="1:8" x14ac:dyDescent="0.2">
      <c r="A551" s="394"/>
      <c r="B551" s="397"/>
      <c r="C551" s="86" t="s">
        <v>589</v>
      </c>
      <c r="D551" s="52">
        <v>3133</v>
      </c>
      <c r="E551" s="52">
        <f>D551/$D$547*100</f>
        <v>9.8095697315440447</v>
      </c>
      <c r="F551" s="52">
        <v>528.1</v>
      </c>
      <c r="G551" s="52">
        <f>F551/$F$547*100</f>
        <v>5.9917402255553789</v>
      </c>
      <c r="H551" s="52">
        <f>F551/D551*100-100</f>
        <v>-83.143951484200443</v>
      </c>
    </row>
    <row r="552" spans="1:8" x14ac:dyDescent="0.2">
      <c r="A552" s="362" t="s">
        <v>163</v>
      </c>
      <c r="B552" s="398" t="s">
        <v>144</v>
      </c>
      <c r="C552" s="12" t="s">
        <v>585</v>
      </c>
      <c r="D552" s="8">
        <f>D553+D554+D555+D556</f>
        <v>26103</v>
      </c>
      <c r="E552" s="8">
        <f>E553+E554+E555+E556</f>
        <v>100</v>
      </c>
      <c r="F552" s="8">
        <v>8792.5</v>
      </c>
      <c r="G552" s="8">
        <f>G553+G554+G555+G556</f>
        <v>100</v>
      </c>
      <c r="H552" s="8">
        <f>F552/D552*100-100</f>
        <v>-66.31613224533578</v>
      </c>
    </row>
    <row r="553" spans="1:8" ht="31.5" x14ac:dyDescent="0.2">
      <c r="A553" s="362"/>
      <c r="B553" s="398"/>
      <c r="C553" s="73" t="s">
        <v>586</v>
      </c>
      <c r="D553" s="8">
        <v>22970</v>
      </c>
      <c r="E553" s="8">
        <f>D553/$D$552*100</f>
        <v>87.997548174539318</v>
      </c>
      <c r="F553" s="8">
        <v>8264.4</v>
      </c>
      <c r="G553" s="8">
        <f>F553/$F$552*100</f>
        <v>93.993744668751773</v>
      </c>
      <c r="H553" s="8">
        <f>F553/D553*100-100</f>
        <v>-64.020896821941662</v>
      </c>
    </row>
    <row r="554" spans="1:8" x14ac:dyDescent="0.2">
      <c r="A554" s="362"/>
      <c r="B554" s="398"/>
      <c r="C554" s="73" t="s">
        <v>587</v>
      </c>
      <c r="D554" s="8">
        <v>0</v>
      </c>
      <c r="E554" s="8">
        <f>D554/$D$552*100</f>
        <v>0</v>
      </c>
      <c r="F554" s="8">
        <v>0</v>
      </c>
      <c r="G554" s="8">
        <f>F554/$F$552*100</f>
        <v>0</v>
      </c>
      <c r="H554" s="8" t="s">
        <v>89</v>
      </c>
    </row>
    <row r="555" spans="1:8" x14ac:dyDescent="0.2">
      <c r="A555" s="362"/>
      <c r="B555" s="398"/>
      <c r="C555" s="73" t="s">
        <v>588</v>
      </c>
      <c r="D555" s="8">
        <v>0</v>
      </c>
      <c r="E555" s="8">
        <f>D555/$D$552*100</f>
        <v>0</v>
      </c>
      <c r="F555" s="8">
        <v>0</v>
      </c>
      <c r="G555" s="8">
        <f>F555/$F$552*100</f>
        <v>0</v>
      </c>
      <c r="H555" s="8" t="s">
        <v>89</v>
      </c>
    </row>
    <row r="556" spans="1:8" x14ac:dyDescent="0.2">
      <c r="A556" s="362"/>
      <c r="B556" s="398"/>
      <c r="C556" s="73" t="s">
        <v>589</v>
      </c>
      <c r="D556" s="8">
        <v>3133</v>
      </c>
      <c r="E556" s="8">
        <f>D556/$D$552*100</f>
        <v>12.002451825460675</v>
      </c>
      <c r="F556" s="8">
        <v>528.1</v>
      </c>
      <c r="G556" s="8">
        <f>F556/$F$552*100</f>
        <v>6.006255331248223</v>
      </c>
      <c r="H556" s="8">
        <f>F556/D556*100-100</f>
        <v>-83.143951484200443</v>
      </c>
    </row>
    <row r="557" spans="1:8" x14ac:dyDescent="0.2">
      <c r="A557" s="362" t="s">
        <v>167</v>
      </c>
      <c r="B557" s="398" t="s">
        <v>1385</v>
      </c>
      <c r="C557" s="12" t="s">
        <v>585</v>
      </c>
      <c r="D557" s="8">
        <f>D558+D559+D560+D561</f>
        <v>5543.2000000000007</v>
      </c>
      <c r="E557" s="8">
        <f>E558+E559+E560+E561</f>
        <v>100</v>
      </c>
      <c r="F557" s="8">
        <f>F558+F559+F560+F561</f>
        <v>0</v>
      </c>
      <c r="G557" s="8">
        <f>G558+G559+G560+G561</f>
        <v>0</v>
      </c>
      <c r="H557" s="8">
        <f>F557/D557*100-100</f>
        <v>-100</v>
      </c>
    </row>
    <row r="558" spans="1:8" ht="31.5" x14ac:dyDescent="0.2">
      <c r="A558" s="362"/>
      <c r="B558" s="398"/>
      <c r="C558" s="73" t="s">
        <v>586</v>
      </c>
      <c r="D558" s="8">
        <v>0</v>
      </c>
      <c r="E558" s="8">
        <f>D558/$D$552*100</f>
        <v>0</v>
      </c>
      <c r="F558" s="8">
        <v>0</v>
      </c>
      <c r="G558" s="8">
        <v>0</v>
      </c>
      <c r="H558" s="8" t="s">
        <v>89</v>
      </c>
    </row>
    <row r="559" spans="1:8" x14ac:dyDescent="0.2">
      <c r="A559" s="362"/>
      <c r="B559" s="398"/>
      <c r="C559" s="73" t="s">
        <v>587</v>
      </c>
      <c r="D559" s="8">
        <v>4379.1000000000004</v>
      </c>
      <c r="E559" s="8">
        <f>D559/$D$557*100</f>
        <v>78.999494876605567</v>
      </c>
      <c r="F559" s="8">
        <v>0</v>
      </c>
      <c r="G559" s="8">
        <v>0</v>
      </c>
      <c r="H559" s="8">
        <f>F559/D559*100-100</f>
        <v>-100</v>
      </c>
    </row>
    <row r="560" spans="1:8" x14ac:dyDescent="0.2">
      <c r="A560" s="362"/>
      <c r="B560" s="398"/>
      <c r="C560" s="73" t="s">
        <v>588</v>
      </c>
      <c r="D560" s="8">
        <v>1164.0999999999999</v>
      </c>
      <c r="E560" s="8">
        <f>D560/$D$557*100</f>
        <v>21.000505123394426</v>
      </c>
      <c r="F560" s="8">
        <v>0</v>
      </c>
      <c r="G560" s="8">
        <v>0</v>
      </c>
      <c r="H560" s="8">
        <f>F560/D560*100-100</f>
        <v>-100</v>
      </c>
    </row>
    <row r="561" spans="1:8" x14ac:dyDescent="0.2">
      <c r="A561" s="362"/>
      <c r="B561" s="398"/>
      <c r="C561" s="73" t="s">
        <v>589</v>
      </c>
      <c r="D561" s="8">
        <v>0</v>
      </c>
      <c r="E561" s="8">
        <f>D561/$D$557*100</f>
        <v>0</v>
      </c>
      <c r="F561" s="8">
        <v>0</v>
      </c>
      <c r="G561" s="8">
        <v>0</v>
      </c>
      <c r="H561" s="8" t="s">
        <v>89</v>
      </c>
    </row>
    <row r="562" spans="1:8" x14ac:dyDescent="0.2">
      <c r="A562" s="362" t="s">
        <v>908</v>
      </c>
      <c r="B562" s="398" t="s">
        <v>1384</v>
      </c>
      <c r="C562" s="12" t="s">
        <v>585</v>
      </c>
      <c r="D562" s="8">
        <f>D563+D564+D565+D566</f>
        <v>292</v>
      </c>
      <c r="E562" s="8">
        <f>E563+E564+E565+E566</f>
        <v>100</v>
      </c>
      <c r="F562" s="8">
        <f>F563+F564+F565+F566</f>
        <v>0</v>
      </c>
      <c r="G562" s="8">
        <f>G563+G564+G565+G566</f>
        <v>0</v>
      </c>
      <c r="H562" s="8">
        <f>F562/D562*100-100</f>
        <v>-100</v>
      </c>
    </row>
    <row r="563" spans="1:8" ht="31.5" x14ac:dyDescent="0.2">
      <c r="A563" s="362"/>
      <c r="B563" s="398"/>
      <c r="C563" s="73" t="s">
        <v>586</v>
      </c>
      <c r="D563" s="8">
        <v>292</v>
      </c>
      <c r="E563" s="8">
        <f>D563/$D$562*100</f>
        <v>100</v>
      </c>
      <c r="F563" s="8">
        <v>0</v>
      </c>
      <c r="G563" s="8">
        <v>0</v>
      </c>
      <c r="H563" s="8">
        <f>F563/D563*100-100</f>
        <v>-100</v>
      </c>
    </row>
    <row r="564" spans="1:8" x14ac:dyDescent="0.2">
      <c r="A564" s="362"/>
      <c r="B564" s="398"/>
      <c r="C564" s="73" t="s">
        <v>587</v>
      </c>
      <c r="D564" s="8">
        <v>0</v>
      </c>
      <c r="E564" s="8">
        <f>D564/$D$557*100</f>
        <v>0</v>
      </c>
      <c r="F564" s="8">
        <v>0</v>
      </c>
      <c r="G564" s="8">
        <v>0</v>
      </c>
      <c r="H564" s="8" t="s">
        <v>89</v>
      </c>
    </row>
    <row r="565" spans="1:8" x14ac:dyDescent="0.2">
      <c r="A565" s="362"/>
      <c r="B565" s="398"/>
      <c r="C565" s="73" t="s">
        <v>588</v>
      </c>
      <c r="D565" s="8">
        <v>0</v>
      </c>
      <c r="E565" s="8">
        <f>D565/$D$557*100</f>
        <v>0</v>
      </c>
      <c r="F565" s="8">
        <v>0</v>
      </c>
      <c r="G565" s="8">
        <v>0</v>
      </c>
      <c r="H565" s="8" t="s">
        <v>89</v>
      </c>
    </row>
    <row r="566" spans="1:8" x14ac:dyDescent="0.2">
      <c r="A566" s="362"/>
      <c r="B566" s="398"/>
      <c r="C566" s="73" t="s">
        <v>589</v>
      </c>
      <c r="D566" s="8">
        <v>0</v>
      </c>
      <c r="E566" s="8">
        <f>D566/$D$557*100</f>
        <v>0</v>
      </c>
      <c r="F566" s="8">
        <v>0</v>
      </c>
      <c r="G566" s="8">
        <v>0</v>
      </c>
      <c r="H566" s="8" t="s">
        <v>89</v>
      </c>
    </row>
    <row r="567" spans="1:8" x14ac:dyDescent="0.2">
      <c r="A567" s="362" t="s">
        <v>1383</v>
      </c>
      <c r="B567" s="391" t="s">
        <v>1386</v>
      </c>
      <c r="C567" s="211" t="s">
        <v>585</v>
      </c>
      <c r="D567" s="8">
        <f>D568+D569+D570+D571</f>
        <v>0</v>
      </c>
      <c r="E567" s="8">
        <f>E568+E569+E570+E571</f>
        <v>0</v>
      </c>
      <c r="F567" s="8">
        <f>F568+F569+F570+F571</f>
        <v>21.3</v>
      </c>
      <c r="G567" s="8">
        <v>100</v>
      </c>
      <c r="H567" s="8" t="s">
        <v>89</v>
      </c>
    </row>
    <row r="568" spans="1:8" ht="31.5" x14ac:dyDescent="0.2">
      <c r="A568" s="362"/>
      <c r="B568" s="391"/>
      <c r="C568" s="211" t="s">
        <v>586</v>
      </c>
      <c r="D568" s="8">
        <v>0</v>
      </c>
      <c r="E568" s="8">
        <f>D568/$D$562*100</f>
        <v>0</v>
      </c>
      <c r="F568" s="8">
        <v>21.3</v>
      </c>
      <c r="G568" s="8">
        <v>100</v>
      </c>
      <c r="H568" s="8" t="s">
        <v>89</v>
      </c>
    </row>
    <row r="569" spans="1:8" x14ac:dyDescent="0.2">
      <c r="A569" s="362"/>
      <c r="B569" s="391"/>
      <c r="C569" s="211" t="s">
        <v>587</v>
      </c>
      <c r="D569" s="8">
        <v>0</v>
      </c>
      <c r="E569" s="8">
        <f>D569/$D$557*100</f>
        <v>0</v>
      </c>
      <c r="F569" s="8">
        <v>0</v>
      </c>
      <c r="G569" s="8">
        <v>0</v>
      </c>
      <c r="H569" s="8" t="s">
        <v>89</v>
      </c>
    </row>
    <row r="570" spans="1:8" x14ac:dyDescent="0.2">
      <c r="A570" s="362"/>
      <c r="B570" s="391"/>
      <c r="C570" s="211" t="s">
        <v>588</v>
      </c>
      <c r="D570" s="8">
        <v>0</v>
      </c>
      <c r="E570" s="8">
        <f>D570/$D$557*100</f>
        <v>0</v>
      </c>
      <c r="F570" s="8">
        <v>0</v>
      </c>
      <c r="G570" s="8">
        <v>0</v>
      </c>
      <c r="H570" s="8" t="s">
        <v>89</v>
      </c>
    </row>
    <row r="571" spans="1:8" x14ac:dyDescent="0.2">
      <c r="A571" s="362"/>
      <c r="B571" s="391"/>
      <c r="C571" s="211" t="s">
        <v>589</v>
      </c>
      <c r="D571" s="8">
        <v>0</v>
      </c>
      <c r="E571" s="8">
        <f>D571/$D$557*100</f>
        <v>0</v>
      </c>
      <c r="F571" s="8">
        <v>0</v>
      </c>
      <c r="G571" s="8">
        <v>0</v>
      </c>
      <c r="H571" s="8" t="s">
        <v>89</v>
      </c>
    </row>
    <row r="572" spans="1:8" x14ac:dyDescent="0.2">
      <c r="A572" s="394" t="s">
        <v>169</v>
      </c>
      <c r="B572" s="397" t="s">
        <v>1171</v>
      </c>
      <c r="C572" s="87" t="s">
        <v>585</v>
      </c>
      <c r="D572" s="52">
        <f>D573+D574+D575+D576</f>
        <v>219080</v>
      </c>
      <c r="E572" s="52">
        <f>E573+E574+E575+E576</f>
        <v>100.00000000000001</v>
      </c>
      <c r="F572" s="52">
        <f>F573+F574+F575+F576</f>
        <v>68517.5</v>
      </c>
      <c r="G572" s="52">
        <f>G573+G574+G575+G576</f>
        <v>100.00000000000001</v>
      </c>
      <c r="H572" s="52">
        <f>F572/D572*100-100</f>
        <v>-68.724895015519451</v>
      </c>
    </row>
    <row r="573" spans="1:8" ht="31.5" x14ac:dyDescent="0.2">
      <c r="A573" s="394"/>
      <c r="B573" s="397"/>
      <c r="C573" s="86" t="s">
        <v>586</v>
      </c>
      <c r="D573" s="52">
        <v>199274</v>
      </c>
      <c r="E573" s="52">
        <f>D573/$D$572*100</f>
        <v>90.959466861420495</v>
      </c>
      <c r="F573" s="52">
        <v>64639.9</v>
      </c>
      <c r="G573" s="52">
        <f>F573/$F$572*100</f>
        <v>94.340715875506262</v>
      </c>
      <c r="H573" s="52">
        <f>F573/D573*100-100</f>
        <v>-67.56230115318607</v>
      </c>
    </row>
    <row r="574" spans="1:8" x14ac:dyDescent="0.2">
      <c r="A574" s="394"/>
      <c r="B574" s="397"/>
      <c r="C574" s="86" t="s">
        <v>587</v>
      </c>
      <c r="D574" s="52">
        <v>2999.6</v>
      </c>
      <c r="E574" s="52">
        <f>D574/$D$572*100</f>
        <v>1.3691802081431441</v>
      </c>
      <c r="F574" s="52">
        <v>0</v>
      </c>
      <c r="G574" s="52">
        <f>F574/$F$572*100</f>
        <v>0</v>
      </c>
      <c r="H574" s="52">
        <f t="shared" ref="H574:H575" si="28">F574/D574*100-100</f>
        <v>-100</v>
      </c>
    </row>
    <row r="575" spans="1:8" x14ac:dyDescent="0.2">
      <c r="A575" s="394"/>
      <c r="B575" s="397"/>
      <c r="C575" s="86" t="s">
        <v>588</v>
      </c>
      <c r="D575" s="52">
        <v>6821.4</v>
      </c>
      <c r="E575" s="52">
        <f>D575/$D$572*100</f>
        <v>3.1136571115574219</v>
      </c>
      <c r="F575" s="52">
        <v>1505</v>
      </c>
      <c r="G575" s="52">
        <f>F575/$F$572*100</f>
        <v>2.1965191374466375</v>
      </c>
      <c r="H575" s="52">
        <f t="shared" si="28"/>
        <v>-77.937080364734513</v>
      </c>
    </row>
    <row r="576" spans="1:8" x14ac:dyDescent="0.2">
      <c r="A576" s="394"/>
      <c r="B576" s="397"/>
      <c r="C576" s="86" t="s">
        <v>589</v>
      </c>
      <c r="D576" s="52">
        <v>9985</v>
      </c>
      <c r="E576" s="52">
        <f>D576/$D$572*100</f>
        <v>4.5576958188789485</v>
      </c>
      <c r="F576" s="52">
        <v>2372.6</v>
      </c>
      <c r="G576" s="52">
        <f>F576/$F$572*100</f>
        <v>3.4627649870471044</v>
      </c>
      <c r="H576" s="52">
        <f>F576/D576*100-100</f>
        <v>-76.238357536304449</v>
      </c>
    </row>
    <row r="577" spans="1:8" x14ac:dyDescent="0.2">
      <c r="A577" s="362" t="s">
        <v>170</v>
      </c>
      <c r="B577" s="398" t="s">
        <v>144</v>
      </c>
      <c r="C577" s="12" t="s">
        <v>585</v>
      </c>
      <c r="D577" s="8">
        <f>D578+D579+D580+D581</f>
        <v>195003</v>
      </c>
      <c r="E577" s="8">
        <f>E578+E579+E580+E581</f>
        <v>100</v>
      </c>
      <c r="F577" s="8">
        <f>F578+F579+F580+F581</f>
        <v>63450.1</v>
      </c>
      <c r="G577" s="8">
        <f>G578+G579+G580+G581</f>
        <v>100</v>
      </c>
      <c r="H577" s="8">
        <f>F577/D577*100-100</f>
        <v>-67.461987764290797</v>
      </c>
    </row>
    <row r="578" spans="1:8" ht="31.5" x14ac:dyDescent="0.2">
      <c r="A578" s="362"/>
      <c r="B578" s="398"/>
      <c r="C578" s="73" t="s">
        <v>586</v>
      </c>
      <c r="D578" s="8">
        <v>185018</v>
      </c>
      <c r="E578" s="8">
        <f>D578/$D$577*100</f>
        <v>94.879565955395563</v>
      </c>
      <c r="F578" s="8">
        <v>61077.5</v>
      </c>
      <c r="G578" s="8">
        <f>F578/$F$577*100</f>
        <v>96.260683592303238</v>
      </c>
      <c r="H578" s="8">
        <f>F578/D578*100-100</f>
        <v>-66.98834707974359</v>
      </c>
    </row>
    <row r="579" spans="1:8" x14ac:dyDescent="0.2">
      <c r="A579" s="362"/>
      <c r="B579" s="398"/>
      <c r="C579" s="73" t="s">
        <v>587</v>
      </c>
      <c r="D579" s="8">
        <v>0</v>
      </c>
      <c r="E579" s="8">
        <f>D579/$D$577*100</f>
        <v>0</v>
      </c>
      <c r="F579" s="8">
        <v>0</v>
      </c>
      <c r="G579" s="8">
        <f>F579/$F$577*100</f>
        <v>0</v>
      </c>
      <c r="H579" s="8" t="s">
        <v>89</v>
      </c>
    </row>
    <row r="580" spans="1:8" x14ac:dyDescent="0.2">
      <c r="A580" s="362"/>
      <c r="B580" s="398"/>
      <c r="C580" s="73" t="s">
        <v>588</v>
      </c>
      <c r="D580" s="8">
        <v>0</v>
      </c>
      <c r="E580" s="8">
        <f>D580/$D$577*100</f>
        <v>0</v>
      </c>
      <c r="F580" s="8">
        <v>0</v>
      </c>
      <c r="G580" s="8">
        <f>F580/$F$577*100</f>
        <v>0</v>
      </c>
      <c r="H580" s="8" t="s">
        <v>89</v>
      </c>
    </row>
    <row r="581" spans="1:8" x14ac:dyDescent="0.2">
      <c r="A581" s="362"/>
      <c r="B581" s="398"/>
      <c r="C581" s="73" t="s">
        <v>589</v>
      </c>
      <c r="D581" s="8">
        <v>9985</v>
      </c>
      <c r="E581" s="8">
        <f>D581/$D$577*100</f>
        <v>5.1204340446044414</v>
      </c>
      <c r="F581" s="8">
        <v>2372.6</v>
      </c>
      <c r="G581" s="8">
        <f>F581/$F$577*100</f>
        <v>3.7393164076967569</v>
      </c>
      <c r="H581" s="8">
        <f>F581/D581*100-100</f>
        <v>-76.238357536304449</v>
      </c>
    </row>
    <row r="582" spans="1:8" ht="16.5" customHeight="1" x14ac:dyDescent="0.2">
      <c r="A582" s="362" t="s">
        <v>171</v>
      </c>
      <c r="B582" s="398" t="s">
        <v>913</v>
      </c>
      <c r="C582" s="12" t="s">
        <v>585</v>
      </c>
      <c r="D582" s="8">
        <f>D583+D584+D585+D586</f>
        <v>20080</v>
      </c>
      <c r="E582" s="8">
        <f>E583+E584+E585+E586</f>
        <v>100</v>
      </c>
      <c r="F582" s="8">
        <f>F583+F584+F585+F586</f>
        <v>5016</v>
      </c>
      <c r="G582" s="8">
        <f>G583+G584+G585+G586</f>
        <v>100</v>
      </c>
      <c r="H582" s="8">
        <f>F582/D582*100-100</f>
        <v>-75.019920318725099</v>
      </c>
    </row>
    <row r="583" spans="1:8" ht="30" customHeight="1" x14ac:dyDescent="0.2">
      <c r="A583" s="362"/>
      <c r="B583" s="398"/>
      <c r="C583" s="12" t="s">
        <v>586</v>
      </c>
      <c r="D583" s="8">
        <v>14056</v>
      </c>
      <c r="E583" s="8">
        <f>D583/$D$582*100</f>
        <v>70</v>
      </c>
      <c r="F583" s="8">
        <v>3511</v>
      </c>
      <c r="G583" s="8">
        <f>F583/$F$582*100</f>
        <v>69.996012759170654</v>
      </c>
      <c r="H583" s="8">
        <f t="shared" ref="H583:H585" si="29">F583/D583*100-100</f>
        <v>-75.021343198634042</v>
      </c>
    </row>
    <row r="584" spans="1:8" ht="16.5" customHeight="1" x14ac:dyDescent="0.2">
      <c r="A584" s="362"/>
      <c r="B584" s="398"/>
      <c r="C584" s="12" t="s">
        <v>587</v>
      </c>
      <c r="D584" s="8">
        <v>0</v>
      </c>
      <c r="E584" s="8">
        <f>D584/$D$582*100</f>
        <v>0</v>
      </c>
      <c r="F584" s="8">
        <v>0</v>
      </c>
      <c r="G584" s="8">
        <f>F584/$F$582*100</f>
        <v>0</v>
      </c>
      <c r="H584" s="8" t="s">
        <v>89</v>
      </c>
    </row>
    <row r="585" spans="1:8" ht="16.5" customHeight="1" x14ac:dyDescent="0.2">
      <c r="A585" s="362"/>
      <c r="B585" s="398"/>
      <c r="C585" s="12" t="s">
        <v>588</v>
      </c>
      <c r="D585" s="8">
        <v>6024</v>
      </c>
      <c r="E585" s="8">
        <f>D585/$D$582*100</f>
        <v>30</v>
      </c>
      <c r="F585" s="8">
        <v>1505</v>
      </c>
      <c r="G585" s="8">
        <f>F585/$F$582*100</f>
        <v>30.003987240829343</v>
      </c>
      <c r="H585" s="8">
        <f t="shared" si="29"/>
        <v>-75.016600265604254</v>
      </c>
    </row>
    <row r="586" spans="1:8" ht="16.5" customHeight="1" x14ac:dyDescent="0.2">
      <c r="A586" s="362"/>
      <c r="B586" s="398"/>
      <c r="C586" s="12" t="s">
        <v>589</v>
      </c>
      <c r="D586" s="8">
        <v>0</v>
      </c>
      <c r="E586" s="8">
        <f>D586/$D$582*100</f>
        <v>0</v>
      </c>
      <c r="F586" s="8">
        <v>0</v>
      </c>
      <c r="G586" s="8">
        <f>F586/$F$582*100</f>
        <v>0</v>
      </c>
      <c r="H586" s="8" t="s">
        <v>89</v>
      </c>
    </row>
    <row r="587" spans="1:8" ht="16.5" hidden="1" customHeight="1" x14ac:dyDescent="0.2">
      <c r="A587" s="362" t="s">
        <v>173</v>
      </c>
      <c r="B587" s="398" t="s">
        <v>614</v>
      </c>
      <c r="C587" s="12" t="s">
        <v>585</v>
      </c>
      <c r="D587" s="8">
        <f>D588+D589+D590+D591</f>
        <v>0</v>
      </c>
      <c r="E587" s="8">
        <f>E588+E589+E590+E591</f>
        <v>0</v>
      </c>
      <c r="F587" s="8">
        <f>F588+F589+F590+F591</f>
        <v>0</v>
      </c>
      <c r="G587" s="8">
        <f>G588+G589+G590+G591</f>
        <v>0</v>
      </c>
      <c r="H587" s="8" t="s">
        <v>89</v>
      </c>
    </row>
    <row r="588" spans="1:8" ht="30" hidden="1" customHeight="1" x14ac:dyDescent="0.2">
      <c r="A588" s="362"/>
      <c r="B588" s="398"/>
      <c r="C588" s="12" t="s">
        <v>586</v>
      </c>
      <c r="D588" s="8">
        <v>0</v>
      </c>
      <c r="E588" s="8">
        <v>0</v>
      </c>
      <c r="F588" s="8">
        <v>0</v>
      </c>
      <c r="G588" s="8">
        <v>0</v>
      </c>
      <c r="H588" s="8" t="s">
        <v>89</v>
      </c>
    </row>
    <row r="589" spans="1:8" ht="16.5" hidden="1" customHeight="1" x14ac:dyDescent="0.2">
      <c r="A589" s="362"/>
      <c r="B589" s="398"/>
      <c r="C589" s="12" t="s">
        <v>587</v>
      </c>
      <c r="D589" s="8">
        <v>0</v>
      </c>
      <c r="E589" s="8">
        <v>0</v>
      </c>
      <c r="F589" s="8">
        <v>0</v>
      </c>
      <c r="G589" s="8">
        <v>0</v>
      </c>
      <c r="H589" s="8" t="s">
        <v>89</v>
      </c>
    </row>
    <row r="590" spans="1:8" ht="16.5" hidden="1" customHeight="1" x14ac:dyDescent="0.2">
      <c r="A590" s="362"/>
      <c r="B590" s="398"/>
      <c r="C590" s="12" t="s">
        <v>588</v>
      </c>
      <c r="D590" s="8">
        <v>0</v>
      </c>
      <c r="E590" s="8">
        <v>0</v>
      </c>
      <c r="F590" s="8">
        <v>0</v>
      </c>
      <c r="G590" s="8">
        <v>0</v>
      </c>
      <c r="H590" s="8" t="s">
        <v>89</v>
      </c>
    </row>
    <row r="591" spans="1:8" ht="16.5" hidden="1" customHeight="1" x14ac:dyDescent="0.2">
      <c r="A591" s="362"/>
      <c r="B591" s="398"/>
      <c r="C591" s="12" t="s">
        <v>589</v>
      </c>
      <c r="D591" s="8">
        <v>0</v>
      </c>
      <c r="E591" s="8">
        <v>0</v>
      </c>
      <c r="F591" s="8">
        <v>0</v>
      </c>
      <c r="G591" s="8">
        <v>0</v>
      </c>
      <c r="H591" s="8" t="s">
        <v>89</v>
      </c>
    </row>
    <row r="592" spans="1:8" hidden="1" x14ac:dyDescent="0.2">
      <c r="A592" s="362" t="s">
        <v>173</v>
      </c>
      <c r="B592" s="398" t="s">
        <v>615</v>
      </c>
      <c r="C592" s="12" t="s">
        <v>585</v>
      </c>
      <c r="D592" s="8">
        <f>D593+D594+D595+D596</f>
        <v>0</v>
      </c>
      <c r="E592" s="8" t="e">
        <f>E593+E594+E595+E596</f>
        <v>#DIV/0!</v>
      </c>
      <c r="F592" s="8">
        <f>F593+F594+F595+F596</f>
        <v>0</v>
      </c>
      <c r="G592" s="8" t="e">
        <f>G593+G594+G595+G596</f>
        <v>#DIV/0!</v>
      </c>
      <c r="H592" s="8" t="e">
        <f t="shared" ref="H592:H593" si="30">F592/D592*100-100</f>
        <v>#DIV/0!</v>
      </c>
    </row>
    <row r="593" spans="1:8" ht="31.5" hidden="1" x14ac:dyDescent="0.2">
      <c r="A593" s="362"/>
      <c r="B593" s="398"/>
      <c r="C593" s="12" t="s">
        <v>586</v>
      </c>
      <c r="D593" s="8"/>
      <c r="E593" s="8" t="e">
        <f>D593/$D$592*100</f>
        <v>#DIV/0!</v>
      </c>
      <c r="F593" s="8"/>
      <c r="G593" s="8" t="e">
        <f>F593/$F$592*100</f>
        <v>#DIV/0!</v>
      </c>
      <c r="H593" s="8" t="e">
        <f t="shared" si="30"/>
        <v>#DIV/0!</v>
      </c>
    </row>
    <row r="594" spans="1:8" hidden="1" x14ac:dyDescent="0.2">
      <c r="A594" s="362"/>
      <c r="B594" s="398"/>
      <c r="C594" s="12" t="s">
        <v>587</v>
      </c>
      <c r="D594" s="8"/>
      <c r="E594" s="8" t="e">
        <f>D594/$D$592*100</f>
        <v>#DIV/0!</v>
      </c>
      <c r="F594" s="8"/>
      <c r="G594" s="8" t="e">
        <f>F594/$F$592*100</f>
        <v>#DIV/0!</v>
      </c>
      <c r="H594" s="8" t="s">
        <v>89</v>
      </c>
    </row>
    <row r="595" spans="1:8" hidden="1" x14ac:dyDescent="0.2">
      <c r="A595" s="362"/>
      <c r="B595" s="398"/>
      <c r="C595" s="12" t="s">
        <v>588</v>
      </c>
      <c r="D595" s="8"/>
      <c r="E595" s="8" t="e">
        <f>D595/$D$592*100</f>
        <v>#DIV/0!</v>
      </c>
      <c r="F595" s="8"/>
      <c r="G595" s="8" t="e">
        <f>F595/$F$592*100</f>
        <v>#DIV/0!</v>
      </c>
      <c r="H595" s="8" t="s">
        <v>89</v>
      </c>
    </row>
    <row r="596" spans="1:8" hidden="1" x14ac:dyDescent="0.2">
      <c r="A596" s="362"/>
      <c r="B596" s="398"/>
      <c r="C596" s="12" t="s">
        <v>589</v>
      </c>
      <c r="D596" s="8"/>
      <c r="E596" s="8" t="e">
        <f>D596/$D$592*100</f>
        <v>#DIV/0!</v>
      </c>
      <c r="F596" s="8"/>
      <c r="G596" s="8" t="e">
        <f>F596/$F$592*100</f>
        <v>#DIV/0!</v>
      </c>
      <c r="H596" s="8" t="s">
        <v>89</v>
      </c>
    </row>
    <row r="597" spans="1:8" hidden="1" x14ac:dyDescent="0.2">
      <c r="A597" s="362" t="s">
        <v>176</v>
      </c>
      <c r="B597" s="398" t="s">
        <v>616</v>
      </c>
      <c r="C597" s="12" t="s">
        <v>585</v>
      </c>
      <c r="D597" s="8">
        <v>0</v>
      </c>
      <c r="E597" s="8">
        <v>0</v>
      </c>
      <c r="F597" s="8">
        <v>0</v>
      </c>
      <c r="G597" s="8">
        <v>0</v>
      </c>
      <c r="H597" s="8" t="s">
        <v>89</v>
      </c>
    </row>
    <row r="598" spans="1:8" ht="31.5" hidden="1" x14ac:dyDescent="0.2">
      <c r="A598" s="362"/>
      <c r="B598" s="398"/>
      <c r="C598" s="12" t="s">
        <v>586</v>
      </c>
      <c r="D598" s="8">
        <v>0</v>
      </c>
      <c r="E598" s="8">
        <v>0</v>
      </c>
      <c r="F598" s="8">
        <v>0</v>
      </c>
      <c r="G598" s="8">
        <v>0</v>
      </c>
      <c r="H598" s="8" t="s">
        <v>89</v>
      </c>
    </row>
    <row r="599" spans="1:8" hidden="1" x14ac:dyDescent="0.2">
      <c r="A599" s="362"/>
      <c r="B599" s="398"/>
      <c r="C599" s="12" t="s">
        <v>587</v>
      </c>
      <c r="D599" s="8">
        <v>0</v>
      </c>
      <c r="E599" s="8">
        <v>0</v>
      </c>
      <c r="F599" s="8">
        <v>0</v>
      </c>
      <c r="G599" s="8">
        <v>0</v>
      </c>
      <c r="H599" s="8" t="s">
        <v>89</v>
      </c>
    </row>
    <row r="600" spans="1:8" hidden="1" x14ac:dyDescent="0.2">
      <c r="A600" s="362"/>
      <c r="B600" s="398"/>
      <c r="C600" s="12" t="s">
        <v>588</v>
      </c>
      <c r="D600" s="8">
        <v>0</v>
      </c>
      <c r="E600" s="8">
        <v>0</v>
      </c>
      <c r="F600" s="8">
        <v>0</v>
      </c>
      <c r="G600" s="8">
        <v>0</v>
      </c>
      <c r="H600" s="8" t="s">
        <v>89</v>
      </c>
    </row>
    <row r="601" spans="1:8" hidden="1" x14ac:dyDescent="0.2">
      <c r="A601" s="362"/>
      <c r="B601" s="398"/>
      <c r="C601" s="12" t="s">
        <v>589</v>
      </c>
      <c r="D601" s="8">
        <v>0</v>
      </c>
      <c r="E601" s="8">
        <v>0</v>
      </c>
      <c r="F601" s="8">
        <v>0</v>
      </c>
      <c r="G601" s="8">
        <v>0</v>
      </c>
      <c r="H601" s="8" t="s">
        <v>89</v>
      </c>
    </row>
    <row r="602" spans="1:8" ht="20.25" customHeight="1" x14ac:dyDescent="0.2">
      <c r="A602" s="362" t="s">
        <v>173</v>
      </c>
      <c r="B602" s="391" t="s">
        <v>617</v>
      </c>
      <c r="C602" s="211" t="s">
        <v>585</v>
      </c>
      <c r="D602" s="8">
        <f>D603+D604+D605+D606</f>
        <v>0</v>
      </c>
      <c r="E602" s="8">
        <f>E603+E604+E605+E606</f>
        <v>0</v>
      </c>
      <c r="F602" s="8">
        <f>F603+F604+F605+F606</f>
        <v>51.4</v>
      </c>
      <c r="G602" s="8">
        <f>G603+G604+G605+G606</f>
        <v>100</v>
      </c>
      <c r="H602" s="8" t="s">
        <v>89</v>
      </c>
    </row>
    <row r="603" spans="1:8" ht="30.75" customHeight="1" x14ac:dyDescent="0.2">
      <c r="A603" s="362"/>
      <c r="B603" s="391"/>
      <c r="C603" s="211" t="s">
        <v>586</v>
      </c>
      <c r="D603" s="8">
        <v>0</v>
      </c>
      <c r="E603" s="8">
        <v>0</v>
      </c>
      <c r="F603" s="8">
        <v>51.4</v>
      </c>
      <c r="G603" s="8">
        <f>F603/$F$602*100</f>
        <v>100</v>
      </c>
      <c r="H603" s="8" t="s">
        <v>89</v>
      </c>
    </row>
    <row r="604" spans="1:8" ht="20.25" customHeight="1" x14ac:dyDescent="0.2">
      <c r="A604" s="362"/>
      <c r="B604" s="391"/>
      <c r="C604" s="211" t="s">
        <v>587</v>
      </c>
      <c r="D604" s="8">
        <v>0</v>
      </c>
      <c r="E604" s="8">
        <v>0</v>
      </c>
      <c r="F604" s="8">
        <v>0</v>
      </c>
      <c r="G604" s="8">
        <f>F604/$F$602*100</f>
        <v>0</v>
      </c>
      <c r="H604" s="8" t="s">
        <v>89</v>
      </c>
    </row>
    <row r="605" spans="1:8" ht="20.25" customHeight="1" x14ac:dyDescent="0.2">
      <c r="A605" s="362"/>
      <c r="B605" s="391"/>
      <c r="C605" s="211" t="s">
        <v>588</v>
      </c>
      <c r="D605" s="8">
        <v>0</v>
      </c>
      <c r="E605" s="8">
        <v>0</v>
      </c>
      <c r="F605" s="8">
        <v>0</v>
      </c>
      <c r="G605" s="8">
        <f>F605/$F$602*100</f>
        <v>0</v>
      </c>
      <c r="H605" s="8" t="s">
        <v>89</v>
      </c>
    </row>
    <row r="606" spans="1:8" ht="20.25" customHeight="1" x14ac:dyDescent="0.2">
      <c r="A606" s="362"/>
      <c r="B606" s="391"/>
      <c r="C606" s="211" t="s">
        <v>589</v>
      </c>
      <c r="D606" s="8">
        <v>0</v>
      </c>
      <c r="E606" s="8">
        <v>0</v>
      </c>
      <c r="F606" s="8">
        <v>0</v>
      </c>
      <c r="G606" s="8">
        <f>F606/$F$602*100</f>
        <v>0</v>
      </c>
      <c r="H606" s="8" t="s">
        <v>89</v>
      </c>
    </row>
    <row r="607" spans="1:8" ht="20.25" customHeight="1" x14ac:dyDescent="0.2">
      <c r="A607" s="362" t="s">
        <v>175</v>
      </c>
      <c r="B607" s="391" t="s">
        <v>916</v>
      </c>
      <c r="C607" s="12" t="s">
        <v>585</v>
      </c>
      <c r="D607" s="8">
        <f>D608+D609+D610+D611</f>
        <v>3797</v>
      </c>
      <c r="E607" s="8">
        <f>E608+E609+E610+E611</f>
        <v>99.999999999999986</v>
      </c>
      <c r="F607" s="8">
        <f>F608+F609+F610+F611</f>
        <v>0</v>
      </c>
      <c r="G607" s="8">
        <f>G608+G609+G610+G611</f>
        <v>0</v>
      </c>
      <c r="H607" s="8">
        <f t="shared" ref="H607:H613" si="31">F607/D607*100-100</f>
        <v>-100</v>
      </c>
    </row>
    <row r="608" spans="1:8" ht="30.75" customHeight="1" x14ac:dyDescent="0.2">
      <c r="A608" s="362"/>
      <c r="B608" s="391"/>
      <c r="C608" s="12" t="s">
        <v>586</v>
      </c>
      <c r="D608" s="8">
        <v>0</v>
      </c>
      <c r="E608" s="8">
        <f>D608/$D$607*100</f>
        <v>0</v>
      </c>
      <c r="F608" s="8">
        <v>0</v>
      </c>
      <c r="G608" s="8">
        <v>0</v>
      </c>
      <c r="H608" s="8" t="s">
        <v>89</v>
      </c>
    </row>
    <row r="609" spans="1:8" ht="20.25" customHeight="1" x14ac:dyDescent="0.2">
      <c r="A609" s="362"/>
      <c r="B609" s="391"/>
      <c r="C609" s="12" t="s">
        <v>587</v>
      </c>
      <c r="D609" s="8">
        <v>2999.6</v>
      </c>
      <c r="E609" s="8">
        <f>D609/$D$607*100</f>
        <v>78.999209902554639</v>
      </c>
      <c r="F609" s="8">
        <v>0</v>
      </c>
      <c r="G609" s="8">
        <v>0</v>
      </c>
      <c r="H609" s="8">
        <f t="shared" si="31"/>
        <v>-100</v>
      </c>
    </row>
    <row r="610" spans="1:8" ht="20.25" customHeight="1" x14ac:dyDescent="0.2">
      <c r="A610" s="362"/>
      <c r="B610" s="391"/>
      <c r="C610" s="12" t="s">
        <v>588</v>
      </c>
      <c r="D610" s="8">
        <v>797.4</v>
      </c>
      <c r="E610" s="8">
        <f>D610/$D$607*100</f>
        <v>21.00079009744535</v>
      </c>
      <c r="F610" s="8">
        <v>0</v>
      </c>
      <c r="G610" s="8">
        <v>0</v>
      </c>
      <c r="H610" s="8">
        <f t="shared" si="31"/>
        <v>-100</v>
      </c>
    </row>
    <row r="611" spans="1:8" ht="20.25" customHeight="1" x14ac:dyDescent="0.2">
      <c r="A611" s="362"/>
      <c r="B611" s="391"/>
      <c r="C611" s="12" t="s">
        <v>589</v>
      </c>
      <c r="D611" s="8">
        <v>0</v>
      </c>
      <c r="E611" s="8">
        <f>D611/$D$607*100</f>
        <v>0</v>
      </c>
      <c r="F611" s="8">
        <v>0</v>
      </c>
      <c r="G611" s="8">
        <v>0</v>
      </c>
      <c r="H611" s="8" t="s">
        <v>89</v>
      </c>
    </row>
    <row r="612" spans="1:8" ht="20.25" customHeight="1" x14ac:dyDescent="0.2">
      <c r="A612" s="362" t="s">
        <v>176</v>
      </c>
      <c r="B612" s="391" t="s">
        <v>917</v>
      </c>
      <c r="C612" s="12" t="s">
        <v>585</v>
      </c>
      <c r="D612" s="8">
        <f>D613+D614+D615+D616</f>
        <v>200</v>
      </c>
      <c r="E612" s="8">
        <f>E613+E614+E615+E616</f>
        <v>100</v>
      </c>
      <c r="F612" s="8">
        <f>F613+F614+F615+F616</f>
        <v>0</v>
      </c>
      <c r="G612" s="8">
        <f>G613+G614+G615+G616</f>
        <v>0</v>
      </c>
      <c r="H612" s="8">
        <f t="shared" si="31"/>
        <v>-100</v>
      </c>
    </row>
    <row r="613" spans="1:8" ht="30.75" customHeight="1" x14ac:dyDescent="0.2">
      <c r="A613" s="362"/>
      <c r="B613" s="391"/>
      <c r="C613" s="12" t="s">
        <v>586</v>
      </c>
      <c r="D613" s="8">
        <v>200</v>
      </c>
      <c r="E613" s="8">
        <f>D613/$D$612*100</f>
        <v>100</v>
      </c>
      <c r="F613" s="8">
        <v>0</v>
      </c>
      <c r="G613" s="8">
        <v>0</v>
      </c>
      <c r="H613" s="8">
        <f t="shared" si="31"/>
        <v>-100</v>
      </c>
    </row>
    <row r="614" spans="1:8" ht="20.25" customHeight="1" x14ac:dyDescent="0.2">
      <c r="A614" s="362"/>
      <c r="B614" s="391"/>
      <c r="C614" s="12" t="s">
        <v>587</v>
      </c>
      <c r="D614" s="8">
        <v>0</v>
      </c>
      <c r="E614" s="8">
        <f>D614/$D$612*100</f>
        <v>0</v>
      </c>
      <c r="F614" s="8">
        <v>0</v>
      </c>
      <c r="G614" s="8">
        <v>0</v>
      </c>
      <c r="H614" s="8" t="s">
        <v>89</v>
      </c>
    </row>
    <row r="615" spans="1:8" ht="20.25" customHeight="1" x14ac:dyDescent="0.2">
      <c r="A615" s="362"/>
      <c r="B615" s="391"/>
      <c r="C615" s="12" t="s">
        <v>588</v>
      </c>
      <c r="D615" s="8">
        <v>0</v>
      </c>
      <c r="E615" s="8">
        <f>D615/$D$612*100</f>
        <v>0</v>
      </c>
      <c r="F615" s="8">
        <v>0</v>
      </c>
      <c r="G615" s="8">
        <v>0</v>
      </c>
      <c r="H615" s="8" t="s">
        <v>89</v>
      </c>
    </row>
    <row r="616" spans="1:8" ht="20.25" customHeight="1" x14ac:dyDescent="0.2">
      <c r="A616" s="362"/>
      <c r="B616" s="391"/>
      <c r="C616" s="12" t="s">
        <v>589</v>
      </c>
      <c r="D616" s="8">
        <v>0</v>
      </c>
      <c r="E616" s="8">
        <f>D616/$D$612*100</f>
        <v>0</v>
      </c>
      <c r="F616" s="8">
        <v>0</v>
      </c>
      <c r="G616" s="8">
        <v>0</v>
      </c>
      <c r="H616" s="8" t="s">
        <v>89</v>
      </c>
    </row>
    <row r="617" spans="1:8" ht="20.25" hidden="1" customHeight="1" x14ac:dyDescent="0.2">
      <c r="A617" s="362" t="s">
        <v>914</v>
      </c>
      <c r="B617" s="391" t="s">
        <v>930</v>
      </c>
      <c r="C617" s="12" t="s">
        <v>585</v>
      </c>
      <c r="D617" s="8">
        <f>D618+D619+D620+D621</f>
        <v>0</v>
      </c>
      <c r="E617" s="8" t="e">
        <f>E618+E619+E620+E621</f>
        <v>#DIV/0!</v>
      </c>
      <c r="F617" s="8">
        <f>F618+F619+F620+F621</f>
        <v>0</v>
      </c>
      <c r="G617" s="8">
        <v>0</v>
      </c>
      <c r="H617" s="8" t="e">
        <f t="shared" ref="H617:H620" si="32">F617/D617*100-100</f>
        <v>#DIV/0!</v>
      </c>
    </row>
    <row r="618" spans="1:8" ht="30.75" hidden="1" customHeight="1" x14ac:dyDescent="0.2">
      <c r="A618" s="362"/>
      <c r="B618" s="391"/>
      <c r="C618" s="12" t="s">
        <v>586</v>
      </c>
      <c r="D618" s="8"/>
      <c r="E618" s="8" t="e">
        <f>D618/$D$617*100</f>
        <v>#DIV/0!</v>
      </c>
      <c r="F618" s="8"/>
      <c r="G618" s="8" t="e">
        <f>F618/$F$617*100</f>
        <v>#DIV/0!</v>
      </c>
      <c r="H618" s="8" t="s">
        <v>89</v>
      </c>
    </row>
    <row r="619" spans="1:8" ht="20.25" hidden="1" customHeight="1" x14ac:dyDescent="0.2">
      <c r="A619" s="362"/>
      <c r="B619" s="391"/>
      <c r="C619" s="12" t="s">
        <v>587</v>
      </c>
      <c r="D619" s="8"/>
      <c r="E619" s="8" t="e">
        <f>D619/$D$617*100</f>
        <v>#DIV/0!</v>
      </c>
      <c r="F619" s="8"/>
      <c r="G619" s="8" t="e">
        <f>F619/$F$617*100</f>
        <v>#DIV/0!</v>
      </c>
      <c r="H619" s="8" t="e">
        <f t="shared" si="32"/>
        <v>#DIV/0!</v>
      </c>
    </row>
    <row r="620" spans="1:8" ht="20.25" hidden="1" customHeight="1" x14ac:dyDescent="0.2">
      <c r="A620" s="362"/>
      <c r="B620" s="391"/>
      <c r="C620" s="12" t="s">
        <v>588</v>
      </c>
      <c r="D620" s="8"/>
      <c r="E620" s="8" t="e">
        <f>D620/$D$617*100</f>
        <v>#DIV/0!</v>
      </c>
      <c r="F620" s="8"/>
      <c r="G620" s="8" t="e">
        <f>F620/$F$617*100</f>
        <v>#DIV/0!</v>
      </c>
      <c r="H620" s="8" t="e">
        <f t="shared" si="32"/>
        <v>#DIV/0!</v>
      </c>
    </row>
    <row r="621" spans="1:8" ht="20.25" hidden="1" customHeight="1" x14ac:dyDescent="0.2">
      <c r="A621" s="362"/>
      <c r="B621" s="391"/>
      <c r="C621" s="12" t="s">
        <v>589</v>
      </c>
      <c r="D621" s="8"/>
      <c r="E621" s="8" t="e">
        <f>D621/$D$617*100</f>
        <v>#DIV/0!</v>
      </c>
      <c r="F621" s="8"/>
      <c r="G621" s="8" t="e">
        <f>F621/$F$617*100</f>
        <v>#DIV/0!</v>
      </c>
      <c r="H621" s="8" t="s">
        <v>89</v>
      </c>
    </row>
    <row r="622" spans="1:8" ht="20.25" hidden="1" customHeight="1" x14ac:dyDescent="0.2">
      <c r="A622" s="362" t="s">
        <v>915</v>
      </c>
      <c r="B622" s="391" t="s">
        <v>931</v>
      </c>
      <c r="C622" s="12" t="s">
        <v>585</v>
      </c>
      <c r="D622" s="8">
        <f>D623+D624+D625+D626</f>
        <v>0</v>
      </c>
      <c r="E622" s="8" t="e">
        <f>E623+E624+E625+E626</f>
        <v>#DIV/0!</v>
      </c>
      <c r="F622" s="8">
        <f>F623+F624+F625+F626</f>
        <v>0</v>
      </c>
      <c r="G622" s="8" t="e">
        <f>G623+G624+G625+G626</f>
        <v>#DIV/0!</v>
      </c>
      <c r="H622" s="8" t="e">
        <f t="shared" ref="H622:H623" si="33">F622/D622*100-100</f>
        <v>#DIV/0!</v>
      </c>
    </row>
    <row r="623" spans="1:8" ht="30.75" hidden="1" customHeight="1" x14ac:dyDescent="0.2">
      <c r="A623" s="362"/>
      <c r="B623" s="391"/>
      <c r="C623" s="12" t="s">
        <v>586</v>
      </c>
      <c r="D623" s="8"/>
      <c r="E623" s="8" t="e">
        <f>D623/$D$622*100</f>
        <v>#DIV/0!</v>
      </c>
      <c r="F623" s="8"/>
      <c r="G623" s="8" t="e">
        <f>F623/$F$622*100</f>
        <v>#DIV/0!</v>
      </c>
      <c r="H623" s="8" t="e">
        <f t="shared" si="33"/>
        <v>#DIV/0!</v>
      </c>
    </row>
    <row r="624" spans="1:8" ht="20.25" hidden="1" customHeight="1" x14ac:dyDescent="0.2">
      <c r="A624" s="362"/>
      <c r="B624" s="391"/>
      <c r="C624" s="12" t="s">
        <v>587</v>
      </c>
      <c r="D624" s="8"/>
      <c r="E624" s="8" t="e">
        <f>D624/$D$622*100</f>
        <v>#DIV/0!</v>
      </c>
      <c r="F624" s="8"/>
      <c r="G624" s="8" t="e">
        <f>F624/$F$622*100</f>
        <v>#DIV/0!</v>
      </c>
      <c r="H624" s="8" t="s">
        <v>89</v>
      </c>
    </row>
    <row r="625" spans="1:8" ht="20.25" hidden="1" customHeight="1" x14ac:dyDescent="0.2">
      <c r="A625" s="362"/>
      <c r="B625" s="391"/>
      <c r="C625" s="12" t="s">
        <v>588</v>
      </c>
      <c r="D625" s="8"/>
      <c r="E625" s="8" t="e">
        <f>D625/$D$622*100</f>
        <v>#DIV/0!</v>
      </c>
      <c r="F625" s="8"/>
      <c r="G625" s="8" t="e">
        <f>F625/$F$622*100</f>
        <v>#DIV/0!</v>
      </c>
      <c r="H625" s="8" t="s">
        <v>89</v>
      </c>
    </row>
    <row r="626" spans="1:8" ht="20.25" hidden="1" customHeight="1" x14ac:dyDescent="0.2">
      <c r="A626" s="362"/>
      <c r="B626" s="391"/>
      <c r="C626" s="12" t="s">
        <v>589</v>
      </c>
      <c r="D626" s="8"/>
      <c r="E626" s="8" t="e">
        <f>D626/$D$622*100</f>
        <v>#DIV/0!</v>
      </c>
      <c r="F626" s="8"/>
      <c r="G626" s="8" t="e">
        <f>F626/$F$622*100</f>
        <v>#DIV/0!</v>
      </c>
      <c r="H626" s="8" t="s">
        <v>89</v>
      </c>
    </row>
    <row r="627" spans="1:8" ht="20.25" hidden="1" customHeight="1" x14ac:dyDescent="0.2">
      <c r="A627" s="362" t="s">
        <v>918</v>
      </c>
      <c r="B627" s="391" t="s">
        <v>922</v>
      </c>
      <c r="C627" s="12" t="s">
        <v>585</v>
      </c>
      <c r="D627" s="8">
        <f>D628+D629+D630+D631</f>
        <v>0</v>
      </c>
      <c r="E627" s="8" t="e">
        <f>E628+E629+E630+E631</f>
        <v>#DIV/0!</v>
      </c>
      <c r="F627" s="8">
        <f>F628+F629+F630+F631</f>
        <v>0</v>
      </c>
      <c r="G627" s="8" t="e">
        <f>G628+G629+G630+G631</f>
        <v>#DIV/0!</v>
      </c>
      <c r="H627" s="8" t="e">
        <f t="shared" ref="H627:H628" si="34">F627/D627*100-100</f>
        <v>#DIV/0!</v>
      </c>
    </row>
    <row r="628" spans="1:8" ht="30.75" hidden="1" customHeight="1" x14ac:dyDescent="0.2">
      <c r="A628" s="362"/>
      <c r="B628" s="391"/>
      <c r="C628" s="12" t="s">
        <v>586</v>
      </c>
      <c r="D628" s="8"/>
      <c r="E628" s="8" t="e">
        <f>D628/$D$627*100</f>
        <v>#DIV/0!</v>
      </c>
      <c r="F628" s="8"/>
      <c r="G628" s="8" t="e">
        <f>F628/$F$627*100</f>
        <v>#DIV/0!</v>
      </c>
      <c r="H628" s="8" t="e">
        <f t="shared" si="34"/>
        <v>#DIV/0!</v>
      </c>
    </row>
    <row r="629" spans="1:8" ht="20.25" hidden="1" customHeight="1" x14ac:dyDescent="0.2">
      <c r="A629" s="362"/>
      <c r="B629" s="391"/>
      <c r="C629" s="12" t="s">
        <v>587</v>
      </c>
      <c r="D629" s="8"/>
      <c r="E629" s="8" t="e">
        <f>D629/$D$627*100</f>
        <v>#DIV/0!</v>
      </c>
      <c r="F629" s="8"/>
      <c r="G629" s="8" t="e">
        <f>F629/$F$627*100</f>
        <v>#DIV/0!</v>
      </c>
      <c r="H629" s="8" t="s">
        <v>89</v>
      </c>
    </row>
    <row r="630" spans="1:8" ht="20.25" hidden="1" customHeight="1" x14ac:dyDescent="0.2">
      <c r="A630" s="362"/>
      <c r="B630" s="391"/>
      <c r="C630" s="12" t="s">
        <v>588</v>
      </c>
      <c r="D630" s="8"/>
      <c r="E630" s="8" t="e">
        <f>D630/$D$627*100</f>
        <v>#DIV/0!</v>
      </c>
      <c r="F630" s="8"/>
      <c r="G630" s="8" t="e">
        <f>F630/$F$627*100</f>
        <v>#DIV/0!</v>
      </c>
      <c r="H630" s="8" t="s">
        <v>89</v>
      </c>
    </row>
    <row r="631" spans="1:8" ht="20.25" hidden="1" customHeight="1" x14ac:dyDescent="0.2">
      <c r="A631" s="362"/>
      <c r="B631" s="391"/>
      <c r="C631" s="12" t="s">
        <v>589</v>
      </c>
      <c r="D631" s="8"/>
      <c r="E631" s="8" t="e">
        <f>D631/$D$627*100</f>
        <v>#DIV/0!</v>
      </c>
      <c r="F631" s="8"/>
      <c r="G631" s="8" t="e">
        <f>F631/$F$627*100</f>
        <v>#DIV/0!</v>
      </c>
      <c r="H631" s="8" t="s">
        <v>89</v>
      </c>
    </row>
    <row r="632" spans="1:8" ht="20.25" hidden="1" customHeight="1" x14ac:dyDescent="0.2">
      <c r="A632" s="362" t="s">
        <v>920</v>
      </c>
      <c r="B632" s="391" t="s">
        <v>924</v>
      </c>
      <c r="C632" s="12" t="s">
        <v>585</v>
      </c>
      <c r="D632" s="8">
        <f>D633+D634+D635+D636</f>
        <v>0</v>
      </c>
      <c r="E632" s="8" t="e">
        <f>E633+E634+E635+E636</f>
        <v>#DIV/0!</v>
      </c>
      <c r="F632" s="8">
        <f>F633+F634+F635+F636</f>
        <v>0</v>
      </c>
      <c r="G632" s="8" t="e">
        <f>G633+G634+G635+G636</f>
        <v>#DIV/0!</v>
      </c>
      <c r="H632" s="8" t="e">
        <f t="shared" ref="H632" si="35">F632/D632*100-100</f>
        <v>#DIV/0!</v>
      </c>
    </row>
    <row r="633" spans="1:8" ht="30.75" hidden="1" customHeight="1" x14ac:dyDescent="0.2">
      <c r="A633" s="362"/>
      <c r="B633" s="391"/>
      <c r="C633" s="12" t="s">
        <v>586</v>
      </c>
      <c r="D633" s="8"/>
      <c r="E633" s="8" t="e">
        <f>D633/$D$632*100</f>
        <v>#DIV/0!</v>
      </c>
      <c r="F633" s="8"/>
      <c r="G633" s="8" t="e">
        <f>F633/$F$632*100</f>
        <v>#DIV/0!</v>
      </c>
      <c r="H633" s="8" t="s">
        <v>89</v>
      </c>
    </row>
    <row r="634" spans="1:8" ht="20.25" hidden="1" customHeight="1" x14ac:dyDescent="0.2">
      <c r="A634" s="362"/>
      <c r="B634" s="391"/>
      <c r="C634" s="12" t="s">
        <v>587</v>
      </c>
      <c r="D634" s="8"/>
      <c r="E634" s="8" t="e">
        <f>D634/$D$632*100</f>
        <v>#DIV/0!</v>
      </c>
      <c r="F634" s="8"/>
      <c r="G634" s="8" t="e">
        <f>F634/$F$632*100</f>
        <v>#DIV/0!</v>
      </c>
      <c r="H634" s="8" t="s">
        <v>89</v>
      </c>
    </row>
    <row r="635" spans="1:8" ht="20.25" hidden="1" customHeight="1" x14ac:dyDescent="0.2">
      <c r="A635" s="362"/>
      <c r="B635" s="391"/>
      <c r="C635" s="12" t="s">
        <v>588</v>
      </c>
      <c r="D635" s="8"/>
      <c r="E635" s="8" t="e">
        <f>D635/$D$632*100</f>
        <v>#DIV/0!</v>
      </c>
      <c r="F635" s="8"/>
      <c r="G635" s="8" t="e">
        <f>F635/$F$632*100</f>
        <v>#DIV/0!</v>
      </c>
      <c r="H635" s="8" t="e">
        <f t="shared" ref="H635" si="36">F635/D635*100-100</f>
        <v>#DIV/0!</v>
      </c>
    </row>
    <row r="636" spans="1:8" ht="20.25" hidden="1" customHeight="1" x14ac:dyDescent="0.2">
      <c r="A636" s="362"/>
      <c r="B636" s="391"/>
      <c r="C636" s="12" t="s">
        <v>589</v>
      </c>
      <c r="D636" s="8"/>
      <c r="E636" s="8" t="e">
        <f>D636/$D$632*100</f>
        <v>#DIV/0!</v>
      </c>
      <c r="F636" s="8"/>
      <c r="G636" s="8" t="e">
        <f>F636/$F$632*100</f>
        <v>#DIV/0!</v>
      </c>
      <c r="H636" s="8" t="s">
        <v>89</v>
      </c>
    </row>
    <row r="637" spans="1:8" ht="20.25" hidden="1" customHeight="1" x14ac:dyDescent="0.2">
      <c r="A637" s="362" t="s">
        <v>921</v>
      </c>
      <c r="B637" s="391" t="s">
        <v>925</v>
      </c>
      <c r="C637" s="12" t="s">
        <v>585</v>
      </c>
      <c r="D637" s="8">
        <f>D638+D639+D640+D641</f>
        <v>0</v>
      </c>
      <c r="E637" s="8" t="e">
        <f>E638+E639+E640+E641</f>
        <v>#DIV/0!</v>
      </c>
      <c r="F637" s="8">
        <f>F638+F639+F640+F641</f>
        <v>0</v>
      </c>
      <c r="G637" s="8" t="e">
        <f>G638+G639+G640+G641</f>
        <v>#DIV/0!</v>
      </c>
      <c r="H637" s="8" t="e">
        <f t="shared" ref="H637:H638" si="37">F637/D637*100-100</f>
        <v>#DIV/0!</v>
      </c>
    </row>
    <row r="638" spans="1:8" ht="30.75" hidden="1" customHeight="1" x14ac:dyDescent="0.2">
      <c r="A638" s="362"/>
      <c r="B638" s="391"/>
      <c r="C638" s="12" t="s">
        <v>586</v>
      </c>
      <c r="D638" s="8"/>
      <c r="E638" s="8" t="e">
        <f>D638/$D$637*100</f>
        <v>#DIV/0!</v>
      </c>
      <c r="F638" s="8"/>
      <c r="G638" s="8" t="e">
        <f>F638/$F$637*100</f>
        <v>#DIV/0!</v>
      </c>
      <c r="H638" s="8" t="e">
        <f t="shared" si="37"/>
        <v>#DIV/0!</v>
      </c>
    </row>
    <row r="639" spans="1:8" ht="20.25" hidden="1" customHeight="1" x14ac:dyDescent="0.2">
      <c r="A639" s="362"/>
      <c r="B639" s="391"/>
      <c r="C639" s="12" t="s">
        <v>587</v>
      </c>
      <c r="D639" s="8"/>
      <c r="E639" s="8" t="e">
        <f>D639/$D$637*100</f>
        <v>#DIV/0!</v>
      </c>
      <c r="F639" s="8"/>
      <c r="G639" s="8" t="e">
        <f>F639/$F$637*100</f>
        <v>#DIV/0!</v>
      </c>
      <c r="H639" s="8" t="s">
        <v>89</v>
      </c>
    </row>
    <row r="640" spans="1:8" ht="20.25" hidden="1" customHeight="1" x14ac:dyDescent="0.2">
      <c r="A640" s="362"/>
      <c r="B640" s="391"/>
      <c r="C640" s="12" t="s">
        <v>588</v>
      </c>
      <c r="D640" s="8"/>
      <c r="E640" s="8" t="e">
        <f>D640/$D$637*100</f>
        <v>#DIV/0!</v>
      </c>
      <c r="F640" s="8"/>
      <c r="G640" s="8" t="e">
        <f>F640/$F$637*100</f>
        <v>#DIV/0!</v>
      </c>
      <c r="H640" s="8" t="s">
        <v>89</v>
      </c>
    </row>
    <row r="641" spans="1:8" ht="20.25" hidden="1" customHeight="1" x14ac:dyDescent="0.2">
      <c r="A641" s="362"/>
      <c r="B641" s="391"/>
      <c r="C641" s="12" t="s">
        <v>589</v>
      </c>
      <c r="D641" s="8"/>
      <c r="E641" s="8" t="e">
        <f>D641/$D$637*100</f>
        <v>#DIV/0!</v>
      </c>
      <c r="F641" s="8"/>
      <c r="G641" s="8" t="e">
        <f>F641/$F$637*100</f>
        <v>#DIV/0!</v>
      </c>
      <c r="H641" s="8" t="s">
        <v>89</v>
      </c>
    </row>
    <row r="642" spans="1:8" ht="20.25" hidden="1" customHeight="1" x14ac:dyDescent="0.2">
      <c r="A642" s="362" t="s">
        <v>923</v>
      </c>
      <c r="B642" s="391" t="s">
        <v>926</v>
      </c>
      <c r="C642" s="12" t="s">
        <v>585</v>
      </c>
      <c r="D642" s="8">
        <f>D643+D644+D645+D646</f>
        <v>0</v>
      </c>
      <c r="E642" s="8" t="e">
        <f>E643+E644+E645+E646</f>
        <v>#DIV/0!</v>
      </c>
      <c r="F642" s="8">
        <f>F643+F644+F645+F646</f>
        <v>0</v>
      </c>
      <c r="G642" s="8" t="e">
        <f>G643+G644+G645+G646</f>
        <v>#DIV/0!</v>
      </c>
      <c r="H642" s="8" t="e">
        <f t="shared" ref="H642:H645" si="38">F642/D642*100-100</f>
        <v>#DIV/0!</v>
      </c>
    </row>
    <row r="643" spans="1:8" ht="30.75" hidden="1" customHeight="1" x14ac:dyDescent="0.2">
      <c r="A643" s="362"/>
      <c r="B643" s="391"/>
      <c r="C643" s="12" t="s">
        <v>586</v>
      </c>
      <c r="D643" s="8"/>
      <c r="E643" s="8" t="e">
        <f>D643/$D$642*100</f>
        <v>#DIV/0!</v>
      </c>
      <c r="F643" s="8"/>
      <c r="G643" s="8" t="e">
        <f>F643/$F$642*100</f>
        <v>#DIV/0!</v>
      </c>
      <c r="H643" s="8" t="s">
        <v>89</v>
      </c>
    </row>
    <row r="644" spans="1:8" ht="20.25" hidden="1" customHeight="1" x14ac:dyDescent="0.2">
      <c r="A644" s="362"/>
      <c r="B644" s="391"/>
      <c r="C644" s="12" t="s">
        <v>587</v>
      </c>
      <c r="D644" s="8"/>
      <c r="E644" s="8" t="e">
        <f>D644/$D$642*100</f>
        <v>#DIV/0!</v>
      </c>
      <c r="F644" s="8"/>
      <c r="G644" s="8" t="e">
        <f>F644/$F$642*100</f>
        <v>#DIV/0!</v>
      </c>
      <c r="H644" s="8" t="s">
        <v>89</v>
      </c>
    </row>
    <row r="645" spans="1:8" ht="20.25" hidden="1" customHeight="1" x14ac:dyDescent="0.2">
      <c r="A645" s="362"/>
      <c r="B645" s="391"/>
      <c r="C645" s="12" t="s">
        <v>588</v>
      </c>
      <c r="D645" s="8"/>
      <c r="E645" s="8" t="e">
        <f>D645/$D$642*100</f>
        <v>#DIV/0!</v>
      </c>
      <c r="F645" s="8"/>
      <c r="G645" s="8" t="e">
        <f>F645/$F$642*100</f>
        <v>#DIV/0!</v>
      </c>
      <c r="H645" s="8" t="e">
        <f t="shared" si="38"/>
        <v>#DIV/0!</v>
      </c>
    </row>
    <row r="646" spans="1:8" ht="20.25" hidden="1" customHeight="1" x14ac:dyDescent="0.2">
      <c r="A646" s="362"/>
      <c r="B646" s="391"/>
      <c r="C646" s="12" t="s">
        <v>589</v>
      </c>
      <c r="D646" s="8"/>
      <c r="E646" s="8" t="e">
        <f>D646/$D$642*100</f>
        <v>#DIV/0!</v>
      </c>
      <c r="F646" s="8"/>
      <c r="G646" s="8" t="e">
        <f>F646/$F$642*100</f>
        <v>#DIV/0!</v>
      </c>
      <c r="H646" s="8" t="s">
        <v>89</v>
      </c>
    </row>
    <row r="647" spans="1:8" x14ac:dyDescent="0.2">
      <c r="A647" s="394" t="s">
        <v>177</v>
      </c>
      <c r="B647" s="397" t="s">
        <v>1172</v>
      </c>
      <c r="C647" s="86" t="s">
        <v>585</v>
      </c>
      <c r="D647" s="52">
        <f>D648+D649+D650+D651</f>
        <v>0</v>
      </c>
      <c r="E647" s="52">
        <f>E648+E649+E650+E651</f>
        <v>0</v>
      </c>
      <c r="F647" s="52">
        <f>F648+F649+F650+F651</f>
        <v>0</v>
      </c>
      <c r="G647" s="52">
        <f>G648+G649+G650+G651</f>
        <v>0</v>
      </c>
      <c r="H647" s="52" t="s">
        <v>89</v>
      </c>
    </row>
    <row r="648" spans="1:8" ht="31.5" x14ac:dyDescent="0.2">
      <c r="A648" s="394"/>
      <c r="B648" s="397"/>
      <c r="C648" s="86" t="s">
        <v>586</v>
      </c>
      <c r="D648" s="52">
        <v>0</v>
      </c>
      <c r="E648" s="52">
        <v>0</v>
      </c>
      <c r="F648" s="52">
        <v>0</v>
      </c>
      <c r="G648" s="52">
        <v>0</v>
      </c>
      <c r="H648" s="52" t="s">
        <v>89</v>
      </c>
    </row>
    <row r="649" spans="1:8" x14ac:dyDescent="0.2">
      <c r="A649" s="394"/>
      <c r="B649" s="397"/>
      <c r="C649" s="86" t="s">
        <v>587</v>
      </c>
      <c r="D649" s="52">
        <v>0</v>
      </c>
      <c r="E649" s="52">
        <v>0</v>
      </c>
      <c r="F649" s="52">
        <v>0</v>
      </c>
      <c r="G649" s="52">
        <v>0</v>
      </c>
      <c r="H649" s="52" t="s">
        <v>89</v>
      </c>
    </row>
    <row r="650" spans="1:8" x14ac:dyDescent="0.2">
      <c r="A650" s="394"/>
      <c r="B650" s="397"/>
      <c r="C650" s="86" t="s">
        <v>588</v>
      </c>
      <c r="D650" s="52">
        <v>0</v>
      </c>
      <c r="E650" s="52">
        <v>0</v>
      </c>
      <c r="F650" s="52">
        <v>0</v>
      </c>
      <c r="G650" s="52">
        <v>0</v>
      </c>
      <c r="H650" s="52" t="s">
        <v>89</v>
      </c>
    </row>
    <row r="651" spans="1:8" ht="27.75" customHeight="1" x14ac:dyDescent="0.2">
      <c r="A651" s="394"/>
      <c r="B651" s="397"/>
      <c r="C651" s="86" t="s">
        <v>589</v>
      </c>
      <c r="D651" s="52">
        <v>0</v>
      </c>
      <c r="E651" s="52">
        <v>0</v>
      </c>
      <c r="F651" s="52">
        <v>0</v>
      </c>
      <c r="G651" s="52">
        <v>0</v>
      </c>
      <c r="H651" s="52" t="s">
        <v>89</v>
      </c>
    </row>
    <row r="652" spans="1:8" hidden="1" x14ac:dyDescent="0.2">
      <c r="A652" s="362" t="s">
        <v>178</v>
      </c>
      <c r="B652" s="399" t="s">
        <v>144</v>
      </c>
      <c r="C652" s="12" t="s">
        <v>585</v>
      </c>
      <c r="D652" s="8">
        <v>0</v>
      </c>
      <c r="E652" s="8">
        <v>0</v>
      </c>
      <c r="F652" s="8">
        <v>0</v>
      </c>
      <c r="G652" s="8">
        <v>0</v>
      </c>
      <c r="H652" s="8" t="s">
        <v>89</v>
      </c>
    </row>
    <row r="653" spans="1:8" ht="31.5" hidden="1" x14ac:dyDescent="0.2">
      <c r="A653" s="362"/>
      <c r="B653" s="399"/>
      <c r="C653" s="73" t="s">
        <v>586</v>
      </c>
      <c r="D653" s="8">
        <v>0</v>
      </c>
      <c r="E653" s="8">
        <v>0</v>
      </c>
      <c r="F653" s="8">
        <v>0</v>
      </c>
      <c r="G653" s="8">
        <v>0</v>
      </c>
      <c r="H653" s="8" t="s">
        <v>89</v>
      </c>
    </row>
    <row r="654" spans="1:8" hidden="1" x14ac:dyDescent="0.2">
      <c r="A654" s="362"/>
      <c r="B654" s="399"/>
      <c r="C654" s="73" t="s">
        <v>587</v>
      </c>
      <c r="D654" s="8">
        <v>0</v>
      </c>
      <c r="E654" s="8">
        <v>0</v>
      </c>
      <c r="F654" s="8">
        <v>0</v>
      </c>
      <c r="G654" s="8">
        <v>0</v>
      </c>
      <c r="H654" s="8" t="s">
        <v>89</v>
      </c>
    </row>
    <row r="655" spans="1:8" hidden="1" x14ac:dyDescent="0.2">
      <c r="A655" s="362"/>
      <c r="B655" s="399"/>
      <c r="C655" s="73" t="s">
        <v>588</v>
      </c>
      <c r="D655" s="8">
        <v>0</v>
      </c>
      <c r="E655" s="8">
        <v>0</v>
      </c>
      <c r="F655" s="8">
        <v>0</v>
      </c>
      <c r="G655" s="8">
        <v>0</v>
      </c>
      <c r="H655" s="8" t="s">
        <v>89</v>
      </c>
    </row>
    <row r="656" spans="1:8" hidden="1" x14ac:dyDescent="0.2">
      <c r="A656" s="362"/>
      <c r="B656" s="399"/>
      <c r="C656" s="73" t="s">
        <v>589</v>
      </c>
      <c r="D656" s="8">
        <v>0</v>
      </c>
      <c r="E656" s="8">
        <v>0</v>
      </c>
      <c r="F656" s="8">
        <v>0</v>
      </c>
      <c r="G656" s="8">
        <v>0</v>
      </c>
      <c r="H656" s="8" t="s">
        <v>89</v>
      </c>
    </row>
    <row r="657" spans="1:8" x14ac:dyDescent="0.2">
      <c r="A657" s="394" t="s">
        <v>179</v>
      </c>
      <c r="B657" s="397" t="s">
        <v>1173</v>
      </c>
      <c r="C657" s="86" t="s">
        <v>585</v>
      </c>
      <c r="D657" s="52">
        <f>D658+D659+D660+D661</f>
        <v>19</v>
      </c>
      <c r="E657" s="52">
        <f>E658+E659+E660+E661</f>
        <v>100</v>
      </c>
      <c r="F657" s="52">
        <f>F658+F659+F660+F661</f>
        <v>0</v>
      </c>
      <c r="G657" s="52">
        <f>G658+G659+G660+G661</f>
        <v>0</v>
      </c>
      <c r="H657" s="52">
        <f>F657/D657*100-100</f>
        <v>-100</v>
      </c>
    </row>
    <row r="658" spans="1:8" ht="31.5" x14ac:dyDescent="0.2">
      <c r="A658" s="394"/>
      <c r="B658" s="397"/>
      <c r="C658" s="86" t="s">
        <v>586</v>
      </c>
      <c r="D658" s="52">
        <v>19</v>
      </c>
      <c r="E658" s="52">
        <f>D658/$D$657*100</f>
        <v>100</v>
      </c>
      <c r="F658" s="52">
        <v>0</v>
      </c>
      <c r="G658" s="52">
        <v>0</v>
      </c>
      <c r="H658" s="52">
        <f>F658/D658*100-100</f>
        <v>-100</v>
      </c>
    </row>
    <row r="659" spans="1:8" x14ac:dyDescent="0.2">
      <c r="A659" s="394"/>
      <c r="B659" s="397"/>
      <c r="C659" s="86" t="s">
        <v>587</v>
      </c>
      <c r="D659" s="52">
        <v>0</v>
      </c>
      <c r="E659" s="52">
        <f>D659/$D$657*100</f>
        <v>0</v>
      </c>
      <c r="F659" s="52">
        <v>0</v>
      </c>
      <c r="G659" s="52">
        <v>0</v>
      </c>
      <c r="H659" s="52" t="s">
        <v>89</v>
      </c>
    </row>
    <row r="660" spans="1:8" x14ac:dyDescent="0.2">
      <c r="A660" s="394"/>
      <c r="B660" s="397"/>
      <c r="C660" s="86" t="s">
        <v>588</v>
      </c>
      <c r="D660" s="52">
        <v>0</v>
      </c>
      <c r="E660" s="52">
        <f>D660/$D$657*100</f>
        <v>0</v>
      </c>
      <c r="F660" s="52">
        <v>0</v>
      </c>
      <c r="G660" s="52">
        <v>0</v>
      </c>
      <c r="H660" s="52" t="s">
        <v>89</v>
      </c>
    </row>
    <row r="661" spans="1:8" x14ac:dyDescent="0.2">
      <c r="A661" s="394"/>
      <c r="B661" s="397"/>
      <c r="C661" s="86" t="s">
        <v>589</v>
      </c>
      <c r="D661" s="52">
        <v>0</v>
      </c>
      <c r="E661" s="52">
        <f>D661/$D$657*100</f>
        <v>0</v>
      </c>
      <c r="F661" s="52">
        <v>0</v>
      </c>
      <c r="G661" s="52">
        <v>0</v>
      </c>
      <c r="H661" s="52" t="s">
        <v>89</v>
      </c>
    </row>
    <row r="662" spans="1:8" x14ac:dyDescent="0.2">
      <c r="A662" s="362" t="s">
        <v>180</v>
      </c>
      <c r="B662" s="398" t="s">
        <v>618</v>
      </c>
      <c r="C662" s="12" t="s">
        <v>585</v>
      </c>
      <c r="D662" s="8">
        <f>D663+D664+D665+D666</f>
        <v>19</v>
      </c>
      <c r="E662" s="8">
        <f>E663+E664+E665+E666</f>
        <v>100</v>
      </c>
      <c r="F662" s="8">
        <f>F663+F664+F665+F666</f>
        <v>0</v>
      </c>
      <c r="G662" s="8">
        <f>G663+G664+G665+G666</f>
        <v>0</v>
      </c>
      <c r="H662" s="8">
        <f>F662/D662*100-100</f>
        <v>-100</v>
      </c>
    </row>
    <row r="663" spans="1:8" ht="31.5" x14ac:dyDescent="0.2">
      <c r="A663" s="362"/>
      <c r="B663" s="398"/>
      <c r="C663" s="73" t="s">
        <v>586</v>
      </c>
      <c r="D663" s="8">
        <v>19</v>
      </c>
      <c r="E663" s="8">
        <f>D663/$D$662*100</f>
        <v>100</v>
      </c>
      <c r="F663" s="8">
        <v>0</v>
      </c>
      <c r="G663" s="8">
        <v>0</v>
      </c>
      <c r="H663" s="8">
        <f>F663/D663*100-100</f>
        <v>-100</v>
      </c>
    </row>
    <row r="664" spans="1:8" x14ac:dyDescent="0.2">
      <c r="A664" s="362"/>
      <c r="B664" s="398"/>
      <c r="C664" s="73" t="s">
        <v>587</v>
      </c>
      <c r="D664" s="8">
        <v>0</v>
      </c>
      <c r="E664" s="8">
        <f>D664/$D$662*100</f>
        <v>0</v>
      </c>
      <c r="F664" s="8">
        <v>0</v>
      </c>
      <c r="G664" s="8">
        <v>0</v>
      </c>
      <c r="H664" s="8" t="s">
        <v>89</v>
      </c>
    </row>
    <row r="665" spans="1:8" x14ac:dyDescent="0.2">
      <c r="A665" s="362"/>
      <c r="B665" s="398"/>
      <c r="C665" s="73" t="s">
        <v>588</v>
      </c>
      <c r="D665" s="8">
        <v>0</v>
      </c>
      <c r="E665" s="8">
        <f>D665/$D$662*100</f>
        <v>0</v>
      </c>
      <c r="F665" s="8">
        <v>0</v>
      </c>
      <c r="G665" s="8">
        <v>0</v>
      </c>
      <c r="H665" s="8" t="s">
        <v>89</v>
      </c>
    </row>
    <row r="666" spans="1:8" x14ac:dyDescent="0.2">
      <c r="A666" s="362"/>
      <c r="B666" s="398"/>
      <c r="C666" s="73" t="s">
        <v>589</v>
      </c>
      <c r="D666" s="8">
        <v>0</v>
      </c>
      <c r="E666" s="8">
        <f>D666/$D$662*100</f>
        <v>0</v>
      </c>
      <c r="F666" s="8">
        <v>0</v>
      </c>
      <c r="G666" s="8">
        <v>0</v>
      </c>
      <c r="H666" s="8" t="s">
        <v>89</v>
      </c>
    </row>
    <row r="667" spans="1:8" x14ac:dyDescent="0.2">
      <c r="A667" s="394" t="s">
        <v>181</v>
      </c>
      <c r="B667" s="397" t="s">
        <v>1174</v>
      </c>
      <c r="C667" s="86" t="s">
        <v>585</v>
      </c>
      <c r="D667" s="52">
        <f>D668+D669+D670+D671</f>
        <v>72266</v>
      </c>
      <c r="E667" s="52">
        <f>E668+E669+E670+E671</f>
        <v>100</v>
      </c>
      <c r="F667" s="52">
        <f>F668+F669+F670+F671</f>
        <v>17086.099999999999</v>
      </c>
      <c r="G667" s="52">
        <f>G668+G669+G670+G671</f>
        <v>100</v>
      </c>
      <c r="H667" s="52">
        <f>F667/D667*100-100</f>
        <v>-76.356654581684339</v>
      </c>
    </row>
    <row r="668" spans="1:8" ht="31.5" x14ac:dyDescent="0.2">
      <c r="A668" s="394"/>
      <c r="B668" s="397"/>
      <c r="C668" s="86" t="s">
        <v>586</v>
      </c>
      <c r="D668" s="52">
        <v>67590</v>
      </c>
      <c r="E668" s="52">
        <f>D668/$D$667*100</f>
        <v>93.529460603880111</v>
      </c>
      <c r="F668" s="52">
        <v>15805.1</v>
      </c>
      <c r="G668" s="52">
        <f>F668/$F$667*100</f>
        <v>92.502677615137458</v>
      </c>
      <c r="H668" s="52">
        <f>F668/D668*100-100</f>
        <v>-76.616215416481737</v>
      </c>
    </row>
    <row r="669" spans="1:8" x14ac:dyDescent="0.2">
      <c r="A669" s="394"/>
      <c r="B669" s="397"/>
      <c r="C669" s="86" t="s">
        <v>587</v>
      </c>
      <c r="D669" s="52">
        <v>0</v>
      </c>
      <c r="E669" s="52">
        <f>D669/$D$667*100</f>
        <v>0</v>
      </c>
      <c r="F669" s="52">
        <v>0</v>
      </c>
      <c r="G669" s="52">
        <f>F669/$F$667*100</f>
        <v>0</v>
      </c>
      <c r="H669" s="52" t="s">
        <v>89</v>
      </c>
    </row>
    <row r="670" spans="1:8" x14ac:dyDescent="0.2">
      <c r="A670" s="394"/>
      <c r="B670" s="397"/>
      <c r="C670" s="86" t="s">
        <v>588</v>
      </c>
      <c r="D670" s="52">
        <v>4676</v>
      </c>
      <c r="E670" s="52">
        <f>D670/$D$667*100</f>
        <v>6.4705393961198894</v>
      </c>
      <c r="F670" s="52">
        <v>1281</v>
      </c>
      <c r="G670" s="52">
        <f>F670/$F$667*100</f>
        <v>7.4973223848625494</v>
      </c>
      <c r="H670" s="52">
        <f t="shared" ref="H670" si="39">F670/D670*100-100</f>
        <v>-72.604790419161674</v>
      </c>
    </row>
    <row r="671" spans="1:8" ht="30" customHeight="1" x14ac:dyDescent="0.2">
      <c r="A671" s="394"/>
      <c r="B671" s="397"/>
      <c r="C671" s="86" t="s">
        <v>589</v>
      </c>
      <c r="D671" s="52">
        <v>0</v>
      </c>
      <c r="E671" s="52">
        <f>D671/$D$667*100</f>
        <v>0</v>
      </c>
      <c r="F671" s="52">
        <v>0</v>
      </c>
      <c r="G671" s="52">
        <f>F671/$F$667*100</f>
        <v>0</v>
      </c>
      <c r="H671" s="52" t="s">
        <v>89</v>
      </c>
    </row>
    <row r="672" spans="1:8" x14ac:dyDescent="0.2">
      <c r="A672" s="362" t="s">
        <v>1002</v>
      </c>
      <c r="B672" s="398" t="s">
        <v>105</v>
      </c>
      <c r="C672" s="12" t="s">
        <v>585</v>
      </c>
      <c r="D672" s="8">
        <f>D673+D674+D675+D676</f>
        <v>5673</v>
      </c>
      <c r="E672" s="8">
        <f>E673+E674+E675+E676</f>
        <v>100</v>
      </c>
      <c r="F672" s="8">
        <f>F673+F674+F675+F676</f>
        <v>1114.2</v>
      </c>
      <c r="G672" s="8">
        <f>G673+G674+G675+G676</f>
        <v>100</v>
      </c>
      <c r="H672" s="8">
        <f>F672/D672*100-100</f>
        <v>-80.359598096245378</v>
      </c>
    </row>
    <row r="673" spans="1:8" ht="31.5" x14ac:dyDescent="0.2">
      <c r="A673" s="362"/>
      <c r="B673" s="398"/>
      <c r="C673" s="73" t="s">
        <v>586</v>
      </c>
      <c r="D673" s="8">
        <v>5673</v>
      </c>
      <c r="E673" s="8">
        <f>D673/$D$672*100</f>
        <v>100</v>
      </c>
      <c r="F673" s="8">
        <v>1114.2</v>
      </c>
      <c r="G673" s="8">
        <f>F673/$F$672*100</f>
        <v>100</v>
      </c>
      <c r="H673" s="8">
        <f>F673/D673*100-100</f>
        <v>-80.359598096245378</v>
      </c>
    </row>
    <row r="674" spans="1:8" x14ac:dyDescent="0.2">
      <c r="A674" s="362"/>
      <c r="B674" s="398"/>
      <c r="C674" s="73" t="s">
        <v>587</v>
      </c>
      <c r="D674" s="8">
        <v>0</v>
      </c>
      <c r="E674" s="8">
        <f>D674/$D$672*100</f>
        <v>0</v>
      </c>
      <c r="F674" s="8">
        <v>0</v>
      </c>
      <c r="G674" s="8">
        <f>F674/$F$672*100</f>
        <v>0</v>
      </c>
      <c r="H674" s="8" t="s">
        <v>89</v>
      </c>
    </row>
    <row r="675" spans="1:8" x14ac:dyDescent="0.2">
      <c r="A675" s="362"/>
      <c r="B675" s="398"/>
      <c r="C675" s="73" t="s">
        <v>588</v>
      </c>
      <c r="D675" s="8">
        <v>0</v>
      </c>
      <c r="E675" s="8">
        <f>D675/$D$672*100</f>
        <v>0</v>
      </c>
      <c r="F675" s="8">
        <v>0</v>
      </c>
      <c r="G675" s="8">
        <f>F675/$F$672*100</f>
        <v>0</v>
      </c>
      <c r="H675" s="8" t="s">
        <v>89</v>
      </c>
    </row>
    <row r="676" spans="1:8" x14ac:dyDescent="0.2">
      <c r="A676" s="362"/>
      <c r="B676" s="398"/>
      <c r="C676" s="73" t="s">
        <v>589</v>
      </c>
      <c r="D676" s="8">
        <v>0</v>
      </c>
      <c r="E676" s="8">
        <f>D676/$D$672*100</f>
        <v>0</v>
      </c>
      <c r="F676" s="8">
        <v>0</v>
      </c>
      <c r="G676" s="8">
        <f>F676/$F$672*100</f>
        <v>0</v>
      </c>
      <c r="H676" s="8" t="s">
        <v>89</v>
      </c>
    </row>
    <row r="677" spans="1:8" x14ac:dyDescent="0.2">
      <c r="A677" s="362" t="s">
        <v>1003</v>
      </c>
      <c r="B677" s="398" t="s">
        <v>619</v>
      </c>
      <c r="C677" s="12" t="s">
        <v>585</v>
      </c>
      <c r="D677" s="8">
        <f>D678+D679+D680+D681</f>
        <v>15077</v>
      </c>
      <c r="E677" s="8">
        <f>E678+E679+E680+E681</f>
        <v>100</v>
      </c>
      <c r="F677" s="8">
        <f>F678+F679+F680+F681</f>
        <v>3053.4</v>
      </c>
      <c r="G677" s="8">
        <f>G678+G679+G680+G681</f>
        <v>100</v>
      </c>
      <c r="H677" s="8">
        <f>F677/D677*100-100</f>
        <v>-79.747960469589444</v>
      </c>
    </row>
    <row r="678" spans="1:8" ht="31.5" x14ac:dyDescent="0.2">
      <c r="A678" s="362"/>
      <c r="B678" s="398"/>
      <c r="C678" s="73" t="s">
        <v>586</v>
      </c>
      <c r="D678" s="8">
        <v>15077</v>
      </c>
      <c r="E678" s="8">
        <f>D678/$D$677*100</f>
        <v>100</v>
      </c>
      <c r="F678" s="8">
        <v>3053.4</v>
      </c>
      <c r="G678" s="8">
        <f>F678/$F$677*100</f>
        <v>100</v>
      </c>
      <c r="H678" s="8">
        <f>F678/D678*100-100</f>
        <v>-79.747960469589444</v>
      </c>
    </row>
    <row r="679" spans="1:8" x14ac:dyDescent="0.2">
      <c r="A679" s="362"/>
      <c r="B679" s="398"/>
      <c r="C679" s="73" t="s">
        <v>587</v>
      </c>
      <c r="D679" s="8">
        <v>0</v>
      </c>
      <c r="E679" s="8">
        <f>D679/$D$677*100</f>
        <v>0</v>
      </c>
      <c r="F679" s="8">
        <v>0</v>
      </c>
      <c r="G679" s="8">
        <f>F679/$F$677*100</f>
        <v>0</v>
      </c>
      <c r="H679" s="8" t="s">
        <v>89</v>
      </c>
    </row>
    <row r="680" spans="1:8" x14ac:dyDescent="0.2">
      <c r="A680" s="362"/>
      <c r="B680" s="398"/>
      <c r="C680" s="73" t="s">
        <v>588</v>
      </c>
      <c r="D680" s="8">
        <v>0</v>
      </c>
      <c r="E680" s="8">
        <f>D680/$D$677*100</f>
        <v>0</v>
      </c>
      <c r="F680" s="8">
        <v>0</v>
      </c>
      <c r="G680" s="8">
        <f>F680/$F$677*100</f>
        <v>0</v>
      </c>
      <c r="H680" s="8" t="s">
        <v>89</v>
      </c>
    </row>
    <row r="681" spans="1:8" x14ac:dyDescent="0.2">
      <c r="A681" s="362"/>
      <c r="B681" s="398"/>
      <c r="C681" s="73" t="s">
        <v>589</v>
      </c>
      <c r="D681" s="8">
        <v>0</v>
      </c>
      <c r="E681" s="8">
        <f>D681/$D$677*100</f>
        <v>0</v>
      </c>
      <c r="F681" s="8">
        <v>0</v>
      </c>
      <c r="G681" s="8">
        <f>F681/$F$677*100</f>
        <v>0</v>
      </c>
      <c r="H681" s="8" t="s">
        <v>89</v>
      </c>
    </row>
    <row r="682" spans="1:8" x14ac:dyDescent="0.2">
      <c r="A682" s="362" t="s">
        <v>1004</v>
      </c>
      <c r="B682" s="398" t="s">
        <v>620</v>
      </c>
      <c r="C682" s="12" t="s">
        <v>585</v>
      </c>
      <c r="D682" s="8">
        <f>D683+D684+D685+D686</f>
        <v>573</v>
      </c>
      <c r="E682" s="8">
        <f>E683+E684+E685+E686</f>
        <v>100</v>
      </c>
      <c r="F682" s="8">
        <f>F683+F684+F685+F686</f>
        <v>134.80000000000001</v>
      </c>
      <c r="G682" s="8">
        <f>G683+G684+G685+G686</f>
        <v>100</v>
      </c>
      <c r="H682" s="8">
        <f>F682/D682*100-100</f>
        <v>-76.474694589877828</v>
      </c>
    </row>
    <row r="683" spans="1:8" ht="31.5" x14ac:dyDescent="0.2">
      <c r="A683" s="362"/>
      <c r="B683" s="398"/>
      <c r="C683" s="73" t="s">
        <v>586</v>
      </c>
      <c r="D683" s="8">
        <v>573</v>
      </c>
      <c r="E683" s="8">
        <f>D683/$D$682*100</f>
        <v>100</v>
      </c>
      <c r="F683" s="8">
        <v>134.80000000000001</v>
      </c>
      <c r="G683" s="8">
        <f>F683/$F$682*100</f>
        <v>100</v>
      </c>
      <c r="H683" s="8">
        <f>F683/D683*100-100</f>
        <v>-76.474694589877828</v>
      </c>
    </row>
    <row r="684" spans="1:8" x14ac:dyDescent="0.2">
      <c r="A684" s="362"/>
      <c r="B684" s="398"/>
      <c r="C684" s="73" t="s">
        <v>587</v>
      </c>
      <c r="D684" s="8">
        <v>0</v>
      </c>
      <c r="E684" s="8">
        <f>D684/$D$682*100</f>
        <v>0</v>
      </c>
      <c r="F684" s="8">
        <v>0</v>
      </c>
      <c r="G684" s="8">
        <f>F684/$F$682*100</f>
        <v>0</v>
      </c>
      <c r="H684" s="8" t="s">
        <v>89</v>
      </c>
    </row>
    <row r="685" spans="1:8" x14ac:dyDescent="0.2">
      <c r="A685" s="362"/>
      <c r="B685" s="398"/>
      <c r="C685" s="73" t="s">
        <v>588</v>
      </c>
      <c r="D685" s="8">
        <v>0</v>
      </c>
      <c r="E685" s="8">
        <f>D685/$D$682*100</f>
        <v>0</v>
      </c>
      <c r="F685" s="8">
        <v>0</v>
      </c>
      <c r="G685" s="8">
        <f>F685/$F$682*100</f>
        <v>0</v>
      </c>
      <c r="H685" s="8" t="s">
        <v>89</v>
      </c>
    </row>
    <row r="686" spans="1:8" x14ac:dyDescent="0.2">
      <c r="A686" s="362"/>
      <c r="B686" s="398"/>
      <c r="C686" s="73" t="s">
        <v>589</v>
      </c>
      <c r="D686" s="8">
        <v>0</v>
      </c>
      <c r="E686" s="8">
        <f>D686/$D$682*100</f>
        <v>0</v>
      </c>
      <c r="F686" s="8">
        <v>0</v>
      </c>
      <c r="G686" s="8">
        <f>F686/$F$682*100</f>
        <v>0</v>
      </c>
      <c r="H686" s="8" t="s">
        <v>89</v>
      </c>
    </row>
    <row r="687" spans="1:8" x14ac:dyDescent="0.2">
      <c r="A687" s="362" t="s">
        <v>1005</v>
      </c>
      <c r="B687" s="398" t="s">
        <v>621</v>
      </c>
      <c r="C687" s="12" t="s">
        <v>585</v>
      </c>
      <c r="D687" s="8">
        <f>D688+D689+D690+D691</f>
        <v>50943</v>
      </c>
      <c r="E687" s="8">
        <f>E688+E689+E690+E691</f>
        <v>100</v>
      </c>
      <c r="F687" s="8">
        <f>F688+F689+F690+F691</f>
        <v>12783.7</v>
      </c>
      <c r="G687" s="8">
        <f>G688+G689+G690+G691</f>
        <v>100</v>
      </c>
      <c r="H687" s="8">
        <f>F687/D687*100-100</f>
        <v>-74.905875193844096</v>
      </c>
    </row>
    <row r="688" spans="1:8" ht="31.5" x14ac:dyDescent="0.2">
      <c r="A688" s="362"/>
      <c r="B688" s="398"/>
      <c r="C688" s="73" t="s">
        <v>586</v>
      </c>
      <c r="D688" s="8">
        <v>46267</v>
      </c>
      <c r="E688" s="8">
        <f>D688/$D$687*100</f>
        <v>90.821113793848028</v>
      </c>
      <c r="F688" s="8">
        <v>11502.7</v>
      </c>
      <c r="G688" s="8">
        <f>F688/$F$687*100</f>
        <v>89.979426926476691</v>
      </c>
      <c r="H688" s="8">
        <f>F688/D688*100-100</f>
        <v>-75.138435602048972</v>
      </c>
    </row>
    <row r="689" spans="1:15" x14ac:dyDescent="0.2">
      <c r="A689" s="362"/>
      <c r="B689" s="398"/>
      <c r="C689" s="73" t="s">
        <v>587</v>
      </c>
      <c r="D689" s="8">
        <v>0</v>
      </c>
      <c r="E689" s="8">
        <f>D689/$D$687*100</f>
        <v>0</v>
      </c>
      <c r="F689" s="8">
        <v>0</v>
      </c>
      <c r="G689" s="8">
        <f>F689/$F$687*100</f>
        <v>0</v>
      </c>
      <c r="H689" s="8" t="s">
        <v>89</v>
      </c>
    </row>
    <row r="690" spans="1:15" x14ac:dyDescent="0.2">
      <c r="A690" s="362"/>
      <c r="B690" s="398"/>
      <c r="C690" s="73" t="s">
        <v>588</v>
      </c>
      <c r="D690" s="8">
        <v>4676</v>
      </c>
      <c r="E690" s="8">
        <f>D690/$D$687*100</f>
        <v>9.178886206151974</v>
      </c>
      <c r="F690" s="8">
        <v>1281</v>
      </c>
      <c r="G690" s="8">
        <f>F690/$F$687*100</f>
        <v>10.020573073523314</v>
      </c>
      <c r="H690" s="8" t="s">
        <v>89</v>
      </c>
    </row>
    <row r="691" spans="1:15" x14ac:dyDescent="0.2">
      <c r="A691" s="362"/>
      <c r="B691" s="398"/>
      <c r="C691" s="73" t="s">
        <v>589</v>
      </c>
      <c r="D691" s="8">
        <v>0</v>
      </c>
      <c r="E691" s="8">
        <f>D691/$D$687*100</f>
        <v>0</v>
      </c>
      <c r="F691" s="8">
        <v>0</v>
      </c>
      <c r="G691" s="8">
        <f>F691/$F$687*100</f>
        <v>0</v>
      </c>
      <c r="H691" s="8" t="s">
        <v>89</v>
      </c>
    </row>
    <row r="692" spans="1:15" ht="20.100000000000001" customHeight="1" x14ac:dyDescent="0.2">
      <c r="A692" s="368" t="s">
        <v>663</v>
      </c>
      <c r="B692" s="370" t="s">
        <v>1230</v>
      </c>
      <c r="C692" s="84" t="s">
        <v>585</v>
      </c>
      <c r="D692" s="89">
        <f>D693+D694+D695+D696</f>
        <v>667986.5</v>
      </c>
      <c r="E692" s="89">
        <f>E693+E694+E695+E696</f>
        <v>100</v>
      </c>
      <c r="F692" s="89">
        <f>F693+F694+F695+F696</f>
        <v>159986.03999999998</v>
      </c>
      <c r="G692" s="89">
        <f>G693+G694+G695+G696</f>
        <v>100</v>
      </c>
      <c r="H692" s="89">
        <f>F692/D692*100-100</f>
        <v>-76.049509982611923</v>
      </c>
      <c r="K692" s="15"/>
      <c r="L692" s="55"/>
      <c r="M692" s="15"/>
      <c r="N692" s="15"/>
    </row>
    <row r="693" spans="1:15" ht="33.75" customHeight="1" x14ac:dyDescent="0.2">
      <c r="A693" s="368"/>
      <c r="B693" s="370"/>
      <c r="C693" s="88" t="s">
        <v>586</v>
      </c>
      <c r="D693" s="89">
        <f>D698+D908+D928+D948+D968</f>
        <v>34962</v>
      </c>
      <c r="E693" s="89">
        <f>D693/D692*100</f>
        <v>5.233938111024699</v>
      </c>
      <c r="F693" s="89">
        <f>F698+F898+F908+F928+F948+F968</f>
        <v>8785.41</v>
      </c>
      <c r="G693" s="89">
        <f>F693/F692*100</f>
        <v>5.4913603711923873</v>
      </c>
      <c r="H693" s="89">
        <f t="shared" ref="H693:H702" si="40">F693/D693*100-100</f>
        <v>-74.871546250214521</v>
      </c>
      <c r="K693" s="15"/>
      <c r="L693" s="55"/>
      <c r="M693" s="15"/>
      <c r="N693" s="15"/>
    </row>
    <row r="694" spans="1:15" ht="20.100000000000001" customHeight="1" x14ac:dyDescent="0.2">
      <c r="A694" s="368"/>
      <c r="B694" s="370"/>
      <c r="C694" s="88" t="s">
        <v>587</v>
      </c>
      <c r="D694" s="89">
        <f>D699+D899+D909+D929+D949+D969</f>
        <v>223923.3</v>
      </c>
      <c r="E694" s="89">
        <f>D694/D692*100</f>
        <v>33.522129563995676</v>
      </c>
      <c r="F694" s="89">
        <f>F699+F899+F909+F929+F949+F3213</f>
        <v>64146.80000000001</v>
      </c>
      <c r="G694" s="89">
        <f>F694/F692*100</f>
        <v>40.095248310415094</v>
      </c>
      <c r="H694" s="89">
        <f t="shared" si="40"/>
        <v>-71.353226752195951</v>
      </c>
      <c r="K694" s="15"/>
      <c r="L694" s="55"/>
      <c r="M694" s="15"/>
      <c r="N694" s="15"/>
    </row>
    <row r="695" spans="1:15" ht="20.100000000000001" customHeight="1" x14ac:dyDescent="0.2">
      <c r="A695" s="368"/>
      <c r="B695" s="370"/>
      <c r="C695" s="88" t="s">
        <v>588</v>
      </c>
      <c r="D695" s="89">
        <f>D700+D900+D910+D930+D950+D970</f>
        <v>401391.2</v>
      </c>
      <c r="E695" s="89">
        <f>D695/D692*100</f>
        <v>60.089717382012964</v>
      </c>
      <c r="F695" s="89">
        <f>F700+F900+F910+F930+F950+F970</f>
        <v>85609.89999999998</v>
      </c>
      <c r="G695" s="89">
        <f>F695/F692*100</f>
        <v>53.51085632221411</v>
      </c>
      <c r="H695" s="89">
        <f t="shared" si="40"/>
        <v>-78.671704810668501</v>
      </c>
      <c r="K695" s="15"/>
      <c r="L695" s="55"/>
      <c r="M695" s="15"/>
      <c r="N695" s="15"/>
      <c r="O695" s="15"/>
    </row>
    <row r="696" spans="1:15" ht="20.100000000000001" customHeight="1" x14ac:dyDescent="0.2">
      <c r="A696" s="369"/>
      <c r="B696" s="371"/>
      <c r="C696" s="88" t="s">
        <v>589</v>
      </c>
      <c r="D696" s="89">
        <f>D701+D901+D911+D931+D951+D971</f>
        <v>7710</v>
      </c>
      <c r="E696" s="89">
        <f>D696/D692*100</f>
        <v>1.1542149429666617</v>
      </c>
      <c r="F696" s="89">
        <f>F701+F901+F911+F931+F951+F971</f>
        <v>1443.93</v>
      </c>
      <c r="G696" s="89">
        <f>F696/F692*100</f>
        <v>0.90253499617841659</v>
      </c>
      <c r="H696" s="89">
        <f t="shared" si="40"/>
        <v>-81.271984435797663</v>
      </c>
      <c r="K696" s="15"/>
      <c r="L696" s="55"/>
      <c r="M696" s="55"/>
      <c r="N696" s="15"/>
      <c r="O696" s="15"/>
    </row>
    <row r="697" spans="1:15" ht="20.100000000000001" customHeight="1" x14ac:dyDescent="0.2">
      <c r="A697" s="372" t="s">
        <v>190</v>
      </c>
      <c r="B697" s="336" t="s">
        <v>1068</v>
      </c>
      <c r="C697" s="87" t="s">
        <v>585</v>
      </c>
      <c r="D697" s="52">
        <f>D698+D699+D700+D701</f>
        <v>470154.9</v>
      </c>
      <c r="E697" s="52">
        <f>E698+E699+E700+E701</f>
        <v>100</v>
      </c>
      <c r="F697" s="52">
        <f>F698+F699+F700+F701</f>
        <v>119605.06</v>
      </c>
      <c r="G697" s="52">
        <f>G698+G699+G700+G701</f>
        <v>100</v>
      </c>
      <c r="H697" s="52">
        <f t="shared" si="40"/>
        <v>-74.560499103593315</v>
      </c>
      <c r="K697" s="15"/>
      <c r="L697" s="55"/>
      <c r="M697" s="55"/>
      <c r="N697" s="15"/>
      <c r="O697" s="15"/>
    </row>
    <row r="698" spans="1:15" ht="33" customHeight="1" x14ac:dyDescent="0.2">
      <c r="A698" s="372"/>
      <c r="B698" s="337"/>
      <c r="C698" s="86" t="s">
        <v>586</v>
      </c>
      <c r="D698" s="52">
        <f>D703+D708+D713+D718+D723+D728+D733+D738+D743+D748+D753+D758+D768+D773+D778+D783+D788+D793+D798+D803+D808+D813+D823+D828+D833+D838+D843+D848+D853+D863+D868+D873+D878+D883+D888+D893</f>
        <v>27457</v>
      </c>
      <c r="E698" s="52">
        <f>D698/D697*100</f>
        <v>5.8399901819591795</v>
      </c>
      <c r="F698" s="52">
        <f>F703+F708+F713+F718+F723+F728+F733+F738+F743+F748+F753+F758+F768+F773+F778+F783+F788+F793+F798+F803+F808+F813+F823+F828+F833+F838+F843+F848+F853+F863+F868+F873+F878+F883+F888+F893</f>
        <v>5062.63</v>
      </c>
      <c r="G698" s="52">
        <f>F698/F697*100</f>
        <v>4.2327891478838771</v>
      </c>
      <c r="H698" s="52">
        <f>F698/D698*100-100</f>
        <v>-81.561605419383028</v>
      </c>
      <c r="K698" s="15"/>
      <c r="L698" s="15"/>
      <c r="M698" s="55"/>
      <c r="N698" s="15"/>
      <c r="O698" s="15"/>
    </row>
    <row r="699" spans="1:15" ht="20.100000000000001" customHeight="1" x14ac:dyDescent="0.2">
      <c r="A699" s="372"/>
      <c r="B699" s="337"/>
      <c r="C699" s="86" t="s">
        <v>587</v>
      </c>
      <c r="D699" s="52">
        <f>D704+D709+D714+D719+D724+D729+D734+D739+D744+D749+D754+D759+D764+D769+D774+D779+D784+D789+D794+D799+D804+D809+D814+D819+D824+D829+D834+D839+D844+D849+D854+D859+D864+D869+D874+D879+D884+D889+D894</f>
        <v>220168.9</v>
      </c>
      <c r="E699" s="52">
        <f>D699/D697*100</f>
        <v>46.829013161407012</v>
      </c>
      <c r="F699" s="52">
        <f>F704+F709+F714+F719+F724+F729+F734+F739+F744+F749+F754+F759+F764+F769+F774+F779+F784+F789+F794+F799+F804+F809+F814+F819+F824+F829+F834+F839+F844+F849+F854+F859+F864+F869+F874+F879+F884+F889+F894</f>
        <v>64079.760000000009</v>
      </c>
      <c r="G699" s="52">
        <f>F699/F697*100</f>
        <v>53.576127966492393</v>
      </c>
      <c r="H699" s="52">
        <f t="shared" si="40"/>
        <v>-70.895180927006493</v>
      </c>
      <c r="K699" s="15"/>
      <c r="L699" s="15"/>
      <c r="M699" s="55"/>
      <c r="N699" s="15"/>
      <c r="O699" s="15"/>
    </row>
    <row r="700" spans="1:15" ht="20.100000000000001" customHeight="1" x14ac:dyDescent="0.2">
      <c r="A700" s="372"/>
      <c r="B700" s="337"/>
      <c r="C700" s="86" t="s">
        <v>588</v>
      </c>
      <c r="D700" s="52">
        <f>D705+D710+D715+D720+D725+D730+D735+D740+D745+D750+D755+D760+D765+D770+D775+D780+D785+D790+D795+D800+D805+D810+D815+D820+D825+D830+D835+D840+D845+D850+D855+D860+D865+D870+D875+D880+D885+D890+D895</f>
        <v>222529</v>
      </c>
      <c r="E700" s="52">
        <f>D700/D697*100</f>
        <v>47.330996656633801</v>
      </c>
      <c r="F700" s="52">
        <f>F705+F710+F715+F720+F725+F730+F735+F740+F745+F750+F755+F760+F765+F770+F775+F780+F785+F790+F795+F800+F805+F810+F815+F820+F825+F830+F835+F840+F845+F850+F855+F860+F865+F870+F875+F880+F885+F890+F895</f>
        <v>50462.669999999984</v>
      </c>
      <c r="G700" s="52">
        <f>F700/F697*100</f>
        <v>42.191082885623722</v>
      </c>
      <c r="H700" s="52">
        <f t="shared" si="40"/>
        <v>-77.323103954990145</v>
      </c>
      <c r="K700" s="15"/>
      <c r="L700" s="15"/>
      <c r="M700" s="55"/>
      <c r="N700" s="15"/>
      <c r="O700" s="15"/>
    </row>
    <row r="701" spans="1:15" ht="20.100000000000001" customHeight="1" x14ac:dyDescent="0.2">
      <c r="A701" s="372"/>
      <c r="B701" s="373"/>
      <c r="C701" s="86" t="s">
        <v>589</v>
      </c>
      <c r="D701" s="52">
        <f>D706+D711+D716+D721+D726+D731+D736+D741+D746+D751+D756+D761+D766+D771+D776+D781+D786+D791+D796+D801+D806+D811+D816+D821+D826+D831+D836+D841+D846+D851+D856+D861+D866+D871+D876+D881+D886+D891+D896</f>
        <v>0</v>
      </c>
      <c r="E701" s="52">
        <f>D701/D697*100</f>
        <v>0</v>
      </c>
      <c r="F701" s="52">
        <f>F706+F711+F716+F721+F726+F731+F736+F741+F746+F751+F756+F761+F766+F771+F776+F781+F786+F791+F796+F801+F806+F811+F816+F821+F826+F831+F836+F841+F846+F851+F856+F861+F866+F871+F876+F881+F886+F891+F896</f>
        <v>0</v>
      </c>
      <c r="G701" s="52">
        <f>F701/F697*100</f>
        <v>0</v>
      </c>
      <c r="H701" s="52" t="s">
        <v>89</v>
      </c>
      <c r="L701" s="15"/>
      <c r="M701" s="15"/>
      <c r="N701" s="15"/>
      <c r="O701" s="15"/>
    </row>
    <row r="702" spans="1:15" ht="20.100000000000001" customHeight="1" x14ac:dyDescent="0.2">
      <c r="A702" s="354" t="s">
        <v>192</v>
      </c>
      <c r="B702" s="324" t="s">
        <v>622</v>
      </c>
      <c r="C702" s="211" t="s">
        <v>585</v>
      </c>
      <c r="D702" s="8">
        <f>D703+D704+D705+D706</f>
        <v>116109</v>
      </c>
      <c r="E702" s="8">
        <f>E703+E704+E705+E706</f>
        <v>100</v>
      </c>
      <c r="F702" s="8">
        <f>F703+F704+F705+F706</f>
        <v>26441.68</v>
      </c>
      <c r="G702" s="8">
        <f>G703+G704+G705+G706</f>
        <v>100</v>
      </c>
      <c r="H702" s="8">
        <f t="shared" si="40"/>
        <v>-77.226847186695267</v>
      </c>
      <c r="L702" s="15"/>
      <c r="M702" s="15"/>
      <c r="N702" s="15"/>
      <c r="O702" s="15"/>
    </row>
    <row r="703" spans="1:15" ht="30" customHeight="1" x14ac:dyDescent="0.2">
      <c r="A703" s="354"/>
      <c r="B703" s="325"/>
      <c r="C703" s="210" t="s">
        <v>586</v>
      </c>
      <c r="D703" s="8">
        <v>0</v>
      </c>
      <c r="E703" s="8">
        <f>D703/D702*100</f>
        <v>0</v>
      </c>
      <c r="F703" s="8">
        <v>0</v>
      </c>
      <c r="G703" s="8">
        <f>F703/F702*100</f>
        <v>0</v>
      </c>
      <c r="H703" s="8" t="s">
        <v>89</v>
      </c>
      <c r="L703" s="15"/>
      <c r="M703" s="15"/>
      <c r="N703" s="15"/>
      <c r="O703" s="15"/>
    </row>
    <row r="704" spans="1:15" ht="20.100000000000001" customHeight="1" x14ac:dyDescent="0.2">
      <c r="A704" s="354"/>
      <c r="B704" s="325"/>
      <c r="C704" s="210" t="s">
        <v>587</v>
      </c>
      <c r="D704" s="8">
        <v>116109</v>
      </c>
      <c r="E704" s="8">
        <f>D704/D702*100</f>
        <v>100</v>
      </c>
      <c r="F704" s="8">
        <v>26441.68</v>
      </c>
      <c r="G704" s="8">
        <f>F704/F702*100</f>
        <v>100</v>
      </c>
      <c r="H704" s="8">
        <f>F704/D704*100-100</f>
        <v>-77.226847186695267</v>
      </c>
    </row>
    <row r="705" spans="1:8" ht="20.100000000000001" customHeight="1" x14ac:dyDescent="0.2">
      <c r="A705" s="354"/>
      <c r="B705" s="325"/>
      <c r="C705" s="210" t="s">
        <v>588</v>
      </c>
      <c r="D705" s="8">
        <v>0</v>
      </c>
      <c r="E705" s="8">
        <f>D705/D702*100</f>
        <v>0</v>
      </c>
      <c r="F705" s="8">
        <v>0</v>
      </c>
      <c r="G705" s="8">
        <f>F705/F702*100</f>
        <v>0</v>
      </c>
      <c r="H705" s="8" t="s">
        <v>89</v>
      </c>
    </row>
    <row r="706" spans="1:8" ht="20.100000000000001" customHeight="1" x14ac:dyDescent="0.2">
      <c r="A706" s="355"/>
      <c r="B706" s="326"/>
      <c r="C706" s="210" t="s">
        <v>589</v>
      </c>
      <c r="D706" s="8">
        <v>0</v>
      </c>
      <c r="E706" s="8">
        <f>D706/D702*100</f>
        <v>0</v>
      </c>
      <c r="F706" s="8">
        <v>0</v>
      </c>
      <c r="G706" s="8">
        <f>F706/F702*100</f>
        <v>0</v>
      </c>
      <c r="H706" s="8" t="s">
        <v>89</v>
      </c>
    </row>
    <row r="707" spans="1:8" ht="20.100000000000001" customHeight="1" x14ac:dyDescent="0.2">
      <c r="A707" s="354" t="s">
        <v>194</v>
      </c>
      <c r="B707" s="324" t="s">
        <v>1229</v>
      </c>
      <c r="C707" s="211" t="s">
        <v>585</v>
      </c>
      <c r="D707" s="8">
        <f>D708+D709+D710+D711</f>
        <v>53377</v>
      </c>
      <c r="E707" s="8">
        <f>E708+E709+E710+E711</f>
        <v>100</v>
      </c>
      <c r="F707" s="8">
        <f>F708+F709+F710+F711</f>
        <v>14933.3</v>
      </c>
      <c r="G707" s="8">
        <f>G708+G709+G710+G711</f>
        <v>100</v>
      </c>
      <c r="H707" s="8">
        <f t="shared" ref="H707:H765" si="41">F707/D707*100-100</f>
        <v>-72.022968694381476</v>
      </c>
    </row>
    <row r="708" spans="1:8" ht="36.75" customHeight="1" x14ac:dyDescent="0.2">
      <c r="A708" s="354"/>
      <c r="B708" s="325"/>
      <c r="C708" s="210" t="s">
        <v>586</v>
      </c>
      <c r="D708" s="8">
        <v>0</v>
      </c>
      <c r="E708" s="8">
        <f>D708/D707*100</f>
        <v>0</v>
      </c>
      <c r="F708" s="8">
        <v>0</v>
      </c>
      <c r="G708" s="8">
        <f>F708/F707*100</f>
        <v>0</v>
      </c>
      <c r="H708" s="8" t="s">
        <v>89</v>
      </c>
    </row>
    <row r="709" spans="1:8" ht="20.100000000000001" customHeight="1" x14ac:dyDescent="0.2">
      <c r="A709" s="354"/>
      <c r="B709" s="325"/>
      <c r="C709" s="210" t="s">
        <v>587</v>
      </c>
      <c r="D709" s="8">
        <v>0</v>
      </c>
      <c r="E709" s="8">
        <f>D709/D707*100</f>
        <v>0</v>
      </c>
      <c r="F709" s="8">
        <v>0</v>
      </c>
      <c r="G709" s="8">
        <f>F709/F707*100</f>
        <v>0</v>
      </c>
      <c r="H709" s="8" t="s">
        <v>89</v>
      </c>
    </row>
    <row r="710" spans="1:8" ht="20.100000000000001" customHeight="1" x14ac:dyDescent="0.2">
      <c r="A710" s="354"/>
      <c r="B710" s="325"/>
      <c r="C710" s="210" t="s">
        <v>588</v>
      </c>
      <c r="D710" s="8">
        <v>53377</v>
      </c>
      <c r="E710" s="8">
        <f>D710/D707*100</f>
        <v>100</v>
      </c>
      <c r="F710" s="8">
        <v>14933.3</v>
      </c>
      <c r="G710" s="8">
        <f>F710/F707*100</f>
        <v>100</v>
      </c>
      <c r="H710" s="8">
        <f t="shared" si="41"/>
        <v>-72.022968694381476</v>
      </c>
    </row>
    <row r="711" spans="1:8" ht="20.100000000000001" customHeight="1" x14ac:dyDescent="0.2">
      <c r="A711" s="355"/>
      <c r="B711" s="326"/>
      <c r="C711" s="210" t="s">
        <v>589</v>
      </c>
      <c r="D711" s="8">
        <v>0</v>
      </c>
      <c r="E711" s="8">
        <f>D711/D707*100</f>
        <v>0</v>
      </c>
      <c r="F711" s="8">
        <v>0</v>
      </c>
      <c r="G711" s="8">
        <f>F711/F707*100</f>
        <v>0</v>
      </c>
      <c r="H711" s="8" t="s">
        <v>89</v>
      </c>
    </row>
    <row r="712" spans="1:8" ht="20.100000000000001" customHeight="1" x14ac:dyDescent="0.2">
      <c r="A712" s="354" t="s">
        <v>196</v>
      </c>
      <c r="B712" s="333" t="s">
        <v>1231</v>
      </c>
      <c r="C712" s="211" t="s">
        <v>585</v>
      </c>
      <c r="D712" s="8">
        <f>D713+D714+D715+D716</f>
        <v>1727</v>
      </c>
      <c r="E712" s="8">
        <f>E713+E714+E715+E716</f>
        <v>100</v>
      </c>
      <c r="F712" s="8">
        <f>F713+F714+F715+F716</f>
        <v>427.7</v>
      </c>
      <c r="G712" s="8">
        <f>G713+G714+G715+G716</f>
        <v>100</v>
      </c>
      <c r="H712" s="8">
        <f t="shared" si="41"/>
        <v>-75.234510712217713</v>
      </c>
    </row>
    <row r="713" spans="1:8" ht="34.5" customHeight="1" x14ac:dyDescent="0.2">
      <c r="A713" s="354"/>
      <c r="B713" s="325"/>
      <c r="C713" s="210" t="s">
        <v>586</v>
      </c>
      <c r="D713" s="8">
        <v>0</v>
      </c>
      <c r="E713" s="8">
        <f>D713/D712*100</f>
        <v>0</v>
      </c>
      <c r="F713" s="8">
        <v>0</v>
      </c>
      <c r="G713" s="8">
        <f>F713/F712*100</f>
        <v>0</v>
      </c>
      <c r="H713" s="8" t="s">
        <v>89</v>
      </c>
    </row>
    <row r="714" spans="1:8" ht="20.100000000000001" customHeight="1" x14ac:dyDescent="0.2">
      <c r="A714" s="354"/>
      <c r="B714" s="325"/>
      <c r="C714" s="210" t="s">
        <v>587</v>
      </c>
      <c r="D714" s="8">
        <v>0</v>
      </c>
      <c r="E714" s="8">
        <f>D714/D712*100</f>
        <v>0</v>
      </c>
      <c r="F714" s="8">
        <v>0</v>
      </c>
      <c r="G714" s="8">
        <f>F714/F712*100</f>
        <v>0</v>
      </c>
      <c r="H714" s="8" t="s">
        <v>89</v>
      </c>
    </row>
    <row r="715" spans="1:8" ht="20.100000000000001" customHeight="1" x14ac:dyDescent="0.2">
      <c r="A715" s="354"/>
      <c r="B715" s="325"/>
      <c r="C715" s="210" t="s">
        <v>588</v>
      </c>
      <c r="D715" s="8">
        <v>1727</v>
      </c>
      <c r="E715" s="8">
        <f>D715/D712*100</f>
        <v>100</v>
      </c>
      <c r="F715" s="8">
        <v>427.7</v>
      </c>
      <c r="G715" s="8">
        <f>F715/F712*100</f>
        <v>100</v>
      </c>
      <c r="H715" s="8">
        <f t="shared" si="41"/>
        <v>-75.234510712217713</v>
      </c>
    </row>
    <row r="716" spans="1:8" ht="20.100000000000001" customHeight="1" x14ac:dyDescent="0.2">
      <c r="A716" s="355"/>
      <c r="B716" s="326"/>
      <c r="C716" s="210" t="s">
        <v>589</v>
      </c>
      <c r="D716" s="8">
        <v>0</v>
      </c>
      <c r="E716" s="8">
        <f>D716/D712*100</f>
        <v>0</v>
      </c>
      <c r="F716" s="8">
        <v>0</v>
      </c>
      <c r="G716" s="8">
        <f>F716/F712*100</f>
        <v>0</v>
      </c>
      <c r="H716" s="8" t="s">
        <v>89</v>
      </c>
    </row>
    <row r="717" spans="1:8" ht="20.100000000000001" customHeight="1" x14ac:dyDescent="0.2">
      <c r="A717" s="354" t="s">
        <v>198</v>
      </c>
      <c r="B717" s="324" t="s">
        <v>1070</v>
      </c>
      <c r="C717" s="211" t="s">
        <v>585</v>
      </c>
      <c r="D717" s="8">
        <f>D718+D719+D720+D721</f>
        <v>9499</v>
      </c>
      <c r="E717" s="8">
        <f>E718+E719+E720+E721</f>
        <v>100</v>
      </c>
      <c r="F717" s="8">
        <f>F718+F719+F720+F721</f>
        <v>2817.6</v>
      </c>
      <c r="G717" s="8">
        <f>G718+G719+G720+G721</f>
        <v>100</v>
      </c>
      <c r="H717" s="8">
        <f t="shared" si="41"/>
        <v>-70.337930308453522</v>
      </c>
    </row>
    <row r="718" spans="1:8" ht="39.75" customHeight="1" x14ac:dyDescent="0.2">
      <c r="A718" s="354"/>
      <c r="B718" s="325"/>
      <c r="C718" s="210" t="s">
        <v>586</v>
      </c>
      <c r="D718" s="8">
        <v>0</v>
      </c>
      <c r="E718" s="8">
        <f>D718/D717*100</f>
        <v>0</v>
      </c>
      <c r="F718" s="8">
        <v>0</v>
      </c>
      <c r="G718" s="8">
        <f>F718/F717*100</f>
        <v>0</v>
      </c>
      <c r="H718" s="8" t="s">
        <v>89</v>
      </c>
    </row>
    <row r="719" spans="1:8" ht="20.100000000000001" customHeight="1" x14ac:dyDescent="0.2">
      <c r="A719" s="354"/>
      <c r="B719" s="325"/>
      <c r="C719" s="210" t="s">
        <v>587</v>
      </c>
      <c r="D719" s="8">
        <v>0</v>
      </c>
      <c r="E719" s="8">
        <f>D719/D717*100</f>
        <v>0</v>
      </c>
      <c r="F719" s="8">
        <v>0</v>
      </c>
      <c r="G719" s="8">
        <f>F719/F717*100</f>
        <v>0</v>
      </c>
      <c r="H719" s="8" t="s">
        <v>89</v>
      </c>
    </row>
    <row r="720" spans="1:8" ht="20.100000000000001" customHeight="1" x14ac:dyDescent="0.2">
      <c r="A720" s="354"/>
      <c r="B720" s="325"/>
      <c r="C720" s="210" t="s">
        <v>588</v>
      </c>
      <c r="D720" s="8">
        <v>9499</v>
      </c>
      <c r="E720" s="8">
        <f>D720/D717*100</f>
        <v>100</v>
      </c>
      <c r="F720" s="8">
        <v>2817.6</v>
      </c>
      <c r="G720" s="8">
        <f>F720/F717*100</f>
        <v>100</v>
      </c>
      <c r="H720" s="8">
        <f t="shared" si="41"/>
        <v>-70.337930308453522</v>
      </c>
    </row>
    <row r="721" spans="1:8" ht="20.100000000000001" customHeight="1" x14ac:dyDescent="0.2">
      <c r="A721" s="355"/>
      <c r="B721" s="326"/>
      <c r="C721" s="210" t="s">
        <v>589</v>
      </c>
      <c r="D721" s="8">
        <v>0</v>
      </c>
      <c r="E721" s="8">
        <f>D721/D717*100</f>
        <v>0</v>
      </c>
      <c r="F721" s="8">
        <v>0</v>
      </c>
      <c r="G721" s="8">
        <f>F721/F717*100</f>
        <v>0</v>
      </c>
      <c r="H721" s="8" t="s">
        <v>89</v>
      </c>
    </row>
    <row r="722" spans="1:8" ht="20.100000000000001" customHeight="1" x14ac:dyDescent="0.2">
      <c r="A722" s="354" t="s">
        <v>200</v>
      </c>
      <c r="B722" s="324" t="s">
        <v>1132</v>
      </c>
      <c r="C722" s="211" t="s">
        <v>585</v>
      </c>
      <c r="D722" s="8">
        <f>D723+D724+D725+D726</f>
        <v>5348</v>
      </c>
      <c r="E722" s="8">
        <f>E723+E724+E725+E726</f>
        <v>100</v>
      </c>
      <c r="F722" s="8">
        <f>F723+F724+F725+F726</f>
        <v>1405.82</v>
      </c>
      <c r="G722" s="8">
        <f>G723+G724+G725+G726</f>
        <v>100</v>
      </c>
      <c r="H722" s="8">
        <f t="shared" si="41"/>
        <v>-73.713163799551239</v>
      </c>
    </row>
    <row r="723" spans="1:8" ht="39.75" customHeight="1" x14ac:dyDescent="0.2">
      <c r="A723" s="354"/>
      <c r="B723" s="325"/>
      <c r="C723" s="210" t="s">
        <v>586</v>
      </c>
      <c r="D723" s="8">
        <v>0</v>
      </c>
      <c r="E723" s="8">
        <f>D723/D722*100</f>
        <v>0</v>
      </c>
      <c r="F723" s="8">
        <v>0</v>
      </c>
      <c r="G723" s="8">
        <f>F723/F722*100</f>
        <v>0</v>
      </c>
      <c r="H723" s="8" t="s">
        <v>89</v>
      </c>
    </row>
    <row r="724" spans="1:8" ht="20.100000000000001" customHeight="1" x14ac:dyDescent="0.2">
      <c r="A724" s="354"/>
      <c r="B724" s="325"/>
      <c r="C724" s="210" t="s">
        <v>587</v>
      </c>
      <c r="D724" s="8">
        <v>0</v>
      </c>
      <c r="E724" s="8">
        <f>D724/D722*100</f>
        <v>0</v>
      </c>
      <c r="F724" s="8">
        <v>0</v>
      </c>
      <c r="G724" s="8">
        <f>F724/F722*100</f>
        <v>0</v>
      </c>
      <c r="H724" s="8" t="s">
        <v>89</v>
      </c>
    </row>
    <row r="725" spans="1:8" ht="20.100000000000001" customHeight="1" x14ac:dyDescent="0.2">
      <c r="A725" s="354"/>
      <c r="B725" s="325"/>
      <c r="C725" s="210" t="s">
        <v>588</v>
      </c>
      <c r="D725" s="8">
        <v>5348</v>
      </c>
      <c r="E725" s="8">
        <f>D725/D722*100</f>
        <v>100</v>
      </c>
      <c r="F725" s="8">
        <v>1405.82</v>
      </c>
      <c r="G725" s="8">
        <f>F725/F722*100</f>
        <v>100</v>
      </c>
      <c r="H725" s="8">
        <f t="shared" si="41"/>
        <v>-73.713163799551239</v>
      </c>
    </row>
    <row r="726" spans="1:8" ht="20.100000000000001" customHeight="1" x14ac:dyDescent="0.2">
      <c r="A726" s="355"/>
      <c r="B726" s="326"/>
      <c r="C726" s="210" t="s">
        <v>589</v>
      </c>
      <c r="D726" s="8">
        <v>0</v>
      </c>
      <c r="E726" s="8">
        <f>D726/D722*100</f>
        <v>0</v>
      </c>
      <c r="F726" s="8">
        <v>0</v>
      </c>
      <c r="G726" s="8">
        <f>F726/F722*100</f>
        <v>0</v>
      </c>
      <c r="H726" s="8" t="s">
        <v>89</v>
      </c>
    </row>
    <row r="727" spans="1:8" ht="20.100000000000001" customHeight="1" x14ac:dyDescent="0.2">
      <c r="A727" s="354" t="s">
        <v>202</v>
      </c>
      <c r="B727" s="324" t="s">
        <v>623</v>
      </c>
      <c r="C727" s="211" t="s">
        <v>585</v>
      </c>
      <c r="D727" s="8">
        <f>D728+D729+D730+D731</f>
        <v>8994</v>
      </c>
      <c r="E727" s="8">
        <f>E728+E729+E730+E731</f>
        <v>100</v>
      </c>
      <c r="F727" s="8">
        <f>F728+F729+F730+F731</f>
        <v>2580.4299999999998</v>
      </c>
      <c r="G727" s="8">
        <f>G728+G729+G730+G731</f>
        <v>100</v>
      </c>
      <c r="H727" s="8">
        <f t="shared" si="41"/>
        <v>-71.309428507894154</v>
      </c>
    </row>
    <row r="728" spans="1:8" ht="35.25" customHeight="1" x14ac:dyDescent="0.2">
      <c r="A728" s="354"/>
      <c r="B728" s="325"/>
      <c r="C728" s="210" t="s">
        <v>586</v>
      </c>
      <c r="D728" s="8">
        <v>0</v>
      </c>
      <c r="E728" s="8">
        <f>D728/D727*100</f>
        <v>0</v>
      </c>
      <c r="F728" s="8">
        <v>0</v>
      </c>
      <c r="G728" s="8">
        <f>F728/F727*100</f>
        <v>0</v>
      </c>
      <c r="H728" s="8" t="s">
        <v>89</v>
      </c>
    </row>
    <row r="729" spans="1:8" ht="20.100000000000001" customHeight="1" x14ac:dyDescent="0.2">
      <c r="A729" s="354"/>
      <c r="B729" s="325"/>
      <c r="C729" s="210" t="s">
        <v>587</v>
      </c>
      <c r="D729" s="8">
        <v>0</v>
      </c>
      <c r="E729" s="8">
        <f>D729/D727*100</f>
        <v>0</v>
      </c>
      <c r="F729" s="8">
        <v>0</v>
      </c>
      <c r="G729" s="8">
        <f>F729/F727*100</f>
        <v>0</v>
      </c>
      <c r="H729" s="8" t="s">
        <v>89</v>
      </c>
    </row>
    <row r="730" spans="1:8" ht="20.100000000000001" customHeight="1" x14ac:dyDescent="0.2">
      <c r="A730" s="354"/>
      <c r="B730" s="325"/>
      <c r="C730" s="210" t="s">
        <v>588</v>
      </c>
      <c r="D730" s="8">
        <v>8994</v>
      </c>
      <c r="E730" s="8">
        <f>D730/D727*100</f>
        <v>100</v>
      </c>
      <c r="F730" s="8">
        <v>2580.4299999999998</v>
      </c>
      <c r="G730" s="8">
        <f>F730/F727*100</f>
        <v>100</v>
      </c>
      <c r="H730" s="8">
        <f t="shared" si="41"/>
        <v>-71.309428507894154</v>
      </c>
    </row>
    <row r="731" spans="1:8" ht="20.100000000000001" customHeight="1" x14ac:dyDescent="0.2">
      <c r="A731" s="355"/>
      <c r="B731" s="326"/>
      <c r="C731" s="210" t="s">
        <v>589</v>
      </c>
      <c r="D731" s="8">
        <v>0</v>
      </c>
      <c r="E731" s="8">
        <f>D731/D727*100</f>
        <v>0</v>
      </c>
      <c r="F731" s="8">
        <v>0</v>
      </c>
      <c r="G731" s="8">
        <f>F731/F727*100</f>
        <v>0</v>
      </c>
      <c r="H731" s="8" t="s">
        <v>89</v>
      </c>
    </row>
    <row r="732" spans="1:8" ht="21.75" customHeight="1" x14ac:dyDescent="0.2">
      <c r="A732" s="354" t="s">
        <v>204</v>
      </c>
      <c r="B732" s="324" t="s">
        <v>1232</v>
      </c>
      <c r="C732" s="211" t="s">
        <v>585</v>
      </c>
      <c r="D732" s="8">
        <f>D733+D734+D735+D736</f>
        <v>34.9</v>
      </c>
      <c r="E732" s="8">
        <f>E733+E734+E735+E736</f>
        <v>100</v>
      </c>
      <c r="F732" s="8">
        <f>F733+F734+F735+F736</f>
        <v>8.27</v>
      </c>
      <c r="G732" s="8">
        <f>G733+G734+G735+G736</f>
        <v>100</v>
      </c>
      <c r="H732" s="8">
        <f t="shared" si="41"/>
        <v>-76.303724928366762</v>
      </c>
    </row>
    <row r="733" spans="1:8" ht="37.5" customHeight="1" x14ac:dyDescent="0.2">
      <c r="A733" s="354"/>
      <c r="B733" s="325"/>
      <c r="C733" s="210" t="s">
        <v>586</v>
      </c>
      <c r="D733" s="8">
        <v>0</v>
      </c>
      <c r="E733" s="8">
        <f>D733/D732*100</f>
        <v>0</v>
      </c>
      <c r="F733" s="8">
        <v>0</v>
      </c>
      <c r="G733" s="8">
        <f>F733/F732*100</f>
        <v>0</v>
      </c>
      <c r="H733" s="8" t="s">
        <v>89</v>
      </c>
    </row>
    <row r="734" spans="1:8" ht="20.100000000000001" customHeight="1" x14ac:dyDescent="0.2">
      <c r="A734" s="354"/>
      <c r="B734" s="325"/>
      <c r="C734" s="210" t="s">
        <v>587</v>
      </c>
      <c r="D734" s="8">
        <v>34.9</v>
      </c>
      <c r="E734" s="8">
        <f>D734/D732*100</f>
        <v>100</v>
      </c>
      <c r="F734" s="8">
        <v>8.27</v>
      </c>
      <c r="G734" s="8">
        <f>F734/F732*100</f>
        <v>100</v>
      </c>
      <c r="H734" s="8">
        <f t="shared" si="41"/>
        <v>-76.303724928366762</v>
      </c>
    </row>
    <row r="735" spans="1:8" ht="21" customHeight="1" x14ac:dyDescent="0.2">
      <c r="A735" s="354"/>
      <c r="B735" s="325"/>
      <c r="C735" s="210" t="s">
        <v>588</v>
      </c>
      <c r="D735" s="8">
        <v>0</v>
      </c>
      <c r="E735" s="8">
        <f>D735/D732*100</f>
        <v>0</v>
      </c>
      <c r="F735" s="8">
        <v>0</v>
      </c>
      <c r="G735" s="8">
        <f>F735/F732*100</f>
        <v>0</v>
      </c>
      <c r="H735" s="8" t="s">
        <v>89</v>
      </c>
    </row>
    <row r="736" spans="1:8" ht="24.75" customHeight="1" x14ac:dyDescent="0.2">
      <c r="A736" s="355"/>
      <c r="B736" s="326"/>
      <c r="C736" s="210" t="s">
        <v>589</v>
      </c>
      <c r="D736" s="8">
        <v>0</v>
      </c>
      <c r="E736" s="8">
        <f>D736/D732*100</f>
        <v>0</v>
      </c>
      <c r="F736" s="8">
        <v>0</v>
      </c>
      <c r="G736" s="8">
        <f>F736/F732*100</f>
        <v>0</v>
      </c>
      <c r="H736" s="8" t="s">
        <v>89</v>
      </c>
    </row>
    <row r="737" spans="1:8" ht="20.100000000000001" customHeight="1" x14ac:dyDescent="0.2">
      <c r="A737" s="313" t="s">
        <v>206</v>
      </c>
      <c r="B737" s="339" t="s">
        <v>1131</v>
      </c>
      <c r="C737" s="211" t="s">
        <v>585</v>
      </c>
      <c r="D737" s="8">
        <f>D738+D739+D740+D741</f>
        <v>23452</v>
      </c>
      <c r="E737" s="8">
        <f>E738+E739+E740+E741</f>
        <v>100</v>
      </c>
      <c r="F737" s="8">
        <f>F738+F739+F740+F741</f>
        <v>23095.93</v>
      </c>
      <c r="G737" s="8">
        <f>G738+G739+G740+G741</f>
        <v>100</v>
      </c>
      <c r="H737" s="8">
        <f t="shared" si="41"/>
        <v>-1.5182926829268268</v>
      </c>
    </row>
    <row r="738" spans="1:8" ht="34.5" customHeight="1" x14ac:dyDescent="0.2">
      <c r="A738" s="359"/>
      <c r="B738" s="340"/>
      <c r="C738" s="210" t="s">
        <v>586</v>
      </c>
      <c r="D738" s="8">
        <v>0</v>
      </c>
      <c r="E738" s="8">
        <f>D738/D737*100</f>
        <v>0</v>
      </c>
      <c r="F738" s="8">
        <v>0</v>
      </c>
      <c r="G738" s="8">
        <f>F738/F737*100</f>
        <v>0</v>
      </c>
      <c r="H738" s="8" t="s">
        <v>89</v>
      </c>
    </row>
    <row r="739" spans="1:8" ht="20.100000000000001" customHeight="1" x14ac:dyDescent="0.2">
      <c r="A739" s="359"/>
      <c r="B739" s="340"/>
      <c r="C739" s="210" t="s">
        <v>587</v>
      </c>
      <c r="D739" s="8">
        <v>23452</v>
      </c>
      <c r="E739" s="8">
        <f>D739/D737*100</f>
        <v>100</v>
      </c>
      <c r="F739" s="8">
        <v>23095.93</v>
      </c>
      <c r="G739" s="8">
        <f>F739/F737*100</f>
        <v>100</v>
      </c>
      <c r="H739" s="8">
        <f t="shared" si="41"/>
        <v>-1.5182926829268268</v>
      </c>
    </row>
    <row r="740" spans="1:8" ht="20.100000000000001" customHeight="1" x14ac:dyDescent="0.2">
      <c r="A740" s="359"/>
      <c r="B740" s="340"/>
      <c r="C740" s="210" t="s">
        <v>588</v>
      </c>
      <c r="D740" s="8">
        <v>0</v>
      </c>
      <c r="E740" s="8">
        <f>D740/D737*100</f>
        <v>0</v>
      </c>
      <c r="F740" s="8">
        <v>0</v>
      </c>
      <c r="G740" s="8">
        <f>F740/F737*100</f>
        <v>0</v>
      </c>
      <c r="H740" s="8" t="s">
        <v>89</v>
      </c>
    </row>
    <row r="741" spans="1:8" ht="20.100000000000001" customHeight="1" x14ac:dyDescent="0.2">
      <c r="A741" s="314"/>
      <c r="B741" s="341"/>
      <c r="C741" s="210" t="s">
        <v>589</v>
      </c>
      <c r="D741" s="8">
        <v>0</v>
      </c>
      <c r="E741" s="8">
        <f>D741/D737*100</f>
        <v>0</v>
      </c>
      <c r="F741" s="8">
        <v>0</v>
      </c>
      <c r="G741" s="8">
        <f>F741/F737*100</f>
        <v>0</v>
      </c>
      <c r="H741" s="8" t="s">
        <v>89</v>
      </c>
    </row>
    <row r="742" spans="1:8" ht="20.100000000000001" hidden="1" customHeight="1" x14ac:dyDescent="0.2">
      <c r="A742" s="360" t="s">
        <v>208</v>
      </c>
      <c r="B742" s="339" t="s">
        <v>625</v>
      </c>
      <c r="C742" s="211" t="s">
        <v>585</v>
      </c>
      <c r="D742" s="8">
        <f>D743+D744+D745+D746</f>
        <v>0</v>
      </c>
      <c r="E742" s="8">
        <f>E743+E744+E745+E746</f>
        <v>0</v>
      </c>
      <c r="F742" s="8">
        <f>F743+F744+F745+F746</f>
        <v>0</v>
      </c>
      <c r="G742" s="8">
        <f>G743+G744+G745+G746</f>
        <v>0</v>
      </c>
      <c r="H742" s="8">
        <v>0</v>
      </c>
    </row>
    <row r="743" spans="1:8" ht="30" hidden="1" customHeight="1" x14ac:dyDescent="0.2">
      <c r="A743" s="354"/>
      <c r="B743" s="340"/>
      <c r="C743" s="210" t="s">
        <v>586</v>
      </c>
      <c r="D743" s="8">
        <v>0</v>
      </c>
      <c r="E743" s="8">
        <v>0</v>
      </c>
      <c r="F743" s="8">
        <v>0</v>
      </c>
      <c r="G743" s="8">
        <v>0</v>
      </c>
      <c r="H743" s="8">
        <v>0</v>
      </c>
    </row>
    <row r="744" spans="1:8" ht="20.100000000000001" hidden="1" customHeight="1" x14ac:dyDescent="0.2">
      <c r="A744" s="354"/>
      <c r="B744" s="340"/>
      <c r="C744" s="210" t="s">
        <v>587</v>
      </c>
      <c r="D744" s="8">
        <v>0</v>
      </c>
      <c r="E744" s="8">
        <v>0</v>
      </c>
      <c r="F744" s="8">
        <v>0</v>
      </c>
      <c r="G744" s="8">
        <v>0</v>
      </c>
      <c r="H744" s="8">
        <v>0</v>
      </c>
    </row>
    <row r="745" spans="1:8" ht="20.100000000000001" hidden="1" customHeight="1" x14ac:dyDescent="0.2">
      <c r="A745" s="354"/>
      <c r="B745" s="340"/>
      <c r="C745" s="210" t="s">
        <v>588</v>
      </c>
      <c r="D745" s="8">
        <v>0</v>
      </c>
      <c r="E745" s="8">
        <v>0</v>
      </c>
      <c r="F745" s="8">
        <v>0</v>
      </c>
      <c r="G745" s="8">
        <v>0</v>
      </c>
      <c r="H745" s="8">
        <v>0</v>
      </c>
    </row>
    <row r="746" spans="1:8" ht="20.100000000000001" hidden="1" customHeight="1" x14ac:dyDescent="0.2">
      <c r="A746" s="355"/>
      <c r="B746" s="341"/>
      <c r="C746" s="210" t="s">
        <v>589</v>
      </c>
      <c r="D746" s="8">
        <v>0</v>
      </c>
      <c r="E746" s="8">
        <v>0</v>
      </c>
      <c r="F746" s="8">
        <v>0</v>
      </c>
      <c r="G746" s="8">
        <v>0</v>
      </c>
      <c r="H746" s="8">
        <v>0</v>
      </c>
    </row>
    <row r="747" spans="1:8" ht="20.100000000000001" hidden="1" customHeight="1" x14ac:dyDescent="0.2">
      <c r="A747" s="354" t="s">
        <v>210</v>
      </c>
      <c r="B747" s="324" t="s">
        <v>850</v>
      </c>
      <c r="C747" s="211" t="s">
        <v>585</v>
      </c>
      <c r="D747" s="8">
        <f>D748+D749+D750+D751</f>
        <v>0</v>
      </c>
      <c r="E747" s="8">
        <f>E748+E749+E750+E751</f>
        <v>0</v>
      </c>
      <c r="F747" s="8">
        <f>F748+F749+F750+F751</f>
        <v>0</v>
      </c>
      <c r="G747" s="8">
        <f>G748+G749+G750+G751</f>
        <v>0</v>
      </c>
      <c r="H747" s="8">
        <v>0</v>
      </c>
    </row>
    <row r="748" spans="1:8" ht="30" hidden="1" customHeight="1" x14ac:dyDescent="0.2">
      <c r="A748" s="354"/>
      <c r="B748" s="340"/>
      <c r="C748" s="210" t="s">
        <v>586</v>
      </c>
      <c r="D748" s="8">
        <v>0</v>
      </c>
      <c r="E748" s="8">
        <v>0</v>
      </c>
      <c r="F748" s="8">
        <v>0</v>
      </c>
      <c r="G748" s="8">
        <v>0</v>
      </c>
      <c r="H748" s="8">
        <v>0</v>
      </c>
    </row>
    <row r="749" spans="1:8" ht="20.100000000000001" hidden="1" customHeight="1" x14ac:dyDescent="0.2">
      <c r="A749" s="354"/>
      <c r="B749" s="340"/>
      <c r="C749" s="210" t="s">
        <v>587</v>
      </c>
      <c r="D749" s="8">
        <v>0</v>
      </c>
      <c r="E749" s="8">
        <v>0</v>
      </c>
      <c r="F749" s="8">
        <v>0</v>
      </c>
      <c r="G749" s="8">
        <v>0</v>
      </c>
      <c r="H749" s="8">
        <v>0</v>
      </c>
    </row>
    <row r="750" spans="1:8" ht="20.100000000000001" hidden="1" customHeight="1" x14ac:dyDescent="0.2">
      <c r="A750" s="354"/>
      <c r="B750" s="340"/>
      <c r="C750" s="210" t="s">
        <v>588</v>
      </c>
      <c r="D750" s="8">
        <v>0</v>
      </c>
      <c r="E750" s="8">
        <v>0</v>
      </c>
      <c r="F750" s="8">
        <v>0</v>
      </c>
      <c r="G750" s="8">
        <v>0</v>
      </c>
      <c r="H750" s="8">
        <v>0</v>
      </c>
    </row>
    <row r="751" spans="1:8" ht="20.100000000000001" hidden="1" customHeight="1" x14ac:dyDescent="0.2">
      <c r="A751" s="355"/>
      <c r="B751" s="341"/>
      <c r="C751" s="210" t="s">
        <v>589</v>
      </c>
      <c r="D751" s="8">
        <v>0</v>
      </c>
      <c r="E751" s="8">
        <v>0</v>
      </c>
      <c r="F751" s="8">
        <v>0</v>
      </c>
      <c r="G751" s="8">
        <v>0</v>
      </c>
      <c r="H751" s="8">
        <v>0</v>
      </c>
    </row>
    <row r="752" spans="1:8" ht="20.100000000000001" hidden="1" customHeight="1" x14ac:dyDescent="0.2">
      <c r="A752" s="357" t="s">
        <v>212</v>
      </c>
      <c r="B752" s="353" t="s">
        <v>1072</v>
      </c>
      <c r="C752" s="140" t="s">
        <v>585</v>
      </c>
      <c r="D752" s="101">
        <f>D753+D754+D755+D756</f>
        <v>0</v>
      </c>
      <c r="E752" s="101">
        <f>E753+E754+E755+E756</f>
        <v>0</v>
      </c>
      <c r="F752" s="101">
        <f>F753+F754+F755+F756</f>
        <v>0</v>
      </c>
      <c r="G752" s="101">
        <f>G753+G754+G755+G756</f>
        <v>0</v>
      </c>
      <c r="H752" s="101">
        <v>0</v>
      </c>
    </row>
    <row r="753" spans="1:8" ht="31.5" hidden="1" customHeight="1" x14ac:dyDescent="0.2">
      <c r="A753" s="357"/>
      <c r="B753" s="349"/>
      <c r="C753" s="107" t="s">
        <v>586</v>
      </c>
      <c r="D753" s="101">
        <v>0</v>
      </c>
      <c r="E753" s="101">
        <v>0</v>
      </c>
      <c r="F753" s="101">
        <v>0</v>
      </c>
      <c r="G753" s="101">
        <v>0</v>
      </c>
      <c r="H753" s="101">
        <v>0</v>
      </c>
    </row>
    <row r="754" spans="1:8" ht="20.100000000000001" hidden="1" customHeight="1" x14ac:dyDescent="0.2">
      <c r="A754" s="357"/>
      <c r="B754" s="349"/>
      <c r="C754" s="107" t="s">
        <v>587</v>
      </c>
      <c r="D754" s="101">
        <v>0</v>
      </c>
      <c r="E754" s="101">
        <v>0</v>
      </c>
      <c r="F754" s="101">
        <v>0</v>
      </c>
      <c r="G754" s="101">
        <v>0</v>
      </c>
      <c r="H754" s="101">
        <v>0</v>
      </c>
    </row>
    <row r="755" spans="1:8" ht="20.100000000000001" hidden="1" customHeight="1" x14ac:dyDescent="0.2">
      <c r="A755" s="357"/>
      <c r="B755" s="349"/>
      <c r="C755" s="107" t="s">
        <v>588</v>
      </c>
      <c r="D755" s="101">
        <v>0</v>
      </c>
      <c r="E755" s="101">
        <v>0</v>
      </c>
      <c r="F755" s="101">
        <v>0</v>
      </c>
      <c r="G755" s="101">
        <v>0</v>
      </c>
      <c r="H755" s="101">
        <v>0</v>
      </c>
    </row>
    <row r="756" spans="1:8" ht="20.100000000000001" hidden="1" customHeight="1" x14ac:dyDescent="0.2">
      <c r="A756" s="358"/>
      <c r="B756" s="350"/>
      <c r="C756" s="107" t="s">
        <v>589</v>
      </c>
      <c r="D756" s="101">
        <v>0</v>
      </c>
      <c r="E756" s="101">
        <v>0</v>
      </c>
      <c r="F756" s="101">
        <v>0</v>
      </c>
      <c r="G756" s="101">
        <v>0</v>
      </c>
      <c r="H756" s="101">
        <v>0</v>
      </c>
    </row>
    <row r="757" spans="1:8" ht="20.100000000000001" customHeight="1" x14ac:dyDescent="0.2">
      <c r="A757" s="354" t="s">
        <v>208</v>
      </c>
      <c r="B757" s="324" t="s">
        <v>1073</v>
      </c>
      <c r="C757" s="211" t="s">
        <v>585</v>
      </c>
      <c r="D757" s="8">
        <f>D758+D759+D760+D761</f>
        <v>64544</v>
      </c>
      <c r="E757" s="8">
        <f>E758+E759+E760+E761</f>
        <v>100</v>
      </c>
      <c r="F757" s="8">
        <f>F758+F759+F760+F761</f>
        <v>9653.59</v>
      </c>
      <c r="G757" s="8">
        <f>G758+G759+G760+G761</f>
        <v>100</v>
      </c>
      <c r="H757" s="8">
        <f t="shared" si="41"/>
        <v>-85.043396752602874</v>
      </c>
    </row>
    <row r="758" spans="1:8" ht="33" customHeight="1" x14ac:dyDescent="0.2">
      <c r="A758" s="354"/>
      <c r="B758" s="325"/>
      <c r="C758" s="210" t="s">
        <v>586</v>
      </c>
      <c r="D758" s="8">
        <v>0</v>
      </c>
      <c r="E758" s="8">
        <f>D758/D757*100</f>
        <v>0</v>
      </c>
      <c r="F758" s="8">
        <v>0</v>
      </c>
      <c r="G758" s="8">
        <f>F758/F757*100</f>
        <v>0</v>
      </c>
      <c r="H758" s="8" t="s">
        <v>89</v>
      </c>
    </row>
    <row r="759" spans="1:8" ht="20.100000000000001" customHeight="1" x14ac:dyDescent="0.2">
      <c r="A759" s="354"/>
      <c r="B759" s="325"/>
      <c r="C759" s="210" t="s">
        <v>587</v>
      </c>
      <c r="D759" s="8">
        <v>0</v>
      </c>
      <c r="E759" s="8">
        <f>D759/D757*100</f>
        <v>0</v>
      </c>
      <c r="F759" s="8">
        <v>0</v>
      </c>
      <c r="G759" s="8">
        <f>F759/F757*100</f>
        <v>0</v>
      </c>
      <c r="H759" s="8" t="s">
        <v>89</v>
      </c>
    </row>
    <row r="760" spans="1:8" ht="20.100000000000001" customHeight="1" x14ac:dyDescent="0.2">
      <c r="A760" s="354"/>
      <c r="B760" s="325"/>
      <c r="C760" s="210" t="s">
        <v>588</v>
      </c>
      <c r="D760" s="8">
        <v>64544</v>
      </c>
      <c r="E760" s="8">
        <f>D760/D757*100</f>
        <v>100</v>
      </c>
      <c r="F760" s="8">
        <v>9653.59</v>
      </c>
      <c r="G760" s="8">
        <f>F760/F757*100</f>
        <v>100</v>
      </c>
      <c r="H760" s="8">
        <f t="shared" si="41"/>
        <v>-85.043396752602874</v>
      </c>
    </row>
    <row r="761" spans="1:8" ht="20.100000000000001" customHeight="1" x14ac:dyDescent="0.2">
      <c r="A761" s="355"/>
      <c r="B761" s="326"/>
      <c r="C761" s="210" t="s">
        <v>589</v>
      </c>
      <c r="D761" s="8">
        <v>0</v>
      </c>
      <c r="E761" s="8">
        <f>D761/D757*100</f>
        <v>0</v>
      </c>
      <c r="F761" s="8">
        <v>0</v>
      </c>
      <c r="G761" s="8">
        <f>F761/F757*100</f>
        <v>0</v>
      </c>
      <c r="H761" s="8" t="s">
        <v>89</v>
      </c>
    </row>
    <row r="762" spans="1:8" ht="20.100000000000001" customHeight="1" x14ac:dyDescent="0.2">
      <c r="A762" s="354" t="s">
        <v>210</v>
      </c>
      <c r="B762" s="324" t="s">
        <v>1130</v>
      </c>
      <c r="C762" s="211" t="s">
        <v>585</v>
      </c>
      <c r="D762" s="8">
        <f>D763+D764+D765+D766</f>
        <v>189</v>
      </c>
      <c r="E762" s="8">
        <f>E763+E764+E765+E766</f>
        <v>100</v>
      </c>
      <c r="F762" s="8">
        <f>F763+F764+F765+F766</f>
        <v>16.690000000000001</v>
      </c>
      <c r="G762" s="8">
        <f>G763+G764+G765+G766</f>
        <v>100</v>
      </c>
      <c r="H762" s="8">
        <f t="shared" si="41"/>
        <v>-91.169312169312164</v>
      </c>
    </row>
    <row r="763" spans="1:8" ht="30" customHeight="1" x14ac:dyDescent="0.2">
      <c r="A763" s="354"/>
      <c r="B763" s="325"/>
      <c r="C763" s="210" t="s">
        <v>586</v>
      </c>
      <c r="D763" s="8">
        <v>0</v>
      </c>
      <c r="E763" s="8">
        <f>D763/D762*100</f>
        <v>0</v>
      </c>
      <c r="F763" s="8">
        <v>0</v>
      </c>
      <c r="G763" s="8">
        <f>F763/F762*100</f>
        <v>0</v>
      </c>
      <c r="H763" s="8" t="s">
        <v>89</v>
      </c>
    </row>
    <row r="764" spans="1:8" ht="20.100000000000001" customHeight="1" x14ac:dyDescent="0.2">
      <c r="A764" s="354"/>
      <c r="B764" s="325"/>
      <c r="C764" s="210" t="s">
        <v>587</v>
      </c>
      <c r="D764" s="8">
        <v>0</v>
      </c>
      <c r="E764" s="8">
        <f>D764/D762*100</f>
        <v>0</v>
      </c>
      <c r="F764" s="8">
        <v>0</v>
      </c>
      <c r="G764" s="8">
        <f>F764/F762*100</f>
        <v>0</v>
      </c>
      <c r="H764" s="8" t="s">
        <v>89</v>
      </c>
    </row>
    <row r="765" spans="1:8" ht="20.100000000000001" customHeight="1" x14ac:dyDescent="0.2">
      <c r="A765" s="354"/>
      <c r="B765" s="325"/>
      <c r="C765" s="210" t="s">
        <v>588</v>
      </c>
      <c r="D765" s="8">
        <v>189</v>
      </c>
      <c r="E765" s="8">
        <f>D765/D762*100</f>
        <v>100</v>
      </c>
      <c r="F765" s="8">
        <v>16.690000000000001</v>
      </c>
      <c r="G765" s="8">
        <f>F765/F762*100</f>
        <v>100</v>
      </c>
      <c r="H765" s="8">
        <f t="shared" si="41"/>
        <v>-91.169312169312164</v>
      </c>
    </row>
    <row r="766" spans="1:8" ht="20.100000000000001" customHeight="1" x14ac:dyDescent="0.2">
      <c r="A766" s="355"/>
      <c r="B766" s="326"/>
      <c r="C766" s="210" t="s">
        <v>589</v>
      </c>
      <c r="D766" s="8">
        <v>0</v>
      </c>
      <c r="E766" s="8">
        <f>D766/D762*100</f>
        <v>0</v>
      </c>
      <c r="F766" s="8">
        <v>0</v>
      </c>
      <c r="G766" s="8">
        <f>F766/F762*100</f>
        <v>0</v>
      </c>
      <c r="H766" s="8" t="s">
        <v>89</v>
      </c>
    </row>
    <row r="767" spans="1:8" ht="20.100000000000001" customHeight="1" x14ac:dyDescent="0.2">
      <c r="A767" s="354" t="s">
        <v>212</v>
      </c>
      <c r="B767" s="324" t="s">
        <v>626</v>
      </c>
      <c r="C767" s="211" t="s">
        <v>585</v>
      </c>
      <c r="D767" s="8">
        <f>D768+D769+D770+D771</f>
        <v>643</v>
      </c>
      <c r="E767" s="8">
        <f>E768+E769+E770+E771</f>
        <v>100</v>
      </c>
      <c r="F767" s="8">
        <f>F768+F769+F770+F771</f>
        <v>104.58</v>
      </c>
      <c r="G767" s="8">
        <f>G768+G769+G770+G771</f>
        <v>100</v>
      </c>
      <c r="H767" s="8">
        <f t="shared" ref="H767:H830" si="42">F767/D767*100-100</f>
        <v>-83.73561430793157</v>
      </c>
    </row>
    <row r="768" spans="1:8" ht="31.5" customHeight="1" x14ac:dyDescent="0.2">
      <c r="A768" s="354"/>
      <c r="B768" s="325"/>
      <c r="C768" s="210" t="s">
        <v>586</v>
      </c>
      <c r="D768" s="8">
        <v>0</v>
      </c>
      <c r="E768" s="8">
        <f>D768/D767*100</f>
        <v>0</v>
      </c>
      <c r="F768" s="8">
        <v>0</v>
      </c>
      <c r="G768" s="8">
        <f>F768/F767*100</f>
        <v>0</v>
      </c>
      <c r="H768" s="8" t="s">
        <v>89</v>
      </c>
    </row>
    <row r="769" spans="1:8" ht="20.100000000000001" customHeight="1" x14ac:dyDescent="0.2">
      <c r="A769" s="354"/>
      <c r="B769" s="325"/>
      <c r="C769" s="210" t="s">
        <v>587</v>
      </c>
      <c r="D769" s="8">
        <v>0</v>
      </c>
      <c r="E769" s="8">
        <f>D769/D767*100</f>
        <v>0</v>
      </c>
      <c r="F769" s="8">
        <v>0</v>
      </c>
      <c r="G769" s="8">
        <f>F769/F767*100</f>
        <v>0</v>
      </c>
      <c r="H769" s="8" t="s">
        <v>89</v>
      </c>
    </row>
    <row r="770" spans="1:8" ht="20.100000000000001" customHeight="1" x14ac:dyDescent="0.2">
      <c r="A770" s="354"/>
      <c r="B770" s="325"/>
      <c r="C770" s="210" t="s">
        <v>588</v>
      </c>
      <c r="D770" s="8">
        <v>643</v>
      </c>
      <c r="E770" s="8">
        <f>D770/D767*100</f>
        <v>100</v>
      </c>
      <c r="F770" s="8">
        <v>104.58</v>
      </c>
      <c r="G770" s="8">
        <f>F770/F767*100</f>
        <v>100</v>
      </c>
      <c r="H770" s="8">
        <f t="shared" si="42"/>
        <v>-83.73561430793157</v>
      </c>
    </row>
    <row r="771" spans="1:8" ht="20.100000000000001" customHeight="1" x14ac:dyDescent="0.2">
      <c r="A771" s="355"/>
      <c r="B771" s="326"/>
      <c r="C771" s="210" t="s">
        <v>589</v>
      </c>
      <c r="D771" s="8">
        <v>0</v>
      </c>
      <c r="E771" s="8">
        <f>D771/D767*100</f>
        <v>0</v>
      </c>
      <c r="F771" s="8">
        <v>0</v>
      </c>
      <c r="G771" s="8">
        <f>F771/F767*100</f>
        <v>0</v>
      </c>
      <c r="H771" s="8" t="s">
        <v>89</v>
      </c>
    </row>
    <row r="772" spans="1:8" ht="20.100000000000001" customHeight="1" x14ac:dyDescent="0.2">
      <c r="A772" s="354" t="s">
        <v>214</v>
      </c>
      <c r="B772" s="324" t="s">
        <v>627</v>
      </c>
      <c r="C772" s="211" t="s">
        <v>585</v>
      </c>
      <c r="D772" s="8">
        <f>D773+D774+D775+D776</f>
        <v>40</v>
      </c>
      <c r="E772" s="8">
        <f>E773+E774+E775+E776</f>
        <v>100</v>
      </c>
      <c r="F772" s="8">
        <f>F773+F774+F775+F776</f>
        <v>3.43</v>
      </c>
      <c r="G772" s="8">
        <f>G773+G774+G775+G776</f>
        <v>100</v>
      </c>
      <c r="H772" s="8">
        <f t="shared" si="42"/>
        <v>-91.424999999999997</v>
      </c>
    </row>
    <row r="773" spans="1:8" ht="30.75" customHeight="1" x14ac:dyDescent="0.2">
      <c r="A773" s="354"/>
      <c r="B773" s="325"/>
      <c r="C773" s="210" t="s">
        <v>586</v>
      </c>
      <c r="D773" s="8">
        <v>0</v>
      </c>
      <c r="E773" s="8">
        <f>D773/D772*100</f>
        <v>0</v>
      </c>
      <c r="F773" s="8">
        <v>0</v>
      </c>
      <c r="G773" s="8">
        <f>F773/F772*100</f>
        <v>0</v>
      </c>
      <c r="H773" s="8" t="s">
        <v>89</v>
      </c>
    </row>
    <row r="774" spans="1:8" ht="20.100000000000001" customHeight="1" x14ac:dyDescent="0.2">
      <c r="A774" s="354"/>
      <c r="B774" s="325"/>
      <c r="C774" s="210" t="s">
        <v>587</v>
      </c>
      <c r="D774" s="8">
        <v>0</v>
      </c>
      <c r="E774" s="8">
        <f>D774/D772*100</f>
        <v>0</v>
      </c>
      <c r="F774" s="8">
        <v>0</v>
      </c>
      <c r="G774" s="8">
        <f>F774/F772*100</f>
        <v>0</v>
      </c>
      <c r="H774" s="8" t="s">
        <v>89</v>
      </c>
    </row>
    <row r="775" spans="1:8" ht="20.100000000000001" customHeight="1" x14ac:dyDescent="0.2">
      <c r="A775" s="354"/>
      <c r="B775" s="325"/>
      <c r="C775" s="210" t="s">
        <v>588</v>
      </c>
      <c r="D775" s="8">
        <v>40</v>
      </c>
      <c r="E775" s="8">
        <f>D775/D772*100</f>
        <v>100</v>
      </c>
      <c r="F775" s="8">
        <v>3.43</v>
      </c>
      <c r="G775" s="8">
        <f>F775/F772*100</f>
        <v>100</v>
      </c>
      <c r="H775" s="8">
        <f>F775/D775*100-100</f>
        <v>-91.424999999999997</v>
      </c>
    </row>
    <row r="776" spans="1:8" ht="20.100000000000001" customHeight="1" x14ac:dyDescent="0.2">
      <c r="A776" s="355"/>
      <c r="B776" s="326"/>
      <c r="C776" s="210" t="s">
        <v>589</v>
      </c>
      <c r="D776" s="8">
        <v>0</v>
      </c>
      <c r="E776" s="8">
        <f>D776/D772*100</f>
        <v>0</v>
      </c>
      <c r="F776" s="8">
        <v>0</v>
      </c>
      <c r="G776" s="8">
        <f>F776/F772*100</f>
        <v>0</v>
      </c>
      <c r="H776" s="8" t="s">
        <v>89</v>
      </c>
    </row>
    <row r="777" spans="1:8" ht="20.100000000000001" customHeight="1" x14ac:dyDescent="0.2">
      <c r="A777" s="354" t="s">
        <v>216</v>
      </c>
      <c r="B777" s="324" t="s">
        <v>1129</v>
      </c>
      <c r="C777" s="211" t="s">
        <v>585</v>
      </c>
      <c r="D777" s="8">
        <f>D778+D779+D780+D781</f>
        <v>16004</v>
      </c>
      <c r="E777" s="8">
        <f>E778+E779+E780+E781</f>
        <v>100</v>
      </c>
      <c r="F777" s="8">
        <f>F778+F779+F780+F781</f>
        <v>2628.78</v>
      </c>
      <c r="G777" s="8">
        <f>G778+G779+G780+G781</f>
        <v>100</v>
      </c>
      <c r="H777" s="8">
        <f t="shared" si="42"/>
        <v>-83.574231442139464</v>
      </c>
    </row>
    <row r="778" spans="1:8" ht="33" customHeight="1" x14ac:dyDescent="0.2">
      <c r="A778" s="354"/>
      <c r="B778" s="325"/>
      <c r="C778" s="210" t="s">
        <v>586</v>
      </c>
      <c r="D778" s="8">
        <v>0</v>
      </c>
      <c r="E778" s="8">
        <f>D778/D777*100</f>
        <v>0</v>
      </c>
      <c r="F778" s="8">
        <v>0</v>
      </c>
      <c r="G778" s="8">
        <f>F778/F777*100</f>
        <v>0</v>
      </c>
      <c r="H778" s="8" t="s">
        <v>89</v>
      </c>
    </row>
    <row r="779" spans="1:8" ht="19.5" customHeight="1" x14ac:dyDescent="0.2">
      <c r="A779" s="354"/>
      <c r="B779" s="325"/>
      <c r="C779" s="210" t="s">
        <v>587</v>
      </c>
      <c r="D779" s="8">
        <v>0</v>
      </c>
      <c r="E779" s="8">
        <f>D779/D777*100</f>
        <v>0</v>
      </c>
      <c r="F779" s="8">
        <v>0</v>
      </c>
      <c r="G779" s="8">
        <f>F779/F777*100</f>
        <v>0</v>
      </c>
      <c r="H779" s="8" t="s">
        <v>89</v>
      </c>
    </row>
    <row r="780" spans="1:8" ht="20.100000000000001" customHeight="1" x14ac:dyDescent="0.2">
      <c r="A780" s="354"/>
      <c r="B780" s="325"/>
      <c r="C780" s="210" t="s">
        <v>588</v>
      </c>
      <c r="D780" s="8">
        <v>16004</v>
      </c>
      <c r="E780" s="8">
        <f>D780/D777*100</f>
        <v>100</v>
      </c>
      <c r="F780" s="8">
        <v>2628.78</v>
      </c>
      <c r="G780" s="8">
        <f>F780/F777*100</f>
        <v>100</v>
      </c>
      <c r="H780" s="8">
        <f t="shared" si="42"/>
        <v>-83.574231442139464</v>
      </c>
    </row>
    <row r="781" spans="1:8" ht="20.100000000000001" customHeight="1" x14ac:dyDescent="0.2">
      <c r="A781" s="355"/>
      <c r="B781" s="326"/>
      <c r="C781" s="210" t="s">
        <v>589</v>
      </c>
      <c r="D781" s="8">
        <v>0</v>
      </c>
      <c r="E781" s="8">
        <f>D781/D777*100</f>
        <v>0</v>
      </c>
      <c r="F781" s="8">
        <v>0</v>
      </c>
      <c r="G781" s="8">
        <f>F781/F777*100</f>
        <v>0</v>
      </c>
      <c r="H781" s="8" t="s">
        <v>89</v>
      </c>
    </row>
    <row r="782" spans="1:8" ht="20.100000000000001" customHeight="1" x14ac:dyDescent="0.2">
      <c r="A782" s="354" t="s">
        <v>218</v>
      </c>
      <c r="B782" s="324" t="s">
        <v>628</v>
      </c>
      <c r="C782" s="211" t="s">
        <v>585</v>
      </c>
      <c r="D782" s="8">
        <f>D783+D784+D785+D786</f>
        <v>468</v>
      </c>
      <c r="E782" s="8">
        <f>E783+E784+E785+E786</f>
        <v>100</v>
      </c>
      <c r="F782" s="8">
        <f>F783+F784+F785+F786</f>
        <v>49.99</v>
      </c>
      <c r="G782" s="8">
        <f>G783+G784+G785+G786</f>
        <v>100</v>
      </c>
      <c r="H782" s="8">
        <f t="shared" si="42"/>
        <v>-89.318376068376068</v>
      </c>
    </row>
    <row r="783" spans="1:8" ht="30" customHeight="1" x14ac:dyDescent="0.2">
      <c r="A783" s="354"/>
      <c r="B783" s="325"/>
      <c r="C783" s="210" t="s">
        <v>586</v>
      </c>
      <c r="D783" s="8">
        <v>0</v>
      </c>
      <c r="E783" s="8">
        <f>D783/D782*100</f>
        <v>0</v>
      </c>
      <c r="F783" s="8">
        <v>0</v>
      </c>
      <c r="G783" s="8">
        <f>F783/F782*100</f>
        <v>0</v>
      </c>
      <c r="H783" s="8" t="s">
        <v>89</v>
      </c>
    </row>
    <row r="784" spans="1:8" ht="20.100000000000001" customHeight="1" x14ac:dyDescent="0.2">
      <c r="A784" s="354"/>
      <c r="B784" s="325"/>
      <c r="C784" s="210" t="s">
        <v>587</v>
      </c>
      <c r="D784" s="8">
        <v>0</v>
      </c>
      <c r="E784" s="8">
        <f>D784/D782*100</f>
        <v>0</v>
      </c>
      <c r="F784" s="8">
        <v>0</v>
      </c>
      <c r="G784" s="8">
        <f>F784/F782*100</f>
        <v>0</v>
      </c>
      <c r="H784" s="8" t="s">
        <v>89</v>
      </c>
    </row>
    <row r="785" spans="1:8" ht="20.100000000000001" customHeight="1" x14ac:dyDescent="0.2">
      <c r="A785" s="354"/>
      <c r="B785" s="325"/>
      <c r="C785" s="210" t="s">
        <v>588</v>
      </c>
      <c r="D785" s="8">
        <v>468</v>
      </c>
      <c r="E785" s="8">
        <f>D785/D782*100</f>
        <v>100</v>
      </c>
      <c r="F785" s="8">
        <v>49.99</v>
      </c>
      <c r="G785" s="8">
        <f>F785/F782*100</f>
        <v>100</v>
      </c>
      <c r="H785" s="8">
        <f t="shared" si="42"/>
        <v>-89.318376068376068</v>
      </c>
    </row>
    <row r="786" spans="1:8" ht="20.100000000000001" customHeight="1" x14ac:dyDescent="0.2">
      <c r="A786" s="355"/>
      <c r="B786" s="326"/>
      <c r="C786" s="210" t="s">
        <v>589</v>
      </c>
      <c r="D786" s="8">
        <v>0</v>
      </c>
      <c r="E786" s="8">
        <f>D786/D782*100</f>
        <v>0</v>
      </c>
      <c r="F786" s="8">
        <v>0</v>
      </c>
      <c r="G786" s="8">
        <f>F786/F782*100</f>
        <v>0</v>
      </c>
      <c r="H786" s="8" t="s">
        <v>89</v>
      </c>
    </row>
    <row r="787" spans="1:8" ht="20.100000000000001" customHeight="1" x14ac:dyDescent="0.2">
      <c r="A787" s="354" t="s">
        <v>220</v>
      </c>
      <c r="B787" s="324" t="s">
        <v>629</v>
      </c>
      <c r="C787" s="211" t="s">
        <v>585</v>
      </c>
      <c r="D787" s="8">
        <f>D788+D789+D790+D791</f>
        <v>166</v>
      </c>
      <c r="E787" s="8">
        <f>E788+E789+E790+E791</f>
        <v>100</v>
      </c>
      <c r="F787" s="8">
        <f>F788+F789+F790+F791</f>
        <v>14.21</v>
      </c>
      <c r="G787" s="8">
        <f>G788+G789+G790+G791</f>
        <v>100</v>
      </c>
      <c r="H787" s="8">
        <f t="shared" si="42"/>
        <v>-91.439759036144579</v>
      </c>
    </row>
    <row r="788" spans="1:8" ht="30.75" customHeight="1" x14ac:dyDescent="0.2">
      <c r="A788" s="354"/>
      <c r="B788" s="340"/>
      <c r="C788" s="210" t="s">
        <v>586</v>
      </c>
      <c r="D788" s="8">
        <v>0</v>
      </c>
      <c r="E788" s="8">
        <f>D788/D787*100</f>
        <v>0</v>
      </c>
      <c r="F788" s="8">
        <v>0</v>
      </c>
      <c r="G788" s="8">
        <f>F788/F787*100</f>
        <v>0</v>
      </c>
      <c r="H788" s="8" t="s">
        <v>89</v>
      </c>
    </row>
    <row r="789" spans="1:8" ht="20.100000000000001" customHeight="1" x14ac:dyDescent="0.2">
      <c r="A789" s="354"/>
      <c r="B789" s="340"/>
      <c r="C789" s="210" t="s">
        <v>587</v>
      </c>
      <c r="D789" s="8">
        <v>0</v>
      </c>
      <c r="E789" s="8">
        <f>D789/D787*100</f>
        <v>0</v>
      </c>
      <c r="F789" s="8">
        <v>0</v>
      </c>
      <c r="G789" s="8">
        <f>F789/F787*100</f>
        <v>0</v>
      </c>
      <c r="H789" s="8" t="s">
        <v>89</v>
      </c>
    </row>
    <row r="790" spans="1:8" ht="20.100000000000001" customHeight="1" x14ac:dyDescent="0.2">
      <c r="A790" s="354"/>
      <c r="B790" s="340"/>
      <c r="C790" s="210" t="s">
        <v>588</v>
      </c>
      <c r="D790" s="8">
        <v>166</v>
      </c>
      <c r="E790" s="8">
        <f>D790/D787*100</f>
        <v>100</v>
      </c>
      <c r="F790" s="8">
        <v>14.21</v>
      </c>
      <c r="G790" s="8">
        <f>F790/F787*100</f>
        <v>100</v>
      </c>
      <c r="H790" s="8">
        <f t="shared" si="42"/>
        <v>-91.439759036144579</v>
      </c>
    </row>
    <row r="791" spans="1:8" ht="20.100000000000001" customHeight="1" x14ac:dyDescent="0.2">
      <c r="A791" s="355"/>
      <c r="B791" s="341"/>
      <c r="C791" s="210" t="s">
        <v>589</v>
      </c>
      <c r="D791" s="8">
        <v>0</v>
      </c>
      <c r="E791" s="8">
        <f>D791/D787*100</f>
        <v>0</v>
      </c>
      <c r="F791" s="8">
        <v>0</v>
      </c>
      <c r="G791" s="8">
        <f>F791/F787*100</f>
        <v>0</v>
      </c>
      <c r="H791" s="8">
        <v>0</v>
      </c>
    </row>
    <row r="792" spans="1:8" ht="20.100000000000001" customHeight="1" x14ac:dyDescent="0.2">
      <c r="A792" s="342" t="s">
        <v>222</v>
      </c>
      <c r="B792" s="339" t="s">
        <v>1128</v>
      </c>
      <c r="C792" s="211" t="s">
        <v>585</v>
      </c>
      <c r="D792" s="8">
        <f>D793+D794+D795+D796</f>
        <v>23140</v>
      </c>
      <c r="E792" s="8">
        <f>E793+E794+E795+E796</f>
        <v>100</v>
      </c>
      <c r="F792" s="8">
        <f>F793+F794+F795+F796</f>
        <v>4400</v>
      </c>
      <c r="G792" s="8">
        <f>G793+G794+G795+G796</f>
        <v>100</v>
      </c>
      <c r="H792" s="8">
        <f t="shared" si="42"/>
        <v>-80.985306828003459</v>
      </c>
    </row>
    <row r="793" spans="1:8" ht="36" customHeight="1" x14ac:dyDescent="0.2">
      <c r="A793" s="343"/>
      <c r="B793" s="325"/>
      <c r="C793" s="210" t="s">
        <v>586</v>
      </c>
      <c r="D793" s="8">
        <v>0</v>
      </c>
      <c r="E793" s="8">
        <f>D793/D792*100</f>
        <v>0</v>
      </c>
      <c r="F793" s="8">
        <v>0</v>
      </c>
      <c r="G793" s="8">
        <f>F793/F792*100</f>
        <v>0</v>
      </c>
      <c r="H793" s="8" t="s">
        <v>89</v>
      </c>
    </row>
    <row r="794" spans="1:8" ht="20.100000000000001" customHeight="1" x14ac:dyDescent="0.2">
      <c r="A794" s="343"/>
      <c r="B794" s="325"/>
      <c r="C794" s="210" t="s">
        <v>587</v>
      </c>
      <c r="D794" s="8">
        <v>0</v>
      </c>
      <c r="E794" s="8">
        <f>D794/D792*100</f>
        <v>0</v>
      </c>
      <c r="F794" s="8">
        <v>0</v>
      </c>
      <c r="G794" s="8">
        <f>F794/F792*100</f>
        <v>0</v>
      </c>
      <c r="H794" s="8" t="s">
        <v>89</v>
      </c>
    </row>
    <row r="795" spans="1:8" ht="20.100000000000001" customHeight="1" x14ac:dyDescent="0.2">
      <c r="A795" s="343"/>
      <c r="B795" s="325"/>
      <c r="C795" s="210" t="s">
        <v>588</v>
      </c>
      <c r="D795" s="8">
        <v>23140</v>
      </c>
      <c r="E795" s="8">
        <f>D795/D792*100</f>
        <v>100</v>
      </c>
      <c r="F795" s="8">
        <v>4400</v>
      </c>
      <c r="G795" s="8">
        <f>F795/F792*100</f>
        <v>100</v>
      </c>
      <c r="H795" s="8">
        <f t="shared" si="42"/>
        <v>-80.985306828003459</v>
      </c>
    </row>
    <row r="796" spans="1:8" ht="20.100000000000001" customHeight="1" x14ac:dyDescent="0.2">
      <c r="A796" s="356"/>
      <c r="B796" s="326"/>
      <c r="C796" s="210" t="s">
        <v>589</v>
      </c>
      <c r="D796" s="8">
        <v>0</v>
      </c>
      <c r="E796" s="8">
        <f>D796/D792*100</f>
        <v>0</v>
      </c>
      <c r="F796" s="8">
        <v>0</v>
      </c>
      <c r="G796" s="8">
        <f>F796/F792*100</f>
        <v>0</v>
      </c>
      <c r="H796" s="8" t="s">
        <v>89</v>
      </c>
    </row>
    <row r="797" spans="1:8" x14ac:dyDescent="0.2">
      <c r="A797" s="322" t="s">
        <v>224</v>
      </c>
      <c r="B797" s="339" t="s">
        <v>1127</v>
      </c>
      <c r="C797" s="211" t="s">
        <v>585</v>
      </c>
      <c r="D797" s="8">
        <f>D798+D799+D800+D801</f>
        <v>214</v>
      </c>
      <c r="E797" s="8">
        <f>E798+E799+E800+E801</f>
        <v>100</v>
      </c>
      <c r="F797" s="8">
        <f>F798+F799+F800+F801</f>
        <v>50.77</v>
      </c>
      <c r="G797" s="8">
        <f>G798+G799+G800+G801</f>
        <v>100</v>
      </c>
      <c r="H797" s="8">
        <f t="shared" si="42"/>
        <v>-76.275700934579433</v>
      </c>
    </row>
    <row r="798" spans="1:8" ht="33.75" customHeight="1" x14ac:dyDescent="0.2">
      <c r="A798" s="322"/>
      <c r="B798" s="325"/>
      <c r="C798" s="210" t="s">
        <v>586</v>
      </c>
      <c r="D798" s="8">
        <v>0</v>
      </c>
      <c r="E798" s="8">
        <f>D798/D797*100</f>
        <v>0</v>
      </c>
      <c r="F798" s="8">
        <v>0</v>
      </c>
      <c r="G798" s="8">
        <f>F798/F797*100</f>
        <v>0</v>
      </c>
      <c r="H798" s="8" t="s">
        <v>89</v>
      </c>
    </row>
    <row r="799" spans="1:8" x14ac:dyDescent="0.2">
      <c r="A799" s="322"/>
      <c r="B799" s="325"/>
      <c r="C799" s="210" t="s">
        <v>587</v>
      </c>
      <c r="D799" s="8">
        <v>0</v>
      </c>
      <c r="E799" s="8">
        <f>D799/D797*100</f>
        <v>0</v>
      </c>
      <c r="F799" s="8">
        <v>0</v>
      </c>
      <c r="G799" s="8">
        <f>F799/F797*100</f>
        <v>0</v>
      </c>
      <c r="H799" s="8" t="s">
        <v>89</v>
      </c>
    </row>
    <row r="800" spans="1:8" x14ac:dyDescent="0.2">
      <c r="A800" s="322"/>
      <c r="B800" s="325"/>
      <c r="C800" s="210" t="s">
        <v>588</v>
      </c>
      <c r="D800" s="8">
        <v>214</v>
      </c>
      <c r="E800" s="8">
        <f>D800/D797*100</f>
        <v>100</v>
      </c>
      <c r="F800" s="8">
        <v>50.77</v>
      </c>
      <c r="G800" s="8">
        <f>F800/F797*100</f>
        <v>100</v>
      </c>
      <c r="H800" s="8">
        <f t="shared" si="42"/>
        <v>-76.275700934579433</v>
      </c>
    </row>
    <row r="801" spans="1:8" ht="46.5" customHeight="1" x14ac:dyDescent="0.2">
      <c r="A801" s="323"/>
      <c r="B801" s="326"/>
      <c r="C801" s="210" t="s">
        <v>589</v>
      </c>
      <c r="D801" s="8">
        <v>0</v>
      </c>
      <c r="E801" s="8">
        <f>D801/D797*100</f>
        <v>0</v>
      </c>
      <c r="F801" s="8">
        <v>0</v>
      </c>
      <c r="G801" s="8">
        <f>F801/F797*100</f>
        <v>0</v>
      </c>
      <c r="H801" s="8" t="s">
        <v>89</v>
      </c>
    </row>
    <row r="802" spans="1:8" ht="20.100000000000001" customHeight="1" x14ac:dyDescent="0.2">
      <c r="A802" s="354" t="s">
        <v>226</v>
      </c>
      <c r="B802" s="333" t="s">
        <v>1126</v>
      </c>
      <c r="C802" s="211" t="s">
        <v>585</v>
      </c>
      <c r="D802" s="8">
        <f>D803+D804+D805+D806</f>
        <v>693</v>
      </c>
      <c r="E802" s="8">
        <f>E803+E804+E805+E806</f>
        <v>100</v>
      </c>
      <c r="F802" s="8">
        <f>F803+F804+F805+F806</f>
        <v>175.92</v>
      </c>
      <c r="G802" s="8">
        <f>G803+G804+G805+G806</f>
        <v>100</v>
      </c>
      <c r="H802" s="8">
        <f t="shared" si="42"/>
        <v>-74.614718614718612</v>
      </c>
    </row>
    <row r="803" spans="1:8" ht="41.25" customHeight="1" x14ac:dyDescent="0.2">
      <c r="A803" s="354"/>
      <c r="B803" s="325"/>
      <c r="C803" s="210" t="s">
        <v>586</v>
      </c>
      <c r="D803" s="8">
        <v>0</v>
      </c>
      <c r="E803" s="8">
        <f>D803/D802*100</f>
        <v>0</v>
      </c>
      <c r="F803" s="8">
        <v>0</v>
      </c>
      <c r="G803" s="8">
        <f>F803/F802*100</f>
        <v>0</v>
      </c>
      <c r="H803" s="8" t="s">
        <v>89</v>
      </c>
    </row>
    <row r="804" spans="1:8" ht="20.100000000000001" customHeight="1" x14ac:dyDescent="0.2">
      <c r="A804" s="354"/>
      <c r="B804" s="325"/>
      <c r="C804" s="210" t="s">
        <v>587</v>
      </c>
      <c r="D804" s="8">
        <v>0</v>
      </c>
      <c r="E804" s="8">
        <f>D804/D802*100</f>
        <v>0</v>
      </c>
      <c r="F804" s="8">
        <v>0</v>
      </c>
      <c r="G804" s="8">
        <f>F804/F802*100</f>
        <v>0</v>
      </c>
      <c r="H804" s="8" t="s">
        <v>89</v>
      </c>
    </row>
    <row r="805" spans="1:8" ht="20.100000000000001" customHeight="1" x14ac:dyDescent="0.2">
      <c r="A805" s="354"/>
      <c r="B805" s="325"/>
      <c r="C805" s="210" t="s">
        <v>588</v>
      </c>
      <c r="D805" s="8">
        <v>693</v>
      </c>
      <c r="E805" s="8">
        <f>D805/D802*100</f>
        <v>100</v>
      </c>
      <c r="F805" s="8">
        <v>175.92</v>
      </c>
      <c r="G805" s="8">
        <f>F805/F802*100</f>
        <v>100</v>
      </c>
      <c r="H805" s="8">
        <f t="shared" si="42"/>
        <v>-74.614718614718612</v>
      </c>
    </row>
    <row r="806" spans="1:8" ht="20.100000000000001" customHeight="1" x14ac:dyDescent="0.2">
      <c r="A806" s="355"/>
      <c r="B806" s="326"/>
      <c r="C806" s="210" t="s">
        <v>589</v>
      </c>
      <c r="D806" s="8">
        <v>0</v>
      </c>
      <c r="E806" s="8">
        <f>D806/D802*100</f>
        <v>0</v>
      </c>
      <c r="F806" s="8">
        <v>0</v>
      </c>
      <c r="G806" s="8">
        <f>F806/F802*100</f>
        <v>0</v>
      </c>
      <c r="H806" s="8" t="s">
        <v>89</v>
      </c>
    </row>
    <row r="807" spans="1:8" ht="20.100000000000001" customHeight="1" x14ac:dyDescent="0.2">
      <c r="A807" s="354" t="s">
        <v>229</v>
      </c>
      <c r="B807" s="324" t="s">
        <v>1233</v>
      </c>
      <c r="C807" s="211" t="s">
        <v>585</v>
      </c>
      <c r="D807" s="8">
        <f>D808+D809+D810+D811</f>
        <v>2991</v>
      </c>
      <c r="E807" s="8">
        <f>E808+E809+E810+E811</f>
        <v>100</v>
      </c>
      <c r="F807" s="8">
        <f>F808+F809+F810+F811</f>
        <v>636.70000000000005</v>
      </c>
      <c r="G807" s="8">
        <f>G808+G809+G810+G811</f>
        <v>100</v>
      </c>
      <c r="H807" s="8">
        <f t="shared" si="42"/>
        <v>-78.712805081912393</v>
      </c>
    </row>
    <row r="808" spans="1:8" ht="39" customHeight="1" x14ac:dyDescent="0.2">
      <c r="A808" s="354"/>
      <c r="B808" s="325"/>
      <c r="C808" s="210" t="s">
        <v>586</v>
      </c>
      <c r="D808" s="8">
        <v>0</v>
      </c>
      <c r="E808" s="8">
        <f>D808/D807*100</f>
        <v>0</v>
      </c>
      <c r="F808" s="8">
        <v>0</v>
      </c>
      <c r="G808" s="8">
        <f>F808/F807*100</f>
        <v>0</v>
      </c>
      <c r="H808" s="8" t="s">
        <v>89</v>
      </c>
    </row>
    <row r="809" spans="1:8" ht="20.100000000000001" customHeight="1" x14ac:dyDescent="0.2">
      <c r="A809" s="354"/>
      <c r="B809" s="325"/>
      <c r="C809" s="210" t="s">
        <v>587</v>
      </c>
      <c r="D809" s="8">
        <v>0</v>
      </c>
      <c r="E809" s="8">
        <f>D809/D807*100</f>
        <v>0</v>
      </c>
      <c r="F809" s="8">
        <v>0</v>
      </c>
      <c r="G809" s="8">
        <f>F809/F807*100</f>
        <v>0</v>
      </c>
      <c r="H809" s="8" t="s">
        <v>89</v>
      </c>
    </row>
    <row r="810" spans="1:8" ht="20.100000000000001" customHeight="1" x14ac:dyDescent="0.2">
      <c r="A810" s="354"/>
      <c r="B810" s="325"/>
      <c r="C810" s="210" t="s">
        <v>588</v>
      </c>
      <c r="D810" s="8">
        <v>2991</v>
      </c>
      <c r="E810" s="8">
        <f>D810/D807*100</f>
        <v>100</v>
      </c>
      <c r="F810" s="8">
        <v>636.70000000000005</v>
      </c>
      <c r="G810" s="8">
        <f>F810/F807*100</f>
        <v>100</v>
      </c>
      <c r="H810" s="8">
        <f t="shared" si="42"/>
        <v>-78.712805081912393</v>
      </c>
    </row>
    <row r="811" spans="1:8" ht="20.100000000000001" customHeight="1" x14ac:dyDescent="0.2">
      <c r="A811" s="355"/>
      <c r="B811" s="326"/>
      <c r="C811" s="210" t="s">
        <v>589</v>
      </c>
      <c r="D811" s="8">
        <v>0</v>
      </c>
      <c r="E811" s="8">
        <f>D811/D807*100</f>
        <v>0</v>
      </c>
      <c r="F811" s="8">
        <v>0</v>
      </c>
      <c r="G811" s="8">
        <f>F811/F807*100</f>
        <v>0</v>
      </c>
      <c r="H811" s="8" t="s">
        <v>89</v>
      </c>
    </row>
    <row r="812" spans="1:8" ht="20.100000000000001" customHeight="1" x14ac:dyDescent="0.2">
      <c r="A812" s="354" t="s">
        <v>231</v>
      </c>
      <c r="B812" s="324" t="s">
        <v>1234</v>
      </c>
      <c r="C812" s="211" t="s">
        <v>585</v>
      </c>
      <c r="D812" s="8">
        <f>D813+D814+D815+D816</f>
        <v>2447</v>
      </c>
      <c r="E812" s="8">
        <f>E813+E814+E815+E816</f>
        <v>100</v>
      </c>
      <c r="F812" s="8">
        <f>F813+F814+F815+F816</f>
        <v>403.66</v>
      </c>
      <c r="G812" s="8">
        <f>G813+G814+G815+G816</f>
        <v>100</v>
      </c>
      <c r="H812" s="8">
        <f t="shared" si="42"/>
        <v>-83.503882304863097</v>
      </c>
    </row>
    <row r="813" spans="1:8" ht="33.75" customHeight="1" x14ac:dyDescent="0.2">
      <c r="A813" s="354"/>
      <c r="B813" s="325"/>
      <c r="C813" s="210" t="s">
        <v>586</v>
      </c>
      <c r="D813" s="8">
        <v>0</v>
      </c>
      <c r="E813" s="8">
        <f>D813/D812*100</f>
        <v>0</v>
      </c>
      <c r="F813" s="8">
        <v>0</v>
      </c>
      <c r="G813" s="8">
        <f>F813/F812*100</f>
        <v>0</v>
      </c>
      <c r="H813" s="8" t="s">
        <v>89</v>
      </c>
    </row>
    <row r="814" spans="1:8" ht="20.100000000000001" customHeight="1" x14ac:dyDescent="0.2">
      <c r="A814" s="354"/>
      <c r="B814" s="325"/>
      <c r="C814" s="210" t="s">
        <v>587</v>
      </c>
      <c r="D814" s="8">
        <v>2447</v>
      </c>
      <c r="E814" s="8">
        <f>D814/D812*100</f>
        <v>100</v>
      </c>
      <c r="F814" s="8">
        <v>403.66</v>
      </c>
      <c r="G814" s="8">
        <f>F814/F812*100</f>
        <v>100</v>
      </c>
      <c r="H814" s="8">
        <f t="shared" si="42"/>
        <v>-83.503882304863097</v>
      </c>
    </row>
    <row r="815" spans="1:8" ht="20.100000000000001" customHeight="1" x14ac:dyDescent="0.2">
      <c r="A815" s="354"/>
      <c r="B815" s="325"/>
      <c r="C815" s="210" t="s">
        <v>588</v>
      </c>
      <c r="D815" s="8">
        <v>0</v>
      </c>
      <c r="E815" s="8">
        <f>D815/D812*100</f>
        <v>0</v>
      </c>
      <c r="F815" s="8">
        <v>0</v>
      </c>
      <c r="G815" s="8">
        <f>F815/F812*100</f>
        <v>0</v>
      </c>
      <c r="H815" s="8" t="s">
        <v>89</v>
      </c>
    </row>
    <row r="816" spans="1:8" ht="20.100000000000001" customHeight="1" x14ac:dyDescent="0.2">
      <c r="A816" s="355"/>
      <c r="B816" s="326"/>
      <c r="C816" s="210" t="s">
        <v>589</v>
      </c>
      <c r="D816" s="8">
        <v>0</v>
      </c>
      <c r="E816" s="8">
        <f>D816/D812*100</f>
        <v>0</v>
      </c>
      <c r="F816" s="8">
        <v>0</v>
      </c>
      <c r="G816" s="8">
        <f>F816/F812*100</f>
        <v>0</v>
      </c>
      <c r="H816" s="8" t="s">
        <v>89</v>
      </c>
    </row>
    <row r="817" spans="1:8" ht="20.100000000000001" customHeight="1" x14ac:dyDescent="0.2">
      <c r="A817" s="322" t="s">
        <v>233</v>
      </c>
      <c r="B817" s="324" t="s">
        <v>237</v>
      </c>
      <c r="C817" s="211" t="s">
        <v>585</v>
      </c>
      <c r="D817" s="8">
        <f>D818+D819+D820+D821</f>
        <v>30363</v>
      </c>
      <c r="E817" s="8">
        <f>E818+E819+E820+E821</f>
        <v>100</v>
      </c>
      <c r="F817" s="8">
        <f>F818+F819+F820+F821</f>
        <v>6597.53</v>
      </c>
      <c r="G817" s="8">
        <f>G818+G819+G820+G821</f>
        <v>100</v>
      </c>
      <c r="H817" s="8">
        <f t="shared" si="42"/>
        <v>-78.271152389421331</v>
      </c>
    </row>
    <row r="818" spans="1:8" ht="36" customHeight="1" x14ac:dyDescent="0.2">
      <c r="A818" s="322"/>
      <c r="B818" s="325"/>
      <c r="C818" s="210" t="s">
        <v>586</v>
      </c>
      <c r="D818" s="8">
        <v>0</v>
      </c>
      <c r="E818" s="8">
        <f>D818/D817*100</f>
        <v>0</v>
      </c>
      <c r="F818" s="8">
        <v>0</v>
      </c>
      <c r="G818" s="8">
        <f>F818/F817*100</f>
        <v>0</v>
      </c>
      <c r="H818" s="8" t="s">
        <v>89</v>
      </c>
    </row>
    <row r="819" spans="1:8" ht="20.100000000000001" customHeight="1" x14ac:dyDescent="0.2">
      <c r="A819" s="322"/>
      <c r="B819" s="325"/>
      <c r="C819" s="210" t="s">
        <v>587</v>
      </c>
      <c r="D819" s="8">
        <v>30363</v>
      </c>
      <c r="E819" s="8">
        <f>D819/D817*100</f>
        <v>100</v>
      </c>
      <c r="F819" s="8">
        <v>6597.53</v>
      </c>
      <c r="G819" s="8">
        <f>F819/F817*100</f>
        <v>100</v>
      </c>
      <c r="H819" s="8">
        <f t="shared" si="42"/>
        <v>-78.271152389421331</v>
      </c>
    </row>
    <row r="820" spans="1:8" ht="20.100000000000001" customHeight="1" x14ac:dyDescent="0.2">
      <c r="A820" s="322"/>
      <c r="B820" s="325"/>
      <c r="C820" s="210" t="s">
        <v>588</v>
      </c>
      <c r="D820" s="8">
        <v>0</v>
      </c>
      <c r="E820" s="8">
        <f>D820/D817*100</f>
        <v>0</v>
      </c>
      <c r="F820" s="8">
        <v>0</v>
      </c>
      <c r="G820" s="8">
        <f>F820/F817*100</f>
        <v>0</v>
      </c>
      <c r="H820" s="8" t="s">
        <v>89</v>
      </c>
    </row>
    <row r="821" spans="1:8" ht="20.100000000000001" customHeight="1" x14ac:dyDescent="0.2">
      <c r="A821" s="323"/>
      <c r="B821" s="326"/>
      <c r="C821" s="210" t="s">
        <v>589</v>
      </c>
      <c r="D821" s="8">
        <v>0</v>
      </c>
      <c r="E821" s="8">
        <f>D821/D817*100</f>
        <v>0</v>
      </c>
      <c r="F821" s="8">
        <v>0</v>
      </c>
      <c r="G821" s="8">
        <f>F821/F817*100</f>
        <v>0</v>
      </c>
      <c r="H821" s="8" t="s">
        <v>89</v>
      </c>
    </row>
    <row r="822" spans="1:8" ht="20.100000000000001" customHeight="1" x14ac:dyDescent="0.2">
      <c r="A822" s="322" t="s">
        <v>235</v>
      </c>
      <c r="B822" s="324" t="s">
        <v>1125</v>
      </c>
      <c r="C822" s="211" t="s">
        <v>585</v>
      </c>
      <c r="D822" s="8">
        <f>D823+D824+D825+D826</f>
        <v>41050</v>
      </c>
      <c r="E822" s="8">
        <f>E823+E824+E825+E826</f>
        <v>100</v>
      </c>
      <c r="F822" s="8">
        <f>F823+F824+F825+F826</f>
        <v>11396.57</v>
      </c>
      <c r="G822" s="8">
        <f>G823+G824+G825+G826</f>
        <v>100</v>
      </c>
      <c r="H822" s="8">
        <f t="shared" si="42"/>
        <v>-72.237344701583439</v>
      </c>
    </row>
    <row r="823" spans="1:8" ht="30.75" customHeight="1" x14ac:dyDescent="0.2">
      <c r="A823" s="322"/>
      <c r="B823" s="325"/>
      <c r="C823" s="210" t="s">
        <v>586</v>
      </c>
      <c r="D823" s="8">
        <v>0</v>
      </c>
      <c r="E823" s="8">
        <f>D823/D822*100</f>
        <v>0</v>
      </c>
      <c r="F823" s="8">
        <v>0</v>
      </c>
      <c r="G823" s="8">
        <f>F823/F822*100</f>
        <v>0</v>
      </c>
      <c r="H823" s="8" t="s">
        <v>89</v>
      </c>
    </row>
    <row r="824" spans="1:8" ht="20.100000000000001" customHeight="1" x14ac:dyDescent="0.2">
      <c r="A824" s="322"/>
      <c r="B824" s="325"/>
      <c r="C824" s="210" t="s">
        <v>587</v>
      </c>
      <c r="D824" s="8">
        <v>41050</v>
      </c>
      <c r="E824" s="8">
        <f>D824/D822*100</f>
        <v>100</v>
      </c>
      <c r="F824" s="8">
        <v>6199.91</v>
      </c>
      <c r="G824" s="8">
        <f>F824/F822*100</f>
        <v>54.401543622335488</v>
      </c>
      <c r="H824" s="8">
        <f t="shared" si="42"/>
        <v>-84.896686967113283</v>
      </c>
    </row>
    <row r="825" spans="1:8" ht="20.100000000000001" customHeight="1" x14ac:dyDescent="0.2">
      <c r="A825" s="322"/>
      <c r="B825" s="325"/>
      <c r="C825" s="210" t="s">
        <v>588</v>
      </c>
      <c r="D825" s="8">
        <v>0</v>
      </c>
      <c r="E825" s="8">
        <f>D825/D822*100</f>
        <v>0</v>
      </c>
      <c r="F825" s="8">
        <v>5196.66</v>
      </c>
      <c r="G825" s="8">
        <f>F825/F822*100</f>
        <v>45.598456377664512</v>
      </c>
      <c r="H825" s="8" t="s">
        <v>89</v>
      </c>
    </row>
    <row r="826" spans="1:8" ht="20.100000000000001" customHeight="1" x14ac:dyDescent="0.2">
      <c r="A826" s="323"/>
      <c r="B826" s="326"/>
      <c r="C826" s="210" t="s">
        <v>589</v>
      </c>
      <c r="D826" s="8">
        <v>0</v>
      </c>
      <c r="E826" s="8">
        <f>D826/D822*100</f>
        <v>0</v>
      </c>
      <c r="F826" s="8">
        <v>0</v>
      </c>
      <c r="G826" s="8">
        <f>F826/F822*100</f>
        <v>0</v>
      </c>
      <c r="H826" s="8" t="s">
        <v>89</v>
      </c>
    </row>
    <row r="827" spans="1:8" ht="20.100000000000001" customHeight="1" x14ac:dyDescent="0.2">
      <c r="A827" s="322" t="s">
        <v>236</v>
      </c>
      <c r="B827" s="324" t="s">
        <v>1124</v>
      </c>
      <c r="C827" s="211" t="s">
        <v>585</v>
      </c>
      <c r="D827" s="8">
        <f>D828+D829+D830+D831</f>
        <v>24861</v>
      </c>
      <c r="E827" s="8">
        <f>E828+E829+E830+E831</f>
        <v>100</v>
      </c>
      <c r="F827" s="8">
        <f>F828+F829+F830+F831</f>
        <v>3111.56</v>
      </c>
      <c r="G827" s="8">
        <f>G828+G829+G830+G831</f>
        <v>100</v>
      </c>
      <c r="H827" s="8">
        <f t="shared" si="42"/>
        <v>-87.484171996299423</v>
      </c>
    </row>
    <row r="828" spans="1:8" ht="34.5" customHeight="1" x14ac:dyDescent="0.2">
      <c r="A828" s="322"/>
      <c r="B828" s="325"/>
      <c r="C828" s="210" t="s">
        <v>586</v>
      </c>
      <c r="D828" s="8">
        <v>0</v>
      </c>
      <c r="E828" s="8">
        <f>D828/D827*100</f>
        <v>0</v>
      </c>
      <c r="F828" s="8">
        <v>0</v>
      </c>
      <c r="G828" s="8">
        <f>F828/F827*100</f>
        <v>0</v>
      </c>
      <c r="H828" s="8" t="s">
        <v>89</v>
      </c>
    </row>
    <row r="829" spans="1:8" ht="20.100000000000001" customHeight="1" x14ac:dyDescent="0.2">
      <c r="A829" s="322"/>
      <c r="B829" s="325"/>
      <c r="C829" s="210" t="s">
        <v>587</v>
      </c>
      <c r="D829" s="8">
        <v>0</v>
      </c>
      <c r="E829" s="8">
        <f>D829/D827*100</f>
        <v>0</v>
      </c>
      <c r="F829" s="8">
        <v>0</v>
      </c>
      <c r="G829" s="8">
        <f>F829/F827*100</f>
        <v>0</v>
      </c>
      <c r="H829" s="8" t="s">
        <v>89</v>
      </c>
    </row>
    <row r="830" spans="1:8" ht="20.100000000000001" customHeight="1" x14ac:dyDescent="0.2">
      <c r="A830" s="322"/>
      <c r="B830" s="325"/>
      <c r="C830" s="210" t="s">
        <v>588</v>
      </c>
      <c r="D830" s="8">
        <v>24861</v>
      </c>
      <c r="E830" s="8">
        <f>D830/D827*100</f>
        <v>100</v>
      </c>
      <c r="F830" s="8">
        <v>3111.56</v>
      </c>
      <c r="G830" s="8">
        <f>F830/F827*100</f>
        <v>100</v>
      </c>
      <c r="H830" s="8">
        <f t="shared" si="42"/>
        <v>-87.484171996299423</v>
      </c>
    </row>
    <row r="831" spans="1:8" ht="20.100000000000001" customHeight="1" x14ac:dyDescent="0.2">
      <c r="A831" s="323"/>
      <c r="B831" s="326"/>
      <c r="C831" s="210" t="s">
        <v>589</v>
      </c>
      <c r="D831" s="8">
        <v>0</v>
      </c>
      <c r="E831" s="8">
        <f>D831/D827*100</f>
        <v>0</v>
      </c>
      <c r="F831" s="8">
        <v>0</v>
      </c>
      <c r="G831" s="8">
        <f>F831/F827*100</f>
        <v>0</v>
      </c>
      <c r="H831" s="8" t="s">
        <v>89</v>
      </c>
    </row>
    <row r="832" spans="1:8" ht="20.100000000000001" customHeight="1" x14ac:dyDescent="0.2">
      <c r="A832" s="322" t="s">
        <v>238</v>
      </c>
      <c r="B832" s="324" t="s">
        <v>1123</v>
      </c>
      <c r="C832" s="211" t="s">
        <v>585</v>
      </c>
      <c r="D832" s="8">
        <f>D833+D834+D835+D836</f>
        <v>4790</v>
      </c>
      <c r="E832" s="8">
        <f>E833+E834+E835+E836</f>
        <v>100</v>
      </c>
      <c r="F832" s="8">
        <f>F833+F834+F835+F836</f>
        <v>1197.5</v>
      </c>
      <c r="G832" s="8">
        <f>G833+G834+G835+G836</f>
        <v>100</v>
      </c>
      <c r="H832" s="8">
        <f t="shared" ref="H832:H865" si="43">F832/D832*100-100</f>
        <v>-75</v>
      </c>
    </row>
    <row r="833" spans="1:8" ht="37.5" customHeight="1" x14ac:dyDescent="0.2">
      <c r="A833" s="322"/>
      <c r="B833" s="325"/>
      <c r="C833" s="210" t="s">
        <v>586</v>
      </c>
      <c r="D833" s="8">
        <v>0</v>
      </c>
      <c r="E833" s="8">
        <f>D833/D832*100</f>
        <v>0</v>
      </c>
      <c r="F833" s="8">
        <v>0</v>
      </c>
      <c r="G833" s="8">
        <f>F833/F832*100</f>
        <v>0</v>
      </c>
      <c r="H833" s="8" t="s">
        <v>89</v>
      </c>
    </row>
    <row r="834" spans="1:8" ht="20.100000000000001" customHeight="1" x14ac:dyDescent="0.2">
      <c r="A834" s="322"/>
      <c r="B834" s="325"/>
      <c r="C834" s="210" t="s">
        <v>587</v>
      </c>
      <c r="D834" s="8">
        <v>0</v>
      </c>
      <c r="E834" s="8">
        <f>D834/D832*100</f>
        <v>0</v>
      </c>
      <c r="F834" s="8">
        <v>0</v>
      </c>
      <c r="G834" s="8">
        <f>F834/F832*100</f>
        <v>0</v>
      </c>
      <c r="H834" s="8" t="s">
        <v>89</v>
      </c>
    </row>
    <row r="835" spans="1:8" ht="20.100000000000001" customHeight="1" x14ac:dyDescent="0.2">
      <c r="A835" s="322"/>
      <c r="B835" s="325"/>
      <c r="C835" s="210" t="s">
        <v>588</v>
      </c>
      <c r="D835" s="8">
        <v>4790</v>
      </c>
      <c r="E835" s="8">
        <f>D835/D832*100</f>
        <v>100</v>
      </c>
      <c r="F835" s="8">
        <v>1197.5</v>
      </c>
      <c r="G835" s="8">
        <f>F835/F832*100</f>
        <v>100</v>
      </c>
      <c r="H835" s="8">
        <f>F835/D835*100-100</f>
        <v>-75</v>
      </c>
    </row>
    <row r="836" spans="1:8" ht="20.100000000000001" customHeight="1" x14ac:dyDescent="0.2">
      <c r="A836" s="323"/>
      <c r="B836" s="326"/>
      <c r="C836" s="210" t="s">
        <v>589</v>
      </c>
      <c r="D836" s="8">
        <v>0</v>
      </c>
      <c r="E836" s="8">
        <f>D836/D832*100</f>
        <v>0</v>
      </c>
      <c r="F836" s="8">
        <v>0</v>
      </c>
      <c r="G836" s="8">
        <f>F836/F832*100</f>
        <v>0</v>
      </c>
      <c r="H836" s="8" t="s">
        <v>89</v>
      </c>
    </row>
    <row r="837" spans="1:8" ht="20.100000000000001" customHeight="1" x14ac:dyDescent="0.2">
      <c r="A837" s="322" t="s">
        <v>240</v>
      </c>
      <c r="B837" s="324" t="s">
        <v>1123</v>
      </c>
      <c r="C837" s="211" t="s">
        <v>585</v>
      </c>
      <c r="D837" s="8">
        <f>D838+D839+D840+D841</f>
        <v>6600</v>
      </c>
      <c r="E837" s="8">
        <f>E838+E839+E840+E841</f>
        <v>100</v>
      </c>
      <c r="F837" s="8">
        <f>F838+F839+F840+F841</f>
        <v>307.38</v>
      </c>
      <c r="G837" s="8">
        <f>G838+G839+G840+G841</f>
        <v>100</v>
      </c>
      <c r="H837" s="8">
        <f t="shared" si="43"/>
        <v>-95.342727272727274</v>
      </c>
    </row>
    <row r="838" spans="1:8" ht="39" customHeight="1" x14ac:dyDescent="0.2">
      <c r="A838" s="322"/>
      <c r="B838" s="325"/>
      <c r="C838" s="210" t="s">
        <v>586</v>
      </c>
      <c r="D838" s="8">
        <v>6600</v>
      </c>
      <c r="E838" s="8">
        <f>D838/D837*100</f>
        <v>100</v>
      </c>
      <c r="F838" s="8">
        <v>307.38</v>
      </c>
      <c r="G838" s="8">
        <f>F838/F837*100</f>
        <v>100</v>
      </c>
      <c r="H838" s="8">
        <f t="shared" si="43"/>
        <v>-95.342727272727274</v>
      </c>
    </row>
    <row r="839" spans="1:8" ht="20.100000000000001" customHeight="1" x14ac:dyDescent="0.2">
      <c r="A839" s="322"/>
      <c r="B839" s="325"/>
      <c r="C839" s="210" t="s">
        <v>587</v>
      </c>
      <c r="D839" s="8">
        <v>0</v>
      </c>
      <c r="E839" s="8">
        <f>D839/D837*100</f>
        <v>0</v>
      </c>
      <c r="F839" s="8">
        <v>0</v>
      </c>
      <c r="G839" s="8">
        <f>F839/F837*100</f>
        <v>0</v>
      </c>
      <c r="H839" s="8" t="s">
        <v>89</v>
      </c>
    </row>
    <row r="840" spans="1:8" ht="20.100000000000001" customHeight="1" x14ac:dyDescent="0.2">
      <c r="A840" s="322"/>
      <c r="B840" s="325"/>
      <c r="C840" s="210" t="s">
        <v>588</v>
      </c>
      <c r="D840" s="8">
        <v>0</v>
      </c>
      <c r="E840" s="8">
        <f>D840/D837*100</f>
        <v>0</v>
      </c>
      <c r="F840" s="8">
        <v>0</v>
      </c>
      <c r="G840" s="8">
        <f>F840/F837*100</f>
        <v>0</v>
      </c>
      <c r="H840" s="8" t="s">
        <v>89</v>
      </c>
    </row>
    <row r="841" spans="1:8" ht="20.100000000000001" customHeight="1" x14ac:dyDescent="0.2">
      <c r="A841" s="323"/>
      <c r="B841" s="326"/>
      <c r="C841" s="210" t="s">
        <v>589</v>
      </c>
      <c r="D841" s="8">
        <v>0</v>
      </c>
      <c r="E841" s="8">
        <f>D841/D837*100</f>
        <v>0</v>
      </c>
      <c r="F841" s="8">
        <v>0</v>
      </c>
      <c r="G841" s="8">
        <f>F841/F837*100</f>
        <v>0</v>
      </c>
      <c r="H841" s="8" t="s">
        <v>89</v>
      </c>
    </row>
    <row r="842" spans="1:8" ht="20.100000000000001" customHeight="1" x14ac:dyDescent="0.2">
      <c r="A842" s="342" t="s">
        <v>241</v>
      </c>
      <c r="B842" s="339" t="s">
        <v>630</v>
      </c>
      <c r="C842" s="211" t="s">
        <v>585</v>
      </c>
      <c r="D842" s="8">
        <f>D843+D844+D845+D846</f>
        <v>14769</v>
      </c>
      <c r="E842" s="8">
        <f>E843+E844+E845+E846</f>
        <v>100</v>
      </c>
      <c r="F842" s="8">
        <f>F843+F844+F845+F846</f>
        <v>3339.92</v>
      </c>
      <c r="G842" s="8">
        <f>G843+G844+G845+G846</f>
        <v>100</v>
      </c>
      <c r="H842" s="8">
        <f t="shared" si="43"/>
        <v>-77.385604983411199</v>
      </c>
    </row>
    <row r="843" spans="1:8" ht="35.25" customHeight="1" x14ac:dyDescent="0.2">
      <c r="A843" s="343"/>
      <c r="B843" s="340"/>
      <c r="C843" s="210" t="s">
        <v>586</v>
      </c>
      <c r="D843" s="8">
        <v>14769</v>
      </c>
      <c r="E843" s="8">
        <f>D843/D842*100</f>
        <v>100</v>
      </c>
      <c r="F843" s="8">
        <v>3339.92</v>
      </c>
      <c r="G843" s="8">
        <f>F843/F842*100</f>
        <v>100</v>
      </c>
      <c r="H843" s="8">
        <f t="shared" si="43"/>
        <v>-77.385604983411199</v>
      </c>
    </row>
    <row r="844" spans="1:8" ht="20.100000000000001" customHeight="1" x14ac:dyDescent="0.2">
      <c r="A844" s="343"/>
      <c r="B844" s="340"/>
      <c r="C844" s="210" t="s">
        <v>587</v>
      </c>
      <c r="D844" s="8">
        <v>0</v>
      </c>
      <c r="E844" s="8">
        <f>D844/D842*100</f>
        <v>0</v>
      </c>
      <c r="F844" s="8">
        <v>0</v>
      </c>
      <c r="G844" s="8">
        <f>F844/F842*100</f>
        <v>0</v>
      </c>
      <c r="H844" s="8" t="s">
        <v>89</v>
      </c>
    </row>
    <row r="845" spans="1:8" ht="20.100000000000001" customHeight="1" x14ac:dyDescent="0.2">
      <c r="A845" s="343"/>
      <c r="B845" s="340"/>
      <c r="C845" s="210" t="s">
        <v>588</v>
      </c>
      <c r="D845" s="8">
        <v>0</v>
      </c>
      <c r="E845" s="8">
        <f>D845/D842*100</f>
        <v>0</v>
      </c>
      <c r="F845" s="8">
        <v>0</v>
      </c>
      <c r="G845" s="8">
        <f>F845/F842*100</f>
        <v>0</v>
      </c>
      <c r="H845" s="8" t="s">
        <v>89</v>
      </c>
    </row>
    <row r="846" spans="1:8" ht="20.100000000000001" customHeight="1" x14ac:dyDescent="0.2">
      <c r="A846" s="344"/>
      <c r="B846" s="341"/>
      <c r="C846" s="210" t="s">
        <v>589</v>
      </c>
      <c r="D846" s="8">
        <v>0</v>
      </c>
      <c r="E846" s="8">
        <f>D846/D842*100</f>
        <v>0</v>
      </c>
      <c r="F846" s="8">
        <v>0</v>
      </c>
      <c r="G846" s="8">
        <f>F846/F842*100</f>
        <v>0</v>
      </c>
      <c r="H846" s="8" t="s">
        <v>89</v>
      </c>
    </row>
    <row r="847" spans="1:8" ht="20.100000000000001" customHeight="1" x14ac:dyDescent="0.2">
      <c r="A847" s="322" t="s">
        <v>242</v>
      </c>
      <c r="B847" s="324" t="s">
        <v>631</v>
      </c>
      <c r="C847" s="211" t="s">
        <v>585</v>
      </c>
      <c r="D847" s="8">
        <f>D848+D849+D850+D851</f>
        <v>5751</v>
      </c>
      <c r="E847" s="8">
        <f>E848+E849+E850+E851</f>
        <v>100</v>
      </c>
      <c r="F847" s="8">
        <f>F848+F849+F850+F851</f>
        <v>1390.5</v>
      </c>
      <c r="G847" s="8">
        <f>G848+G849+G850+G851</f>
        <v>100</v>
      </c>
      <c r="H847" s="8">
        <f t="shared" si="43"/>
        <v>-75.821596244131456</v>
      </c>
    </row>
    <row r="848" spans="1:8" ht="39" customHeight="1" x14ac:dyDescent="0.2">
      <c r="A848" s="322"/>
      <c r="B848" s="325"/>
      <c r="C848" s="210" t="s">
        <v>586</v>
      </c>
      <c r="D848" s="8">
        <v>5751</v>
      </c>
      <c r="E848" s="8">
        <f>D848/D847*100</f>
        <v>100</v>
      </c>
      <c r="F848" s="8">
        <v>1390.5</v>
      </c>
      <c r="G848" s="8">
        <f>F848/F847*100</f>
        <v>100</v>
      </c>
      <c r="H848" s="8">
        <f t="shared" si="43"/>
        <v>-75.821596244131456</v>
      </c>
    </row>
    <row r="849" spans="1:8" ht="20.100000000000001" customHeight="1" x14ac:dyDescent="0.2">
      <c r="A849" s="322"/>
      <c r="B849" s="325"/>
      <c r="C849" s="210" t="s">
        <v>587</v>
      </c>
      <c r="D849" s="8">
        <v>0</v>
      </c>
      <c r="E849" s="8">
        <f>D849/D847*100</f>
        <v>0</v>
      </c>
      <c r="F849" s="8">
        <v>0</v>
      </c>
      <c r="G849" s="8">
        <f>F849/F847*100</f>
        <v>0</v>
      </c>
      <c r="H849" s="8" t="s">
        <v>89</v>
      </c>
    </row>
    <row r="850" spans="1:8" ht="20.100000000000001" customHeight="1" x14ac:dyDescent="0.2">
      <c r="A850" s="322"/>
      <c r="B850" s="325"/>
      <c r="C850" s="210" t="s">
        <v>588</v>
      </c>
      <c r="D850" s="8">
        <v>0</v>
      </c>
      <c r="E850" s="8">
        <f>D850/D847*100</f>
        <v>0</v>
      </c>
      <c r="F850" s="8">
        <v>0</v>
      </c>
      <c r="G850" s="8">
        <f>F850/F847*100</f>
        <v>0</v>
      </c>
      <c r="H850" s="8" t="s">
        <v>89</v>
      </c>
    </row>
    <row r="851" spans="1:8" ht="20.100000000000001" customHeight="1" x14ac:dyDescent="0.2">
      <c r="A851" s="323"/>
      <c r="B851" s="326"/>
      <c r="C851" s="210" t="s">
        <v>589</v>
      </c>
      <c r="D851" s="8">
        <v>0</v>
      </c>
      <c r="E851" s="8">
        <f>D851/D847*100</f>
        <v>0</v>
      </c>
      <c r="F851" s="8">
        <v>0</v>
      </c>
      <c r="G851" s="8">
        <f>F851/F847*100</f>
        <v>0</v>
      </c>
      <c r="H851" s="8" t="s">
        <v>89</v>
      </c>
    </row>
    <row r="852" spans="1:8" ht="20.100000000000001" customHeight="1" x14ac:dyDescent="0.2">
      <c r="A852" s="322" t="s">
        <v>243</v>
      </c>
      <c r="B852" s="333" t="s">
        <v>1122</v>
      </c>
      <c r="C852" s="211" t="s">
        <v>585</v>
      </c>
      <c r="D852" s="8">
        <f>D853+D854+D855+D856</f>
        <v>337</v>
      </c>
      <c r="E852" s="8">
        <f>E853+E854+E855+E856</f>
        <v>100</v>
      </c>
      <c r="F852" s="8">
        <f>F853+F854+F855+F856</f>
        <v>24.83</v>
      </c>
      <c r="G852" s="8">
        <f>G853+G854+G855+G856</f>
        <v>100</v>
      </c>
      <c r="H852" s="8">
        <f t="shared" si="43"/>
        <v>-92.632047477744806</v>
      </c>
    </row>
    <row r="853" spans="1:8" ht="35.25" customHeight="1" x14ac:dyDescent="0.2">
      <c r="A853" s="322"/>
      <c r="B853" s="325"/>
      <c r="C853" s="210" t="s">
        <v>586</v>
      </c>
      <c r="D853" s="8">
        <v>337</v>
      </c>
      <c r="E853" s="8">
        <f>D853/D852*100</f>
        <v>100</v>
      </c>
      <c r="F853" s="8">
        <v>24.83</v>
      </c>
      <c r="G853" s="8">
        <f>F853/F852*100</f>
        <v>100</v>
      </c>
      <c r="H853" s="8">
        <f t="shared" si="43"/>
        <v>-92.632047477744806</v>
      </c>
    </row>
    <row r="854" spans="1:8" ht="20.100000000000001" customHeight="1" x14ac:dyDescent="0.2">
      <c r="A854" s="322"/>
      <c r="B854" s="325"/>
      <c r="C854" s="210" t="s">
        <v>587</v>
      </c>
      <c r="D854" s="8">
        <v>0</v>
      </c>
      <c r="E854" s="8">
        <f>D854/D852*100</f>
        <v>0</v>
      </c>
      <c r="F854" s="8">
        <v>0</v>
      </c>
      <c r="G854" s="8">
        <f>F854/F852*100</f>
        <v>0</v>
      </c>
      <c r="H854" s="8" t="s">
        <v>89</v>
      </c>
    </row>
    <row r="855" spans="1:8" ht="20.100000000000001" customHeight="1" x14ac:dyDescent="0.2">
      <c r="A855" s="322"/>
      <c r="B855" s="325"/>
      <c r="C855" s="210" t="s">
        <v>588</v>
      </c>
      <c r="D855" s="8">
        <v>0</v>
      </c>
      <c r="E855" s="8">
        <f>D855/D852*100</f>
        <v>0</v>
      </c>
      <c r="F855" s="8">
        <v>0</v>
      </c>
      <c r="G855" s="8">
        <f>F855/F852*100</f>
        <v>0</v>
      </c>
      <c r="H855" s="8" t="s">
        <v>89</v>
      </c>
    </row>
    <row r="856" spans="1:8" ht="20.100000000000001" customHeight="1" x14ac:dyDescent="0.2">
      <c r="A856" s="323"/>
      <c r="B856" s="326"/>
      <c r="C856" s="210" t="s">
        <v>589</v>
      </c>
      <c r="D856" s="8">
        <v>0</v>
      </c>
      <c r="E856" s="8">
        <f>D856/D852*100</f>
        <v>0</v>
      </c>
      <c r="F856" s="8">
        <v>0</v>
      </c>
      <c r="G856" s="8">
        <f>F856/F852*100</f>
        <v>0</v>
      </c>
      <c r="H856" s="8" t="s">
        <v>89</v>
      </c>
    </row>
    <row r="857" spans="1:8" ht="20.100000000000001" customHeight="1" x14ac:dyDescent="0.2">
      <c r="A857" s="322" t="s">
        <v>244</v>
      </c>
      <c r="B857" s="324" t="s">
        <v>1121</v>
      </c>
      <c r="C857" s="211" t="s">
        <v>585</v>
      </c>
      <c r="D857" s="8">
        <f>D858+D859+D860+D861</f>
        <v>5454</v>
      </c>
      <c r="E857" s="8">
        <f>E858+E859+E860+E861</f>
        <v>100</v>
      </c>
      <c r="F857" s="8">
        <f>F858+F859+F860+F861</f>
        <v>1105.8800000000001</v>
      </c>
      <c r="G857" s="8">
        <f>G858+G859+G860+G861</f>
        <v>100</v>
      </c>
      <c r="H857" s="8">
        <f t="shared" si="43"/>
        <v>-79.72350568390172</v>
      </c>
    </row>
    <row r="858" spans="1:8" ht="34.5" customHeight="1" x14ac:dyDescent="0.2">
      <c r="A858" s="322"/>
      <c r="B858" s="325"/>
      <c r="C858" s="210" t="s">
        <v>586</v>
      </c>
      <c r="D858" s="8">
        <v>0</v>
      </c>
      <c r="E858" s="8">
        <f>D858/D857*100</f>
        <v>0</v>
      </c>
      <c r="F858" s="8">
        <v>0</v>
      </c>
      <c r="G858" s="8">
        <f>F858/F857*100</f>
        <v>0</v>
      </c>
      <c r="H858" s="8" t="s">
        <v>89</v>
      </c>
    </row>
    <row r="859" spans="1:8" ht="20.100000000000001" customHeight="1" x14ac:dyDescent="0.2">
      <c r="A859" s="322"/>
      <c r="B859" s="325"/>
      <c r="C859" s="210" t="s">
        <v>587</v>
      </c>
      <c r="D859" s="8">
        <v>5454</v>
      </c>
      <c r="E859" s="8">
        <f>D859/D857*100</f>
        <v>100</v>
      </c>
      <c r="F859" s="8">
        <v>1105.8800000000001</v>
      </c>
      <c r="G859" s="8">
        <f>F859/F857*100</f>
        <v>100</v>
      </c>
      <c r="H859" s="8">
        <f t="shared" si="43"/>
        <v>-79.72350568390172</v>
      </c>
    </row>
    <row r="860" spans="1:8" ht="20.100000000000001" customHeight="1" x14ac:dyDescent="0.2">
      <c r="A860" s="322"/>
      <c r="B860" s="325"/>
      <c r="C860" s="210" t="s">
        <v>588</v>
      </c>
      <c r="D860" s="8">
        <v>0</v>
      </c>
      <c r="E860" s="8">
        <f>D860/D857*100</f>
        <v>0</v>
      </c>
      <c r="F860" s="8">
        <v>0</v>
      </c>
      <c r="G860" s="8">
        <f>F860/F857*100</f>
        <v>0</v>
      </c>
      <c r="H860" s="8" t="s">
        <v>89</v>
      </c>
    </row>
    <row r="861" spans="1:8" ht="20.100000000000001" customHeight="1" x14ac:dyDescent="0.2">
      <c r="A861" s="323"/>
      <c r="B861" s="326"/>
      <c r="C861" s="210" t="s">
        <v>589</v>
      </c>
      <c r="D861" s="8">
        <v>0</v>
      </c>
      <c r="E861" s="8">
        <f>D861/D857*100</f>
        <v>0</v>
      </c>
      <c r="F861" s="8">
        <v>0</v>
      </c>
      <c r="G861" s="8">
        <f>F861/F857*100</f>
        <v>0</v>
      </c>
      <c r="H861" s="8" t="s">
        <v>89</v>
      </c>
    </row>
    <row r="862" spans="1:8" ht="20.100000000000001" customHeight="1" x14ac:dyDescent="0.2">
      <c r="A862" s="322" t="s">
        <v>245</v>
      </c>
      <c r="B862" s="333" t="s">
        <v>1120</v>
      </c>
      <c r="C862" s="211" t="s">
        <v>585</v>
      </c>
      <c r="D862" s="8">
        <f>D863+D864+D865+D866</f>
        <v>2249</v>
      </c>
      <c r="E862" s="8">
        <f>E863+E864+E865+E866</f>
        <v>100</v>
      </c>
      <c r="F862" s="8">
        <f>F863+F864+F865+F866</f>
        <v>502.48</v>
      </c>
      <c r="G862" s="8">
        <f>G863+G864+G865+G866</f>
        <v>100</v>
      </c>
      <c r="H862" s="8">
        <f t="shared" si="43"/>
        <v>-77.657625611382841</v>
      </c>
    </row>
    <row r="863" spans="1:8" ht="31.5" customHeight="1" x14ac:dyDescent="0.2">
      <c r="A863" s="322"/>
      <c r="B863" s="325"/>
      <c r="C863" s="210" t="s">
        <v>586</v>
      </c>
      <c r="D863" s="8">
        <v>0</v>
      </c>
      <c r="E863" s="8">
        <f>D863/D862*100</f>
        <v>0</v>
      </c>
      <c r="F863" s="8">
        <v>0</v>
      </c>
      <c r="G863" s="8">
        <f>F863/F862*100</f>
        <v>0</v>
      </c>
      <c r="H863" s="8" t="s">
        <v>89</v>
      </c>
    </row>
    <row r="864" spans="1:8" ht="20.100000000000001" customHeight="1" x14ac:dyDescent="0.2">
      <c r="A864" s="322"/>
      <c r="B864" s="325"/>
      <c r="C864" s="210" t="s">
        <v>587</v>
      </c>
      <c r="D864" s="8">
        <v>0</v>
      </c>
      <c r="E864" s="8">
        <f>D864/D862*100</f>
        <v>0</v>
      </c>
      <c r="F864" s="8">
        <v>0</v>
      </c>
      <c r="G864" s="8">
        <f>F864/F862*100</f>
        <v>0</v>
      </c>
      <c r="H864" s="8" t="s">
        <v>89</v>
      </c>
    </row>
    <row r="865" spans="1:8" ht="20.100000000000001" customHeight="1" x14ac:dyDescent="0.2">
      <c r="A865" s="322"/>
      <c r="B865" s="325"/>
      <c r="C865" s="210" t="s">
        <v>588</v>
      </c>
      <c r="D865" s="8">
        <v>2249</v>
      </c>
      <c r="E865" s="8">
        <f>D865/D862*100</f>
        <v>100</v>
      </c>
      <c r="F865" s="8">
        <v>502.48</v>
      </c>
      <c r="G865" s="8">
        <f>F865/F862*100</f>
        <v>100</v>
      </c>
      <c r="H865" s="8">
        <f t="shared" si="43"/>
        <v>-77.657625611382841</v>
      </c>
    </row>
    <row r="866" spans="1:8" ht="20.100000000000001" customHeight="1" x14ac:dyDescent="0.2">
      <c r="A866" s="323"/>
      <c r="B866" s="326"/>
      <c r="C866" s="210" t="s">
        <v>589</v>
      </c>
      <c r="D866" s="8">
        <v>0</v>
      </c>
      <c r="E866" s="8">
        <f>D866/D862*100</f>
        <v>0</v>
      </c>
      <c r="F866" s="8">
        <v>0</v>
      </c>
      <c r="G866" s="8">
        <f>F866/F862*100</f>
        <v>0</v>
      </c>
      <c r="H866" s="8" t="s">
        <v>89</v>
      </c>
    </row>
    <row r="867" spans="1:8" ht="20.100000000000001" hidden="1" customHeight="1" x14ac:dyDescent="0.2">
      <c r="A867" s="346" t="s">
        <v>247</v>
      </c>
      <c r="B867" s="353" t="s">
        <v>1235</v>
      </c>
      <c r="C867" s="106" t="s">
        <v>585</v>
      </c>
      <c r="D867" s="173">
        <f>D868+D869+D870+D871</f>
        <v>0</v>
      </c>
      <c r="E867" s="173">
        <f>E868+E869+E870+E871</f>
        <v>0</v>
      </c>
      <c r="F867" s="173">
        <f>F868+F869+F870+F871</f>
        <v>0</v>
      </c>
      <c r="G867" s="173">
        <f>G868+G869+G870+G871</f>
        <v>0</v>
      </c>
      <c r="H867" s="173">
        <v>0</v>
      </c>
    </row>
    <row r="868" spans="1:8" ht="33.75" hidden="1" customHeight="1" x14ac:dyDescent="0.2">
      <c r="A868" s="346"/>
      <c r="B868" s="349"/>
      <c r="C868" s="107" t="s">
        <v>586</v>
      </c>
      <c r="D868" s="101">
        <v>0</v>
      </c>
      <c r="E868" s="101">
        <v>0</v>
      </c>
      <c r="F868" s="101">
        <v>0</v>
      </c>
      <c r="G868" s="101">
        <v>0</v>
      </c>
      <c r="H868" s="101">
        <v>0</v>
      </c>
    </row>
    <row r="869" spans="1:8" ht="20.100000000000001" hidden="1" customHeight="1" x14ac:dyDescent="0.2">
      <c r="A869" s="346"/>
      <c r="B869" s="349"/>
      <c r="C869" s="107" t="s">
        <v>587</v>
      </c>
      <c r="D869" s="101">
        <v>0</v>
      </c>
      <c r="E869" s="101">
        <v>0</v>
      </c>
      <c r="F869" s="101">
        <v>0</v>
      </c>
      <c r="G869" s="101">
        <v>0</v>
      </c>
      <c r="H869" s="101">
        <v>0</v>
      </c>
    </row>
    <row r="870" spans="1:8" ht="20.100000000000001" hidden="1" customHeight="1" x14ac:dyDescent="0.2">
      <c r="A870" s="346"/>
      <c r="B870" s="349"/>
      <c r="C870" s="107" t="s">
        <v>588</v>
      </c>
      <c r="D870" s="101">
        <v>0</v>
      </c>
      <c r="E870" s="101">
        <v>0</v>
      </c>
      <c r="F870" s="101">
        <v>0</v>
      </c>
      <c r="G870" s="101">
        <v>0</v>
      </c>
      <c r="H870" s="101">
        <v>0</v>
      </c>
    </row>
    <row r="871" spans="1:8" ht="20.100000000000001" hidden="1" customHeight="1" x14ac:dyDescent="0.2">
      <c r="A871" s="347"/>
      <c r="B871" s="350"/>
      <c r="C871" s="107" t="s">
        <v>589</v>
      </c>
      <c r="D871" s="101">
        <v>0</v>
      </c>
      <c r="E871" s="101">
        <v>0</v>
      </c>
      <c r="F871" s="101">
        <v>0</v>
      </c>
      <c r="G871" s="101">
        <v>0</v>
      </c>
      <c r="H871" s="101">
        <v>0</v>
      </c>
    </row>
    <row r="872" spans="1:8" ht="20.100000000000001" hidden="1" customHeight="1" x14ac:dyDescent="0.2">
      <c r="A872" s="346" t="s">
        <v>1094</v>
      </c>
      <c r="B872" s="353" t="s">
        <v>252</v>
      </c>
      <c r="C872" s="106" t="s">
        <v>585</v>
      </c>
      <c r="D872" s="173">
        <f>D873+D874+D875+D876</f>
        <v>0</v>
      </c>
      <c r="E872" s="173">
        <f>E873+E874+E875+E876</f>
        <v>0</v>
      </c>
      <c r="F872" s="173">
        <f>F873+F874+F875+F876</f>
        <v>0</v>
      </c>
      <c r="G872" s="173">
        <f>G873+G874+G875+G876</f>
        <v>0</v>
      </c>
      <c r="H872" s="173">
        <v>0</v>
      </c>
    </row>
    <row r="873" spans="1:8" ht="34.5" hidden="1" customHeight="1" x14ac:dyDescent="0.2">
      <c r="A873" s="346"/>
      <c r="B873" s="349"/>
      <c r="C873" s="107" t="s">
        <v>586</v>
      </c>
      <c r="D873" s="101">
        <v>0</v>
      </c>
      <c r="E873" s="101">
        <v>0</v>
      </c>
      <c r="F873" s="101">
        <v>0</v>
      </c>
      <c r="G873" s="101">
        <v>0</v>
      </c>
      <c r="H873" s="101">
        <v>0</v>
      </c>
    </row>
    <row r="874" spans="1:8" ht="20.100000000000001" hidden="1" customHeight="1" x14ac:dyDescent="0.2">
      <c r="A874" s="346"/>
      <c r="B874" s="349"/>
      <c r="C874" s="107" t="s">
        <v>587</v>
      </c>
      <c r="D874" s="101">
        <v>0</v>
      </c>
      <c r="E874" s="101">
        <v>0</v>
      </c>
      <c r="F874" s="101">
        <v>0</v>
      </c>
      <c r="G874" s="101">
        <v>0</v>
      </c>
      <c r="H874" s="101">
        <v>0</v>
      </c>
    </row>
    <row r="875" spans="1:8" ht="20.100000000000001" hidden="1" customHeight="1" x14ac:dyDescent="0.2">
      <c r="A875" s="346"/>
      <c r="B875" s="349"/>
      <c r="C875" s="107" t="s">
        <v>588</v>
      </c>
      <c r="D875" s="101">
        <v>0</v>
      </c>
      <c r="E875" s="101">
        <v>0</v>
      </c>
      <c r="F875" s="101">
        <v>0</v>
      </c>
      <c r="G875" s="101">
        <v>0</v>
      </c>
      <c r="H875" s="101">
        <v>0</v>
      </c>
    </row>
    <row r="876" spans="1:8" ht="20.100000000000001" hidden="1" customHeight="1" x14ac:dyDescent="0.2">
      <c r="A876" s="347"/>
      <c r="B876" s="350"/>
      <c r="C876" s="107" t="s">
        <v>589</v>
      </c>
      <c r="D876" s="101">
        <v>0</v>
      </c>
      <c r="E876" s="101">
        <v>0</v>
      </c>
      <c r="F876" s="101">
        <v>0</v>
      </c>
      <c r="G876" s="101">
        <v>0</v>
      </c>
      <c r="H876" s="101">
        <v>0</v>
      </c>
    </row>
    <row r="877" spans="1:8" ht="20.100000000000001" customHeight="1" x14ac:dyDescent="0.2">
      <c r="A877" s="322" t="s">
        <v>247</v>
      </c>
      <c r="B877" s="339" t="s">
        <v>1119</v>
      </c>
      <c r="C877" s="211" t="s">
        <v>585</v>
      </c>
      <c r="D877" s="8">
        <f>D878+D879+D880+D881</f>
        <v>457</v>
      </c>
      <c r="E877" s="8">
        <f>E878+E879+E880+E881</f>
        <v>100</v>
      </c>
      <c r="F877" s="8">
        <f>F878+F879+F880+F881</f>
        <v>70</v>
      </c>
      <c r="G877" s="8">
        <f>G878+G879+G880+G881</f>
        <v>100</v>
      </c>
      <c r="H877" s="8">
        <f t="shared" ref="H877:H885" si="44">F877/D877*100-100</f>
        <v>-84.682713347921222</v>
      </c>
    </row>
    <row r="878" spans="1:8" ht="31.5" customHeight="1" x14ac:dyDescent="0.2">
      <c r="A878" s="322"/>
      <c r="B878" s="325"/>
      <c r="C878" s="210" t="s">
        <v>586</v>
      </c>
      <c r="D878" s="8">
        <v>0</v>
      </c>
      <c r="E878" s="8">
        <f>D878/D877*100</f>
        <v>0</v>
      </c>
      <c r="F878" s="8">
        <v>0</v>
      </c>
      <c r="G878" s="8">
        <f>F878/F877*100</f>
        <v>0</v>
      </c>
      <c r="H878" s="8" t="s">
        <v>89</v>
      </c>
    </row>
    <row r="879" spans="1:8" ht="20.100000000000001" customHeight="1" x14ac:dyDescent="0.2">
      <c r="A879" s="322"/>
      <c r="B879" s="325"/>
      <c r="C879" s="210" t="s">
        <v>587</v>
      </c>
      <c r="D879" s="8">
        <v>0</v>
      </c>
      <c r="E879" s="8">
        <f>D879/D877*100</f>
        <v>0</v>
      </c>
      <c r="F879" s="8">
        <v>0</v>
      </c>
      <c r="G879" s="8">
        <f>F879/F877*100</f>
        <v>0</v>
      </c>
      <c r="H879" s="8" t="s">
        <v>89</v>
      </c>
    </row>
    <row r="880" spans="1:8" ht="20.100000000000001" customHeight="1" x14ac:dyDescent="0.2">
      <c r="A880" s="322"/>
      <c r="B880" s="325"/>
      <c r="C880" s="210" t="s">
        <v>588</v>
      </c>
      <c r="D880" s="8">
        <v>457</v>
      </c>
      <c r="E880" s="8">
        <f>D880/D877*100</f>
        <v>100</v>
      </c>
      <c r="F880" s="8">
        <v>70</v>
      </c>
      <c r="G880" s="8">
        <f>F880/F877*100</f>
        <v>100</v>
      </c>
      <c r="H880" s="8">
        <f t="shared" si="44"/>
        <v>-84.682713347921222</v>
      </c>
    </row>
    <row r="881" spans="1:8" ht="20.100000000000001" customHeight="1" x14ac:dyDescent="0.2">
      <c r="A881" s="323"/>
      <c r="B881" s="326"/>
      <c r="C881" s="210" t="s">
        <v>589</v>
      </c>
      <c r="D881" s="8">
        <v>0</v>
      </c>
      <c r="E881" s="8">
        <f>D881/D877*100</f>
        <v>0</v>
      </c>
      <c r="F881" s="8">
        <v>0</v>
      </c>
      <c r="G881" s="8">
        <f>F881/F877*100</f>
        <v>0</v>
      </c>
      <c r="H881" s="8" t="s">
        <v>89</v>
      </c>
    </row>
    <row r="882" spans="1:8" ht="20.100000000000001" customHeight="1" x14ac:dyDescent="0.2">
      <c r="A882" s="322" t="s">
        <v>249</v>
      </c>
      <c r="B882" s="345" t="s">
        <v>1118</v>
      </c>
      <c r="C882" s="211" t="s">
        <v>585</v>
      </c>
      <c r="D882" s="8">
        <f>D883+D884+D885+D886</f>
        <v>3394</v>
      </c>
      <c r="E882" s="8">
        <f>E883+E884+E885+E886</f>
        <v>100</v>
      </c>
      <c r="F882" s="8">
        <f>F883+F884+F885+F886</f>
        <v>711.86</v>
      </c>
      <c r="G882" s="8">
        <f>G883+G884+G885+G886</f>
        <v>100</v>
      </c>
      <c r="H882" s="8">
        <f t="shared" si="44"/>
        <v>-79.025928108426626</v>
      </c>
    </row>
    <row r="883" spans="1:8" ht="36" customHeight="1" x14ac:dyDescent="0.2">
      <c r="A883" s="322"/>
      <c r="B883" s="325"/>
      <c r="C883" s="210" t="s">
        <v>586</v>
      </c>
      <c r="D883" s="8">
        <v>0</v>
      </c>
      <c r="E883" s="8">
        <f>D883/D882*100</f>
        <v>0</v>
      </c>
      <c r="F883" s="8">
        <v>0</v>
      </c>
      <c r="G883" s="8">
        <f>F883/F882*100</f>
        <v>0</v>
      </c>
      <c r="H883" s="8" t="s">
        <v>89</v>
      </c>
    </row>
    <row r="884" spans="1:8" ht="20.100000000000001" customHeight="1" x14ac:dyDescent="0.2">
      <c r="A884" s="322"/>
      <c r="B884" s="325"/>
      <c r="C884" s="210" t="s">
        <v>587</v>
      </c>
      <c r="D884" s="8">
        <v>1259</v>
      </c>
      <c r="E884" s="8">
        <f>D884/D882*100</f>
        <v>37.094873305833822</v>
      </c>
      <c r="F884" s="8">
        <v>226.9</v>
      </c>
      <c r="G884" s="8">
        <f>F884/F882*100</f>
        <v>31.874244935801983</v>
      </c>
      <c r="H884" s="8">
        <f t="shared" si="44"/>
        <v>-81.977760127084991</v>
      </c>
    </row>
    <row r="885" spans="1:8" ht="20.100000000000001" customHeight="1" x14ac:dyDescent="0.2">
      <c r="A885" s="322"/>
      <c r="B885" s="325"/>
      <c r="C885" s="210" t="s">
        <v>588</v>
      </c>
      <c r="D885" s="8">
        <v>2135</v>
      </c>
      <c r="E885" s="8">
        <f>D885/D882*100</f>
        <v>62.905126694166178</v>
      </c>
      <c r="F885" s="8">
        <v>484.96</v>
      </c>
      <c r="G885" s="8">
        <f>F885/F882*100</f>
        <v>68.125755064198017</v>
      </c>
      <c r="H885" s="8">
        <f t="shared" si="44"/>
        <v>-77.285245901639342</v>
      </c>
    </row>
    <row r="886" spans="1:8" ht="20.100000000000001" customHeight="1" x14ac:dyDescent="0.2">
      <c r="A886" s="323"/>
      <c r="B886" s="326"/>
      <c r="C886" s="210" t="s">
        <v>589</v>
      </c>
      <c r="D886" s="8">
        <v>0</v>
      </c>
      <c r="E886" s="8">
        <f>D886/D882*100</f>
        <v>0</v>
      </c>
      <c r="F886" s="8">
        <v>0</v>
      </c>
      <c r="G886" s="8">
        <f>F886/F882*100</f>
        <v>0</v>
      </c>
      <c r="H886" s="8" t="s">
        <v>89</v>
      </c>
    </row>
    <row r="887" spans="1:8" ht="20.100000000000001" hidden="1" customHeight="1" x14ac:dyDescent="0.2">
      <c r="A887" s="346" t="s">
        <v>250</v>
      </c>
      <c r="B887" s="348" t="s">
        <v>1236</v>
      </c>
      <c r="C887" s="106" t="s">
        <v>585</v>
      </c>
      <c r="D887" s="173">
        <f>D888+D889+D890+D891</f>
        <v>0</v>
      </c>
      <c r="E887" s="173">
        <f>E888+E889+E890+E891</f>
        <v>0</v>
      </c>
      <c r="F887" s="173">
        <f>F888+F889+F890+F891</f>
        <v>0</v>
      </c>
      <c r="G887" s="173">
        <f>G888+G889+G890+G891</f>
        <v>0</v>
      </c>
      <c r="H887" s="173">
        <v>0</v>
      </c>
    </row>
    <row r="888" spans="1:8" ht="31.5" hidden="1" customHeight="1" x14ac:dyDescent="0.2">
      <c r="A888" s="346"/>
      <c r="B888" s="349"/>
      <c r="C888" s="107" t="s">
        <v>586</v>
      </c>
      <c r="D888" s="101">
        <v>0</v>
      </c>
      <c r="E888" s="101">
        <v>0</v>
      </c>
      <c r="F888" s="101">
        <v>0</v>
      </c>
      <c r="G888" s="101">
        <v>0</v>
      </c>
      <c r="H888" s="101">
        <v>0</v>
      </c>
    </row>
    <row r="889" spans="1:8" ht="20.100000000000001" hidden="1" customHeight="1" x14ac:dyDescent="0.2">
      <c r="A889" s="346"/>
      <c r="B889" s="349"/>
      <c r="C889" s="107" t="s">
        <v>587</v>
      </c>
      <c r="D889" s="101">
        <v>0</v>
      </c>
      <c r="E889" s="101">
        <v>0</v>
      </c>
      <c r="F889" s="101">
        <v>0</v>
      </c>
      <c r="G889" s="101">
        <v>0</v>
      </c>
      <c r="H889" s="101">
        <v>0</v>
      </c>
    </row>
    <row r="890" spans="1:8" ht="20.100000000000001" hidden="1" customHeight="1" x14ac:dyDescent="0.2">
      <c r="A890" s="346"/>
      <c r="B890" s="349"/>
      <c r="C890" s="107" t="s">
        <v>588</v>
      </c>
      <c r="D890" s="101">
        <v>0</v>
      </c>
      <c r="E890" s="101">
        <v>0</v>
      </c>
      <c r="F890" s="101">
        <v>0</v>
      </c>
      <c r="G890" s="101">
        <v>0</v>
      </c>
      <c r="H890" s="101">
        <v>0</v>
      </c>
    </row>
    <row r="891" spans="1:8" ht="20.100000000000001" hidden="1" customHeight="1" x14ac:dyDescent="0.2">
      <c r="A891" s="347"/>
      <c r="B891" s="350"/>
      <c r="C891" s="107" t="s">
        <v>589</v>
      </c>
      <c r="D891" s="101">
        <v>0</v>
      </c>
      <c r="E891" s="101">
        <v>0</v>
      </c>
      <c r="F891" s="101">
        <v>0</v>
      </c>
      <c r="G891" s="101">
        <v>0</v>
      </c>
      <c r="H891" s="101">
        <v>0</v>
      </c>
    </row>
    <row r="892" spans="1:8" ht="20.100000000000001" hidden="1" customHeight="1" x14ac:dyDescent="0.2">
      <c r="A892" s="346" t="s">
        <v>1095</v>
      </c>
      <c r="B892" s="351" t="s">
        <v>1117</v>
      </c>
      <c r="C892" s="106" t="s">
        <v>585</v>
      </c>
      <c r="D892" s="173">
        <f>D893+D894+D895+D896</f>
        <v>0</v>
      </c>
      <c r="E892" s="173">
        <f>E893+E894+E895+E896</f>
        <v>0</v>
      </c>
      <c r="F892" s="173">
        <f>F893+F894+F895+F896</f>
        <v>0</v>
      </c>
      <c r="G892" s="173">
        <f>G893+G894+G895+G896</f>
        <v>0</v>
      </c>
      <c r="H892" s="173">
        <v>0</v>
      </c>
    </row>
    <row r="893" spans="1:8" ht="30" hidden="1" customHeight="1" x14ac:dyDescent="0.2">
      <c r="A893" s="346"/>
      <c r="B893" s="349"/>
      <c r="C893" s="107" t="s">
        <v>586</v>
      </c>
      <c r="D893" s="101">
        <v>0</v>
      </c>
      <c r="E893" s="101">
        <v>0</v>
      </c>
      <c r="F893" s="101">
        <v>0</v>
      </c>
      <c r="G893" s="101">
        <v>0</v>
      </c>
      <c r="H893" s="101">
        <v>0</v>
      </c>
    </row>
    <row r="894" spans="1:8" ht="20.100000000000001" hidden="1" customHeight="1" x14ac:dyDescent="0.2">
      <c r="A894" s="346"/>
      <c r="B894" s="349"/>
      <c r="C894" s="107" t="s">
        <v>587</v>
      </c>
      <c r="D894" s="101">
        <v>0</v>
      </c>
      <c r="E894" s="101">
        <v>0</v>
      </c>
      <c r="F894" s="101">
        <v>0</v>
      </c>
      <c r="G894" s="101">
        <v>0</v>
      </c>
      <c r="H894" s="101">
        <v>0</v>
      </c>
    </row>
    <row r="895" spans="1:8" ht="20.100000000000001" hidden="1" customHeight="1" x14ac:dyDescent="0.2">
      <c r="A895" s="346"/>
      <c r="B895" s="349"/>
      <c r="C895" s="107" t="s">
        <v>588</v>
      </c>
      <c r="D895" s="101">
        <v>0</v>
      </c>
      <c r="E895" s="101">
        <v>0</v>
      </c>
      <c r="F895" s="101">
        <v>0</v>
      </c>
      <c r="G895" s="101">
        <v>0</v>
      </c>
      <c r="H895" s="101">
        <v>0</v>
      </c>
    </row>
    <row r="896" spans="1:8" ht="20.100000000000001" hidden="1" customHeight="1" x14ac:dyDescent="0.2">
      <c r="A896" s="347"/>
      <c r="B896" s="350"/>
      <c r="C896" s="107" t="s">
        <v>589</v>
      </c>
      <c r="D896" s="101">
        <v>0</v>
      </c>
      <c r="E896" s="101">
        <v>0</v>
      </c>
      <c r="F896" s="101">
        <v>0</v>
      </c>
      <c r="G896" s="101">
        <v>0</v>
      </c>
      <c r="H896" s="101">
        <v>0</v>
      </c>
    </row>
    <row r="897" spans="1:8" s="74" customFormat="1" ht="20.100000000000001" customHeight="1" x14ac:dyDescent="0.2">
      <c r="A897" s="327" t="s">
        <v>254</v>
      </c>
      <c r="B897" s="352" t="s">
        <v>802</v>
      </c>
      <c r="C897" s="87" t="s">
        <v>585</v>
      </c>
      <c r="D897" s="52">
        <f>D898+D899+D900+D901</f>
        <v>113024</v>
      </c>
      <c r="E897" s="52">
        <f>E898+E899+E900+E901</f>
        <v>100.00000000000001</v>
      </c>
      <c r="F897" s="52">
        <f>F898+F899+F900+F901</f>
        <v>22446.13</v>
      </c>
      <c r="G897" s="52">
        <f>G898+G899+G900+G901</f>
        <v>100</v>
      </c>
      <c r="H897" s="52">
        <f t="shared" ref="H897:H912" si="45">F897/D897*100-100</f>
        <v>-80.140386112684027</v>
      </c>
    </row>
    <row r="898" spans="1:8" s="74" customFormat="1" ht="33.75" customHeight="1" x14ac:dyDescent="0.2">
      <c r="A898" s="328"/>
      <c r="B898" s="337"/>
      <c r="C898" s="86" t="s">
        <v>586</v>
      </c>
      <c r="D898" s="52">
        <f t="shared" ref="D898:F901" si="46">D903</f>
        <v>0</v>
      </c>
      <c r="E898" s="52">
        <f>D898/D897*100</f>
        <v>0</v>
      </c>
      <c r="F898" s="52">
        <f t="shared" si="46"/>
        <v>0</v>
      </c>
      <c r="G898" s="52">
        <f>F898/F897*100</f>
        <v>0</v>
      </c>
      <c r="H898" s="52" t="s">
        <v>89</v>
      </c>
    </row>
    <row r="899" spans="1:8" s="74" customFormat="1" ht="20.100000000000001" customHeight="1" x14ac:dyDescent="0.2">
      <c r="A899" s="328"/>
      <c r="B899" s="337"/>
      <c r="C899" s="86" t="s">
        <v>587</v>
      </c>
      <c r="D899" s="52">
        <f t="shared" si="46"/>
        <v>0</v>
      </c>
      <c r="E899" s="52">
        <f>D899/D897*100</f>
        <v>0</v>
      </c>
      <c r="F899" s="52">
        <f t="shared" si="46"/>
        <v>0</v>
      </c>
      <c r="G899" s="52">
        <f>F899/F897*100</f>
        <v>0</v>
      </c>
      <c r="H899" s="52" t="s">
        <v>89</v>
      </c>
    </row>
    <row r="900" spans="1:8" s="74" customFormat="1" ht="20.100000000000001" customHeight="1" x14ac:dyDescent="0.2">
      <c r="A900" s="328"/>
      <c r="B900" s="337"/>
      <c r="C900" s="86" t="s">
        <v>588</v>
      </c>
      <c r="D900" s="52">
        <f t="shared" si="46"/>
        <v>105314</v>
      </c>
      <c r="E900" s="52">
        <f>D900/D897*100</f>
        <v>93.178439977349953</v>
      </c>
      <c r="F900" s="52">
        <f t="shared" si="46"/>
        <v>21002.2</v>
      </c>
      <c r="G900" s="52">
        <f>F900/F897*100</f>
        <v>93.567131616897882</v>
      </c>
      <c r="H900" s="52">
        <f t="shared" si="45"/>
        <v>-80.057542207113954</v>
      </c>
    </row>
    <row r="901" spans="1:8" s="74" customFormat="1" ht="20.100000000000001" customHeight="1" x14ac:dyDescent="0.2">
      <c r="A901" s="329"/>
      <c r="B901" s="338"/>
      <c r="C901" s="86" t="s">
        <v>589</v>
      </c>
      <c r="D901" s="52">
        <f t="shared" si="46"/>
        <v>7710</v>
      </c>
      <c r="E901" s="52">
        <f>D901/D897*100</f>
        <v>6.8215600226500568</v>
      </c>
      <c r="F901" s="52">
        <f t="shared" si="46"/>
        <v>1443.93</v>
      </c>
      <c r="G901" s="52">
        <f>F901/F897*100</f>
        <v>6.4328683831021207</v>
      </c>
      <c r="H901" s="52">
        <f t="shared" si="45"/>
        <v>-81.271984435797663</v>
      </c>
    </row>
    <row r="902" spans="1:8" ht="20.100000000000001" customHeight="1" x14ac:dyDescent="0.2">
      <c r="A902" s="322" t="s">
        <v>255</v>
      </c>
      <c r="B902" s="324" t="s">
        <v>256</v>
      </c>
      <c r="C902" s="211" t="s">
        <v>585</v>
      </c>
      <c r="D902" s="8">
        <f>D903+D904+D905+D906</f>
        <v>113024</v>
      </c>
      <c r="E902" s="8">
        <f>E903+E904+E905+E906</f>
        <v>100.00000000000001</v>
      </c>
      <c r="F902" s="8">
        <f>F903+F904+F905+F906</f>
        <v>22446.13</v>
      </c>
      <c r="G902" s="8">
        <f>G903+G904+G905+G906</f>
        <v>100</v>
      </c>
      <c r="H902" s="8">
        <f t="shared" si="45"/>
        <v>-80.140386112684027</v>
      </c>
    </row>
    <row r="903" spans="1:8" ht="33.75" customHeight="1" x14ac:dyDescent="0.2">
      <c r="A903" s="322"/>
      <c r="B903" s="325"/>
      <c r="C903" s="210" t="s">
        <v>586</v>
      </c>
      <c r="D903" s="8">
        <v>0</v>
      </c>
      <c r="E903" s="8">
        <f>D903/D902*100</f>
        <v>0</v>
      </c>
      <c r="F903" s="8">
        <v>0</v>
      </c>
      <c r="G903" s="8">
        <f>F903/F902*100</f>
        <v>0</v>
      </c>
      <c r="H903" s="8" t="s">
        <v>89</v>
      </c>
    </row>
    <row r="904" spans="1:8" ht="20.100000000000001" customHeight="1" x14ac:dyDescent="0.2">
      <c r="A904" s="322"/>
      <c r="B904" s="325"/>
      <c r="C904" s="210" t="s">
        <v>587</v>
      </c>
      <c r="D904" s="8">
        <v>0</v>
      </c>
      <c r="E904" s="8">
        <f>D904/D902*100</f>
        <v>0</v>
      </c>
      <c r="F904" s="8">
        <v>0</v>
      </c>
      <c r="G904" s="8">
        <f>F904/F902*100</f>
        <v>0</v>
      </c>
      <c r="H904" s="8" t="s">
        <v>89</v>
      </c>
    </row>
    <row r="905" spans="1:8" ht="20.100000000000001" customHeight="1" x14ac:dyDescent="0.2">
      <c r="A905" s="322"/>
      <c r="B905" s="325"/>
      <c r="C905" s="210" t="s">
        <v>588</v>
      </c>
      <c r="D905" s="8">
        <v>105314</v>
      </c>
      <c r="E905" s="8">
        <f>D905/D902*100</f>
        <v>93.178439977349953</v>
      </c>
      <c r="F905" s="8">
        <v>21002.2</v>
      </c>
      <c r="G905" s="8">
        <f>F905/F902*100</f>
        <v>93.567131616897882</v>
      </c>
      <c r="H905" s="8">
        <f t="shared" si="45"/>
        <v>-80.057542207113954</v>
      </c>
    </row>
    <row r="906" spans="1:8" ht="20.100000000000001" customHeight="1" x14ac:dyDescent="0.2">
      <c r="A906" s="323"/>
      <c r="B906" s="326"/>
      <c r="C906" s="210" t="s">
        <v>589</v>
      </c>
      <c r="D906" s="8">
        <v>7710</v>
      </c>
      <c r="E906" s="8">
        <f>D906/D902*100</f>
        <v>6.8215600226500568</v>
      </c>
      <c r="F906" s="8">
        <v>1443.93</v>
      </c>
      <c r="G906" s="8">
        <f>F906/F902*100</f>
        <v>6.4328683831021207</v>
      </c>
      <c r="H906" s="8">
        <f t="shared" si="45"/>
        <v>-81.271984435797663</v>
      </c>
    </row>
    <row r="907" spans="1:8" ht="20.100000000000001" customHeight="1" x14ac:dyDescent="0.2">
      <c r="A907" s="334" t="s">
        <v>259</v>
      </c>
      <c r="B907" s="336" t="s">
        <v>803</v>
      </c>
      <c r="C907" s="87" t="s">
        <v>585</v>
      </c>
      <c r="D907" s="52">
        <f>D908+D909+D910+D911</f>
        <v>53225.4</v>
      </c>
      <c r="E907" s="52">
        <f>E908+E909+E910+E911</f>
        <v>99.999999999999986</v>
      </c>
      <c r="F907" s="52">
        <f>F908+F909+F910+F911</f>
        <v>10909.02</v>
      </c>
      <c r="G907" s="52">
        <f>G908+G909+G910+G911</f>
        <v>100</v>
      </c>
      <c r="H907" s="52">
        <f t="shared" si="45"/>
        <v>-79.504108940468271</v>
      </c>
    </row>
    <row r="908" spans="1:8" ht="30" customHeight="1" x14ac:dyDescent="0.2">
      <c r="A908" s="334"/>
      <c r="B908" s="337"/>
      <c r="C908" s="86" t="s">
        <v>586</v>
      </c>
      <c r="D908" s="52">
        <f t="shared" ref="D908:F910" si="47">D913+D918+D923</f>
        <v>325</v>
      </c>
      <c r="E908" s="52">
        <f>D908/D907*100</f>
        <v>0.61061072345158518</v>
      </c>
      <c r="F908" s="52">
        <f>F913+F918+F923</f>
        <v>0</v>
      </c>
      <c r="G908" s="52">
        <f>F908/F907*100</f>
        <v>0</v>
      </c>
      <c r="H908" s="52">
        <f t="shared" si="45"/>
        <v>-100</v>
      </c>
    </row>
    <row r="909" spans="1:8" ht="20.100000000000001" customHeight="1" x14ac:dyDescent="0.2">
      <c r="A909" s="334"/>
      <c r="B909" s="337"/>
      <c r="C909" s="86" t="s">
        <v>587</v>
      </c>
      <c r="D909" s="52">
        <f t="shared" si="47"/>
        <v>464.4</v>
      </c>
      <c r="E909" s="52">
        <f>D909/D907*100</f>
        <v>0.87251575375666501</v>
      </c>
      <c r="F909" s="52">
        <f t="shared" si="47"/>
        <v>67.040000000000006</v>
      </c>
      <c r="G909" s="52">
        <f>F909/F907*100</f>
        <v>0.61453732782596426</v>
      </c>
      <c r="H909" s="52">
        <f t="shared" si="45"/>
        <v>-85.564168819982768</v>
      </c>
    </row>
    <row r="910" spans="1:8" ht="20.100000000000001" customHeight="1" x14ac:dyDescent="0.2">
      <c r="A910" s="334"/>
      <c r="B910" s="337"/>
      <c r="C910" s="86" t="s">
        <v>588</v>
      </c>
      <c r="D910" s="52">
        <f t="shared" si="47"/>
        <v>52436</v>
      </c>
      <c r="E910" s="52">
        <f>D910/D907*100</f>
        <v>98.516873522791741</v>
      </c>
      <c r="F910" s="52">
        <f>F915+F920+F925</f>
        <v>10841.98</v>
      </c>
      <c r="G910" s="52">
        <f>F910/F907*100</f>
        <v>99.385462672174029</v>
      </c>
      <c r="H910" s="52">
        <f t="shared" si="45"/>
        <v>-79.323403768403381</v>
      </c>
    </row>
    <row r="911" spans="1:8" ht="20.100000000000001" customHeight="1" x14ac:dyDescent="0.2">
      <c r="A911" s="335"/>
      <c r="B911" s="338"/>
      <c r="C911" s="86" t="s">
        <v>589</v>
      </c>
      <c r="D911" s="52">
        <f>D916+D921+D926</f>
        <v>0</v>
      </c>
      <c r="E911" s="52">
        <f>D911/D907*100</f>
        <v>0</v>
      </c>
      <c r="F911" s="52">
        <f>F916+F921+F926</f>
        <v>0</v>
      </c>
      <c r="G911" s="52">
        <f>F911/F907*100</f>
        <v>0</v>
      </c>
      <c r="H911" s="52" t="s">
        <v>89</v>
      </c>
    </row>
    <row r="912" spans="1:8" ht="20.100000000000001" customHeight="1" x14ac:dyDescent="0.2">
      <c r="A912" s="322" t="s">
        <v>261</v>
      </c>
      <c r="B912" s="324" t="s">
        <v>262</v>
      </c>
      <c r="C912" s="211" t="s">
        <v>585</v>
      </c>
      <c r="D912" s="8">
        <f>D913+D914+D915+D916</f>
        <v>23456.400000000001</v>
      </c>
      <c r="E912" s="8">
        <f>E913+E914+E915+E916</f>
        <v>100</v>
      </c>
      <c r="F912" s="8">
        <f>F913+F914+F915+F916</f>
        <v>4215.25</v>
      </c>
      <c r="G912" s="8">
        <f>G913+G914+G915+G916</f>
        <v>100</v>
      </c>
      <c r="H912" s="8">
        <f t="shared" si="45"/>
        <v>-82.02942480517045</v>
      </c>
    </row>
    <row r="913" spans="1:8" ht="38.25" customHeight="1" x14ac:dyDescent="0.2">
      <c r="A913" s="322"/>
      <c r="B913" s="325"/>
      <c r="C913" s="210" t="s">
        <v>586</v>
      </c>
      <c r="D913" s="8">
        <v>0</v>
      </c>
      <c r="E913" s="8">
        <f>D913/D912*100</f>
        <v>0</v>
      </c>
      <c r="F913" s="8">
        <v>0</v>
      </c>
      <c r="G913" s="8">
        <f>F913/F912*100</f>
        <v>0</v>
      </c>
      <c r="H913" s="8" t="s">
        <v>89</v>
      </c>
    </row>
    <row r="914" spans="1:8" ht="20.100000000000001" customHeight="1" x14ac:dyDescent="0.2">
      <c r="A914" s="322"/>
      <c r="B914" s="325"/>
      <c r="C914" s="210" t="s">
        <v>587</v>
      </c>
      <c r="D914" s="8">
        <v>464.4</v>
      </c>
      <c r="E914" s="8">
        <f>D914/D912*100</f>
        <v>1.9798434542385019</v>
      </c>
      <c r="F914" s="8">
        <v>67.040000000000006</v>
      </c>
      <c r="G914" s="8">
        <f>F914/F912*100</f>
        <v>1.5904157523278573</v>
      </c>
      <c r="H914" s="8">
        <f t="shared" ref="H914:H923" si="48">F914/D914*100-100</f>
        <v>-85.564168819982768</v>
      </c>
    </row>
    <row r="915" spans="1:8" ht="20.100000000000001" customHeight="1" x14ac:dyDescent="0.2">
      <c r="A915" s="322"/>
      <c r="B915" s="325"/>
      <c r="C915" s="210" t="s">
        <v>588</v>
      </c>
      <c r="D915" s="8">
        <v>22992</v>
      </c>
      <c r="E915" s="8">
        <f>D915/D912*100</f>
        <v>98.020156545761495</v>
      </c>
      <c r="F915" s="8">
        <v>4148.21</v>
      </c>
      <c r="G915" s="8">
        <f>F915/F912*100</f>
        <v>98.409584247672143</v>
      </c>
      <c r="H915" s="8">
        <f t="shared" si="48"/>
        <v>-81.958028879610296</v>
      </c>
    </row>
    <row r="916" spans="1:8" ht="20.100000000000001" customHeight="1" x14ac:dyDescent="0.2">
      <c r="A916" s="323"/>
      <c r="B916" s="326"/>
      <c r="C916" s="210" t="s">
        <v>589</v>
      </c>
      <c r="D916" s="8">
        <v>0</v>
      </c>
      <c r="E916" s="8">
        <f>D916/D912*100</f>
        <v>0</v>
      </c>
      <c r="F916" s="8">
        <v>0</v>
      </c>
      <c r="G916" s="8">
        <f>F916/F912*100</f>
        <v>0</v>
      </c>
      <c r="H916" s="8" t="s">
        <v>89</v>
      </c>
    </row>
    <row r="917" spans="1:8" ht="20.100000000000001" customHeight="1" x14ac:dyDescent="0.2">
      <c r="A917" s="342" t="s">
        <v>264</v>
      </c>
      <c r="B917" s="339" t="s">
        <v>1116</v>
      </c>
      <c r="C917" s="211" t="s">
        <v>585</v>
      </c>
      <c r="D917" s="8">
        <f>D918+D919+D920+D921</f>
        <v>29444</v>
      </c>
      <c r="E917" s="8">
        <f>E918+E919+E920+E921</f>
        <v>100</v>
      </c>
      <c r="F917" s="8">
        <f>F918+F919+F920+F921</f>
        <v>6693.77</v>
      </c>
      <c r="G917" s="8">
        <f>G918+G919+G920+G921</f>
        <v>100</v>
      </c>
      <c r="H917" s="8">
        <f t="shared" si="48"/>
        <v>-77.26609835620161</v>
      </c>
    </row>
    <row r="918" spans="1:8" ht="34.5" customHeight="1" x14ac:dyDescent="0.2">
      <c r="A918" s="343"/>
      <c r="B918" s="340"/>
      <c r="C918" s="210" t="s">
        <v>586</v>
      </c>
      <c r="D918" s="8">
        <v>0</v>
      </c>
      <c r="E918" s="8">
        <f>D918/D917*100</f>
        <v>0</v>
      </c>
      <c r="F918" s="8">
        <v>0</v>
      </c>
      <c r="G918" s="8">
        <f>F918/F917*100</f>
        <v>0</v>
      </c>
      <c r="H918" s="8" t="s">
        <v>89</v>
      </c>
    </row>
    <row r="919" spans="1:8" ht="20.100000000000001" customHeight="1" x14ac:dyDescent="0.2">
      <c r="A919" s="343"/>
      <c r="B919" s="340"/>
      <c r="C919" s="210" t="s">
        <v>587</v>
      </c>
      <c r="D919" s="8">
        <v>0</v>
      </c>
      <c r="E919" s="8">
        <f>D919/D917*100</f>
        <v>0</v>
      </c>
      <c r="F919" s="8">
        <v>0</v>
      </c>
      <c r="G919" s="8">
        <f>F919/F917*100</f>
        <v>0</v>
      </c>
      <c r="H919" s="8" t="s">
        <v>89</v>
      </c>
    </row>
    <row r="920" spans="1:8" ht="20.100000000000001" customHeight="1" x14ac:dyDescent="0.2">
      <c r="A920" s="343"/>
      <c r="B920" s="340"/>
      <c r="C920" s="210" t="s">
        <v>588</v>
      </c>
      <c r="D920" s="8">
        <v>29444</v>
      </c>
      <c r="E920" s="8">
        <f>D920/D917*100</f>
        <v>100</v>
      </c>
      <c r="F920" s="8">
        <v>6693.77</v>
      </c>
      <c r="G920" s="8">
        <f>F920/F917*100</f>
        <v>100</v>
      </c>
      <c r="H920" s="8">
        <f t="shared" si="48"/>
        <v>-77.26609835620161</v>
      </c>
    </row>
    <row r="921" spans="1:8" ht="20.100000000000001" customHeight="1" x14ac:dyDescent="0.2">
      <c r="A921" s="344"/>
      <c r="B921" s="341"/>
      <c r="C921" s="210" t="s">
        <v>589</v>
      </c>
      <c r="D921" s="8">
        <v>0</v>
      </c>
      <c r="E921" s="8">
        <f>D921/D917*100</f>
        <v>0</v>
      </c>
      <c r="F921" s="8">
        <v>0</v>
      </c>
      <c r="G921" s="8">
        <f>F921/F917*100</f>
        <v>0</v>
      </c>
      <c r="H921" s="8" t="s">
        <v>89</v>
      </c>
    </row>
    <row r="922" spans="1:8" ht="20.100000000000001" customHeight="1" x14ac:dyDescent="0.2">
      <c r="A922" s="322" t="s">
        <v>267</v>
      </c>
      <c r="B922" s="324" t="s">
        <v>632</v>
      </c>
      <c r="C922" s="211" t="s">
        <v>585</v>
      </c>
      <c r="D922" s="8">
        <f>D923+D924+D925+D926</f>
        <v>325</v>
      </c>
      <c r="E922" s="8">
        <f>E923+E924+E925+E926</f>
        <v>100</v>
      </c>
      <c r="F922" s="8">
        <f>F923+F924+F925+F926</f>
        <v>0</v>
      </c>
      <c r="G922" s="8">
        <v>0</v>
      </c>
      <c r="H922" s="8">
        <f t="shared" si="48"/>
        <v>-100</v>
      </c>
    </row>
    <row r="923" spans="1:8" ht="34.5" customHeight="1" x14ac:dyDescent="0.2">
      <c r="A923" s="322"/>
      <c r="B923" s="325"/>
      <c r="C923" s="210" t="s">
        <v>586</v>
      </c>
      <c r="D923" s="8">
        <v>325</v>
      </c>
      <c r="E923" s="8">
        <f>D923/D922*100</f>
        <v>100</v>
      </c>
      <c r="F923" s="8">
        <v>0</v>
      </c>
      <c r="G923" s="8">
        <v>0</v>
      </c>
      <c r="H923" s="8">
        <f t="shared" si="48"/>
        <v>-100</v>
      </c>
    </row>
    <row r="924" spans="1:8" ht="20.100000000000001" customHeight="1" x14ac:dyDescent="0.2">
      <c r="A924" s="322"/>
      <c r="B924" s="325"/>
      <c r="C924" s="210" t="s">
        <v>587</v>
      </c>
      <c r="D924" s="8">
        <v>0</v>
      </c>
      <c r="E924" s="8">
        <f>D924/D922*100</f>
        <v>0</v>
      </c>
      <c r="F924" s="8">
        <v>0</v>
      </c>
      <c r="G924" s="8">
        <v>0</v>
      </c>
      <c r="H924" s="8" t="s">
        <v>89</v>
      </c>
    </row>
    <row r="925" spans="1:8" ht="20.100000000000001" customHeight="1" x14ac:dyDescent="0.2">
      <c r="A925" s="322"/>
      <c r="B925" s="325"/>
      <c r="C925" s="210" t="s">
        <v>588</v>
      </c>
      <c r="D925" s="8">
        <v>0</v>
      </c>
      <c r="E925" s="8">
        <f>D925/D922*100</f>
        <v>0</v>
      </c>
      <c r="F925" s="8">
        <v>0</v>
      </c>
      <c r="G925" s="8">
        <v>0</v>
      </c>
      <c r="H925" s="8" t="s">
        <v>89</v>
      </c>
    </row>
    <row r="926" spans="1:8" ht="20.100000000000001" customHeight="1" x14ac:dyDescent="0.2">
      <c r="A926" s="323"/>
      <c r="B926" s="326"/>
      <c r="C926" s="210" t="s">
        <v>589</v>
      </c>
      <c r="D926" s="8">
        <v>0</v>
      </c>
      <c r="E926" s="8">
        <f>D926/D922*100</f>
        <v>0</v>
      </c>
      <c r="F926" s="8">
        <v>0</v>
      </c>
      <c r="G926" s="8">
        <v>0</v>
      </c>
      <c r="H926" s="8" t="s">
        <v>89</v>
      </c>
    </row>
    <row r="927" spans="1:8" ht="20.100000000000001" customHeight="1" x14ac:dyDescent="0.2">
      <c r="A927" s="334" t="s">
        <v>270</v>
      </c>
      <c r="B927" s="336" t="s">
        <v>1237</v>
      </c>
      <c r="C927" s="87" t="s">
        <v>585</v>
      </c>
      <c r="D927" s="52">
        <f>D932+D937+D942</f>
        <v>7250</v>
      </c>
      <c r="E927" s="52">
        <f>E928+E929+E930+E931</f>
        <v>100</v>
      </c>
      <c r="F927" s="52">
        <f>F932+F937+F942+0.01</f>
        <v>3590.0800000000004</v>
      </c>
      <c r="G927" s="52">
        <f>G928+G929+G930+G931</f>
        <v>99.999721454675097</v>
      </c>
      <c r="H927" s="52">
        <f t="shared" ref="H927:H935" si="49">F927/D927*100-100</f>
        <v>-50.481655172413788</v>
      </c>
    </row>
    <row r="928" spans="1:8" ht="35.25" customHeight="1" x14ac:dyDescent="0.2">
      <c r="A928" s="334"/>
      <c r="B928" s="337"/>
      <c r="C928" s="86" t="s">
        <v>586</v>
      </c>
      <c r="D928" s="52">
        <f>D933+D938+D943</f>
        <v>4860</v>
      </c>
      <c r="E928" s="52">
        <f>D928/D927*100</f>
        <v>67.034482758620697</v>
      </c>
      <c r="F928" s="52">
        <f>F933+F938+F943</f>
        <v>3590.07</v>
      </c>
      <c r="G928" s="52">
        <f>F928/F927*100</f>
        <v>99.999721454675097</v>
      </c>
      <c r="H928" s="52">
        <f t="shared" si="49"/>
        <v>-26.130246913580251</v>
      </c>
    </row>
    <row r="929" spans="1:8" ht="20.100000000000001" customHeight="1" x14ac:dyDescent="0.2">
      <c r="A929" s="334"/>
      <c r="B929" s="337"/>
      <c r="C929" s="86" t="s">
        <v>587</v>
      </c>
      <c r="D929" s="52">
        <f>D934+D939+D944</f>
        <v>1770</v>
      </c>
      <c r="E929" s="52">
        <f>D929/D927*100</f>
        <v>24.413793103448274</v>
      </c>
      <c r="F929" s="52">
        <f>F934+F939+F944</f>
        <v>0</v>
      </c>
      <c r="G929" s="52">
        <f>F929/F927*100</f>
        <v>0</v>
      </c>
      <c r="H929" s="52">
        <f t="shared" si="49"/>
        <v>-100</v>
      </c>
    </row>
    <row r="930" spans="1:8" ht="20.100000000000001" customHeight="1" x14ac:dyDescent="0.2">
      <c r="A930" s="334"/>
      <c r="B930" s="337"/>
      <c r="C930" s="86" t="s">
        <v>588</v>
      </c>
      <c r="D930" s="52">
        <f>D935+D940+D945</f>
        <v>620</v>
      </c>
      <c r="E930" s="52">
        <f>D930/D927*100</f>
        <v>8.5517241379310338</v>
      </c>
      <c r="F930" s="52">
        <f>F935+F940+F945</f>
        <v>0</v>
      </c>
      <c r="G930" s="52">
        <f>F930/F927*100</f>
        <v>0</v>
      </c>
      <c r="H930" s="52">
        <f t="shared" si="49"/>
        <v>-100</v>
      </c>
    </row>
    <row r="931" spans="1:8" ht="20.100000000000001" customHeight="1" x14ac:dyDescent="0.2">
      <c r="A931" s="335"/>
      <c r="B931" s="338"/>
      <c r="C931" s="86" t="s">
        <v>589</v>
      </c>
      <c r="D931" s="52">
        <f>D936+D941+D946</f>
        <v>0</v>
      </c>
      <c r="E931" s="52">
        <f>D931/D927*100</f>
        <v>0</v>
      </c>
      <c r="F931" s="52">
        <f>F936+F941+F946</f>
        <v>0</v>
      </c>
      <c r="G931" s="52">
        <f>F931/F927*100</f>
        <v>0</v>
      </c>
      <c r="H931" s="52" t="s">
        <v>89</v>
      </c>
    </row>
    <row r="932" spans="1:8" ht="20.100000000000001" customHeight="1" x14ac:dyDescent="0.2">
      <c r="A932" s="322" t="s">
        <v>271</v>
      </c>
      <c r="B932" s="324" t="s">
        <v>1115</v>
      </c>
      <c r="C932" s="211" t="s">
        <v>585</v>
      </c>
      <c r="D932" s="8">
        <f>D933+D934+D935+D936</f>
        <v>3043</v>
      </c>
      <c r="E932" s="8">
        <f>E933+E934+E935+E936</f>
        <v>100</v>
      </c>
      <c r="F932" s="8">
        <f>F933+F934+F935+F936</f>
        <v>0</v>
      </c>
      <c r="G932" s="8">
        <v>0</v>
      </c>
      <c r="H932" s="8">
        <f t="shared" si="49"/>
        <v>-100</v>
      </c>
    </row>
    <row r="933" spans="1:8" ht="33.75" customHeight="1" x14ac:dyDescent="0.2">
      <c r="A933" s="322"/>
      <c r="B933" s="325"/>
      <c r="C933" s="210" t="s">
        <v>586</v>
      </c>
      <c r="D933" s="8">
        <v>653</v>
      </c>
      <c r="E933" s="8">
        <f>D933/D932*100</f>
        <v>21.459086427867234</v>
      </c>
      <c r="F933" s="8">
        <v>0</v>
      </c>
      <c r="G933" s="8">
        <v>0</v>
      </c>
      <c r="H933" s="8">
        <f t="shared" si="49"/>
        <v>-100</v>
      </c>
    </row>
    <row r="934" spans="1:8" ht="20.100000000000001" customHeight="1" x14ac:dyDescent="0.2">
      <c r="A934" s="322"/>
      <c r="B934" s="325"/>
      <c r="C934" s="210" t="s">
        <v>587</v>
      </c>
      <c r="D934" s="8">
        <v>1770</v>
      </c>
      <c r="E934" s="8">
        <f>D934/D932*100</f>
        <v>58.166283273085774</v>
      </c>
      <c r="F934" s="8">
        <v>0</v>
      </c>
      <c r="G934" s="8">
        <v>0</v>
      </c>
      <c r="H934" s="8">
        <f t="shared" si="49"/>
        <v>-100</v>
      </c>
    </row>
    <row r="935" spans="1:8" ht="20.100000000000001" customHeight="1" x14ac:dyDescent="0.2">
      <c r="A935" s="322"/>
      <c r="B935" s="325"/>
      <c r="C935" s="210" t="s">
        <v>588</v>
      </c>
      <c r="D935" s="8">
        <v>620</v>
      </c>
      <c r="E935" s="8">
        <f>D935/D932*100</f>
        <v>20.374630299046991</v>
      </c>
      <c r="F935" s="8">
        <v>0</v>
      </c>
      <c r="G935" s="8">
        <v>0</v>
      </c>
      <c r="H935" s="8">
        <f t="shared" si="49"/>
        <v>-100</v>
      </c>
    </row>
    <row r="936" spans="1:8" ht="20.100000000000001" customHeight="1" x14ac:dyDescent="0.2">
      <c r="A936" s="323"/>
      <c r="B936" s="326"/>
      <c r="C936" s="210" t="s">
        <v>589</v>
      </c>
      <c r="D936" s="8">
        <v>0</v>
      </c>
      <c r="E936" s="8">
        <f>D936/D932*100</f>
        <v>0</v>
      </c>
      <c r="F936" s="8">
        <v>0</v>
      </c>
      <c r="G936" s="8">
        <v>0</v>
      </c>
      <c r="H936" s="8" t="s">
        <v>89</v>
      </c>
    </row>
    <row r="937" spans="1:8" ht="20.100000000000001" customHeight="1" x14ac:dyDescent="0.2">
      <c r="A937" s="322" t="s">
        <v>272</v>
      </c>
      <c r="B937" s="339" t="s">
        <v>633</v>
      </c>
      <c r="C937" s="211" t="s">
        <v>585</v>
      </c>
      <c r="D937" s="8">
        <f>D938+D939+D940+D941</f>
        <v>691</v>
      </c>
      <c r="E937" s="8">
        <f>E938+E939+E940+E941</f>
        <v>100</v>
      </c>
      <c r="F937" s="8">
        <f>F938+F939+F940+F941</f>
        <v>74.069999999999993</v>
      </c>
      <c r="G937" s="8">
        <f>G938+G939+G940+G941</f>
        <v>100</v>
      </c>
      <c r="H937" s="8">
        <f t="shared" ref="H937:H943" si="50">F937/D937*100-100</f>
        <v>-89.280752532561507</v>
      </c>
    </row>
    <row r="938" spans="1:8" ht="33.75" customHeight="1" x14ac:dyDescent="0.2">
      <c r="A938" s="322"/>
      <c r="B938" s="340"/>
      <c r="C938" s="210" t="s">
        <v>586</v>
      </c>
      <c r="D938" s="8">
        <v>691</v>
      </c>
      <c r="E938" s="8">
        <f>D938/D937*100</f>
        <v>100</v>
      </c>
      <c r="F938" s="8">
        <v>74.069999999999993</v>
      </c>
      <c r="G938" s="8">
        <f>F938/F937*100</f>
        <v>100</v>
      </c>
      <c r="H938" s="8">
        <f t="shared" si="50"/>
        <v>-89.280752532561507</v>
      </c>
    </row>
    <row r="939" spans="1:8" ht="20.100000000000001" customHeight="1" x14ac:dyDescent="0.2">
      <c r="A939" s="322"/>
      <c r="B939" s="340"/>
      <c r="C939" s="210" t="s">
        <v>587</v>
      </c>
      <c r="D939" s="8">
        <v>0</v>
      </c>
      <c r="E939" s="8">
        <f>D939/D937*100</f>
        <v>0</v>
      </c>
      <c r="F939" s="8">
        <v>0</v>
      </c>
      <c r="G939" s="8">
        <f>F939/F937*100</f>
        <v>0</v>
      </c>
      <c r="H939" s="8" t="s">
        <v>89</v>
      </c>
    </row>
    <row r="940" spans="1:8" ht="20.100000000000001" customHeight="1" x14ac:dyDescent="0.2">
      <c r="A940" s="322"/>
      <c r="B940" s="340"/>
      <c r="C940" s="210" t="s">
        <v>588</v>
      </c>
      <c r="D940" s="8">
        <v>0</v>
      </c>
      <c r="E940" s="8">
        <f>D940/D937*100</f>
        <v>0</v>
      </c>
      <c r="F940" s="8">
        <v>0</v>
      </c>
      <c r="G940" s="8">
        <f>F940/F937*100</f>
        <v>0</v>
      </c>
      <c r="H940" s="8" t="s">
        <v>89</v>
      </c>
    </row>
    <row r="941" spans="1:8" ht="20.100000000000001" customHeight="1" x14ac:dyDescent="0.2">
      <c r="A941" s="323"/>
      <c r="B941" s="341"/>
      <c r="C941" s="210" t="s">
        <v>589</v>
      </c>
      <c r="D941" s="8">
        <v>0</v>
      </c>
      <c r="E941" s="8">
        <f>D941/D937*100</f>
        <v>0</v>
      </c>
      <c r="F941" s="8">
        <v>0</v>
      </c>
      <c r="G941" s="8">
        <f>F941/F937*100</f>
        <v>0</v>
      </c>
      <c r="H941" s="8" t="s">
        <v>89</v>
      </c>
    </row>
    <row r="942" spans="1:8" ht="20.100000000000001" customHeight="1" x14ac:dyDescent="0.2">
      <c r="A942" s="322" t="s">
        <v>273</v>
      </c>
      <c r="B942" s="324" t="s">
        <v>275</v>
      </c>
      <c r="C942" s="211" t="s">
        <v>585</v>
      </c>
      <c r="D942" s="8">
        <f>D943+D944+D945+D946</f>
        <v>3516</v>
      </c>
      <c r="E942" s="8">
        <f>E943+E944+E945+E946</f>
        <v>100</v>
      </c>
      <c r="F942" s="8">
        <f>F943+F944+F945+F946</f>
        <v>3516</v>
      </c>
      <c r="G942" s="8">
        <f>G943+G944+G945+G946</f>
        <v>100</v>
      </c>
      <c r="H942" s="8">
        <f t="shared" si="50"/>
        <v>0</v>
      </c>
    </row>
    <row r="943" spans="1:8" ht="33" customHeight="1" x14ac:dyDescent="0.2">
      <c r="A943" s="322"/>
      <c r="B943" s="325"/>
      <c r="C943" s="210" t="s">
        <v>586</v>
      </c>
      <c r="D943" s="8">
        <v>3516</v>
      </c>
      <c r="E943" s="8">
        <f>D943/D942*100</f>
        <v>100</v>
      </c>
      <c r="F943" s="8">
        <v>3516</v>
      </c>
      <c r="G943" s="8">
        <f>F943/F942*100</f>
        <v>100</v>
      </c>
      <c r="H943" s="8">
        <f t="shared" si="50"/>
        <v>0</v>
      </c>
    </row>
    <row r="944" spans="1:8" ht="20.100000000000001" customHeight="1" x14ac:dyDescent="0.2">
      <c r="A944" s="322"/>
      <c r="B944" s="325"/>
      <c r="C944" s="210" t="s">
        <v>587</v>
      </c>
      <c r="D944" s="8">
        <v>0</v>
      </c>
      <c r="E944" s="8">
        <f>D944/D942*100</f>
        <v>0</v>
      </c>
      <c r="F944" s="8">
        <v>0</v>
      </c>
      <c r="G944" s="8">
        <f>F944/F942*100</f>
        <v>0</v>
      </c>
      <c r="H944" s="8" t="s">
        <v>89</v>
      </c>
    </row>
    <row r="945" spans="1:8" ht="20.100000000000001" customHeight="1" x14ac:dyDescent="0.2">
      <c r="A945" s="322"/>
      <c r="B945" s="325"/>
      <c r="C945" s="210" t="s">
        <v>588</v>
      </c>
      <c r="D945" s="8">
        <v>0</v>
      </c>
      <c r="E945" s="8">
        <f>D945/D942*100</f>
        <v>0</v>
      </c>
      <c r="F945" s="8">
        <v>0</v>
      </c>
      <c r="G945" s="8">
        <f>F945/F942*100</f>
        <v>0</v>
      </c>
      <c r="H945" s="8" t="s">
        <v>89</v>
      </c>
    </row>
    <row r="946" spans="1:8" ht="20.100000000000001" customHeight="1" x14ac:dyDescent="0.2">
      <c r="A946" s="323"/>
      <c r="B946" s="326"/>
      <c r="C946" s="210" t="s">
        <v>589</v>
      </c>
      <c r="D946" s="8">
        <v>0</v>
      </c>
      <c r="E946" s="8">
        <f>D946/D942*100</f>
        <v>0</v>
      </c>
      <c r="F946" s="8">
        <v>0</v>
      </c>
      <c r="G946" s="8">
        <f>F946/F942*100</f>
        <v>0</v>
      </c>
      <c r="H946" s="8" t="s">
        <v>89</v>
      </c>
    </row>
    <row r="947" spans="1:8" ht="20.100000000000001" customHeight="1" x14ac:dyDescent="0.2">
      <c r="A947" s="334" t="s">
        <v>276</v>
      </c>
      <c r="B947" s="336" t="s">
        <v>804</v>
      </c>
      <c r="C947" s="87" t="s">
        <v>585</v>
      </c>
      <c r="D947" s="52">
        <f>D948+D949+D950+D951</f>
        <v>7020</v>
      </c>
      <c r="E947" s="52">
        <f>E948+E949+E950+E951</f>
        <v>100</v>
      </c>
      <c r="F947" s="52">
        <f>F948+F949+F950+F951</f>
        <v>0</v>
      </c>
      <c r="G947" s="52">
        <v>0</v>
      </c>
      <c r="H947" s="52">
        <f t="shared" ref="H947:H952" si="51">F947/D947*100-100</f>
        <v>-100</v>
      </c>
    </row>
    <row r="948" spans="1:8" ht="30.75" customHeight="1" x14ac:dyDescent="0.2">
      <c r="A948" s="334"/>
      <c r="B948" s="337"/>
      <c r="C948" s="86" t="s">
        <v>586</v>
      </c>
      <c r="D948" s="52">
        <f>D953+D958+D963</f>
        <v>1520</v>
      </c>
      <c r="E948" s="52">
        <f>D948/D947*100</f>
        <v>21.652421652421651</v>
      </c>
      <c r="F948" s="52">
        <f>F953+F958+F963</f>
        <v>0</v>
      </c>
      <c r="G948" s="52">
        <v>0</v>
      </c>
      <c r="H948" s="52">
        <f t="shared" si="51"/>
        <v>-100</v>
      </c>
    </row>
    <row r="949" spans="1:8" ht="20.100000000000001" customHeight="1" x14ac:dyDescent="0.2">
      <c r="A949" s="334"/>
      <c r="B949" s="337"/>
      <c r="C949" s="86" t="s">
        <v>587</v>
      </c>
      <c r="D949" s="52">
        <f>D954+D959+D964</f>
        <v>1520</v>
      </c>
      <c r="E949" s="52">
        <f>D949/D947*100</f>
        <v>21.652421652421651</v>
      </c>
      <c r="F949" s="52">
        <f>F954+F959+F964</f>
        <v>0</v>
      </c>
      <c r="G949" s="52">
        <v>0</v>
      </c>
      <c r="H949" s="52">
        <f t="shared" si="51"/>
        <v>-100</v>
      </c>
    </row>
    <row r="950" spans="1:8" ht="20.100000000000001" customHeight="1" x14ac:dyDescent="0.2">
      <c r="A950" s="334"/>
      <c r="B950" s="337"/>
      <c r="C950" s="86" t="s">
        <v>588</v>
      </c>
      <c r="D950" s="52">
        <f>D955+D960+D965</f>
        <v>3980</v>
      </c>
      <c r="E950" s="52">
        <f>D950/D947*100</f>
        <v>56.69515669515669</v>
      </c>
      <c r="F950" s="52">
        <f>F955+F960+F965</f>
        <v>0</v>
      </c>
      <c r="G950" s="52">
        <v>0</v>
      </c>
      <c r="H950" s="52">
        <f t="shared" si="51"/>
        <v>-100</v>
      </c>
    </row>
    <row r="951" spans="1:8" ht="20.100000000000001" customHeight="1" x14ac:dyDescent="0.2">
      <c r="A951" s="335"/>
      <c r="B951" s="338"/>
      <c r="C951" s="86" t="s">
        <v>589</v>
      </c>
      <c r="D951" s="52">
        <f>D956+D961+D966</f>
        <v>0</v>
      </c>
      <c r="E951" s="52">
        <f>D951/D947*100</f>
        <v>0</v>
      </c>
      <c r="F951" s="52">
        <f>F956+F961+F966</f>
        <v>0</v>
      </c>
      <c r="G951" s="52">
        <v>0</v>
      </c>
      <c r="H951" s="52" t="s">
        <v>89</v>
      </c>
    </row>
    <row r="952" spans="1:8" ht="20.100000000000001" customHeight="1" x14ac:dyDescent="0.2">
      <c r="A952" s="322" t="s">
        <v>277</v>
      </c>
      <c r="B952" s="324" t="s">
        <v>634</v>
      </c>
      <c r="C952" s="211" t="s">
        <v>585</v>
      </c>
      <c r="D952" s="8">
        <f>D953+D954+D955+D956</f>
        <v>3980</v>
      </c>
      <c r="E952" s="8">
        <f>E953+E954+E955+E956</f>
        <v>100</v>
      </c>
      <c r="F952" s="8">
        <f>F953+F954+F955+F956</f>
        <v>0</v>
      </c>
      <c r="G952" s="8">
        <v>0</v>
      </c>
      <c r="H952" s="8">
        <f t="shared" si="51"/>
        <v>-100</v>
      </c>
    </row>
    <row r="953" spans="1:8" ht="38.25" customHeight="1" x14ac:dyDescent="0.2">
      <c r="A953" s="322"/>
      <c r="B953" s="325"/>
      <c r="C953" s="210" t="s">
        <v>586</v>
      </c>
      <c r="D953" s="8">
        <v>0</v>
      </c>
      <c r="E953" s="8">
        <f>D953/D952*100</f>
        <v>0</v>
      </c>
      <c r="F953" s="8">
        <v>0</v>
      </c>
      <c r="G953" s="8">
        <v>0</v>
      </c>
      <c r="H953" s="8" t="s">
        <v>89</v>
      </c>
    </row>
    <row r="954" spans="1:8" ht="20.100000000000001" customHeight="1" x14ac:dyDescent="0.2">
      <c r="A954" s="322"/>
      <c r="B954" s="325"/>
      <c r="C954" s="210" t="s">
        <v>587</v>
      </c>
      <c r="D954" s="8">
        <v>0</v>
      </c>
      <c r="E954" s="8">
        <f>D954/D952*100</f>
        <v>0</v>
      </c>
      <c r="F954" s="8">
        <v>0</v>
      </c>
      <c r="G954" s="8">
        <v>0</v>
      </c>
      <c r="H954" s="8" t="s">
        <v>89</v>
      </c>
    </row>
    <row r="955" spans="1:8" ht="20.100000000000001" customHeight="1" x14ac:dyDescent="0.2">
      <c r="A955" s="322"/>
      <c r="B955" s="325"/>
      <c r="C955" s="210" t="s">
        <v>588</v>
      </c>
      <c r="D955" s="8">
        <v>3980</v>
      </c>
      <c r="E955" s="8">
        <f>D955/D952*100</f>
        <v>100</v>
      </c>
      <c r="F955" s="8">
        <v>0</v>
      </c>
      <c r="G955" s="8">
        <v>0</v>
      </c>
      <c r="H955" s="8">
        <f t="shared" ref="H955:H958" si="52">F955/D955*100-100</f>
        <v>-100</v>
      </c>
    </row>
    <row r="956" spans="1:8" ht="20.100000000000001" customHeight="1" x14ac:dyDescent="0.2">
      <c r="A956" s="323"/>
      <c r="B956" s="326"/>
      <c r="C956" s="210" t="s">
        <v>589</v>
      </c>
      <c r="D956" s="8">
        <v>0</v>
      </c>
      <c r="E956" s="8">
        <f>D956/D952*100</f>
        <v>0</v>
      </c>
      <c r="F956" s="8">
        <v>0</v>
      </c>
      <c r="G956" s="8">
        <v>0</v>
      </c>
      <c r="H956" s="8" t="s">
        <v>89</v>
      </c>
    </row>
    <row r="957" spans="1:8" ht="20.100000000000001" customHeight="1" x14ac:dyDescent="0.2">
      <c r="A957" s="322" t="s">
        <v>278</v>
      </c>
      <c r="B957" s="324" t="s">
        <v>1114</v>
      </c>
      <c r="C957" s="211" t="s">
        <v>585</v>
      </c>
      <c r="D957" s="8">
        <f>D958+D959+D960+D961</f>
        <v>1520</v>
      </c>
      <c r="E957" s="8">
        <f>E958+E959+E960+E961</f>
        <v>0</v>
      </c>
      <c r="F957" s="8">
        <f>F958+F959+F960+F961</f>
        <v>0</v>
      </c>
      <c r="G957" s="8">
        <v>0</v>
      </c>
      <c r="H957" s="8">
        <f t="shared" si="52"/>
        <v>-100</v>
      </c>
    </row>
    <row r="958" spans="1:8" ht="39" customHeight="1" x14ac:dyDescent="0.2">
      <c r="A958" s="322"/>
      <c r="B958" s="325"/>
      <c r="C958" s="210" t="s">
        <v>586</v>
      </c>
      <c r="D958" s="8">
        <v>1520</v>
      </c>
      <c r="E958" s="8">
        <v>0</v>
      </c>
      <c r="F958" s="8">
        <v>0</v>
      </c>
      <c r="G958" s="8">
        <v>0</v>
      </c>
      <c r="H958" s="8">
        <f t="shared" si="52"/>
        <v>-100</v>
      </c>
    </row>
    <row r="959" spans="1:8" ht="20.100000000000001" customHeight="1" x14ac:dyDescent="0.2">
      <c r="A959" s="322"/>
      <c r="B959" s="325"/>
      <c r="C959" s="210" t="s">
        <v>587</v>
      </c>
      <c r="D959" s="8">
        <v>0</v>
      </c>
      <c r="E959" s="8">
        <v>0</v>
      </c>
      <c r="F959" s="8">
        <v>0</v>
      </c>
      <c r="G959" s="8">
        <v>0</v>
      </c>
      <c r="H959" s="8" t="s">
        <v>89</v>
      </c>
    </row>
    <row r="960" spans="1:8" ht="20.100000000000001" customHeight="1" x14ac:dyDescent="0.2">
      <c r="A960" s="322"/>
      <c r="B960" s="325"/>
      <c r="C960" s="210" t="s">
        <v>588</v>
      </c>
      <c r="D960" s="8">
        <v>0</v>
      </c>
      <c r="E960" s="8">
        <v>0</v>
      </c>
      <c r="F960" s="8">
        <v>0</v>
      </c>
      <c r="G960" s="8">
        <v>0</v>
      </c>
      <c r="H960" s="8" t="s">
        <v>89</v>
      </c>
    </row>
    <row r="961" spans="1:8" ht="20.100000000000001" customHeight="1" x14ac:dyDescent="0.2">
      <c r="A961" s="323"/>
      <c r="B961" s="326"/>
      <c r="C961" s="210" t="s">
        <v>589</v>
      </c>
      <c r="D961" s="8">
        <v>0</v>
      </c>
      <c r="E961" s="8">
        <v>0</v>
      </c>
      <c r="F961" s="8">
        <v>0</v>
      </c>
      <c r="G961" s="8">
        <v>0</v>
      </c>
      <c r="H961" s="8" t="s">
        <v>89</v>
      </c>
    </row>
    <row r="962" spans="1:8" ht="20.100000000000001" customHeight="1" x14ac:dyDescent="0.2">
      <c r="A962" s="322" t="s">
        <v>279</v>
      </c>
      <c r="B962" s="324" t="s">
        <v>1113</v>
      </c>
      <c r="C962" s="211" t="s">
        <v>585</v>
      </c>
      <c r="D962" s="8">
        <f>D963+D964+D965+D966</f>
        <v>1520</v>
      </c>
      <c r="E962" s="8">
        <f>E963+E964+E965+E966</f>
        <v>0</v>
      </c>
      <c r="F962" s="8">
        <f>F963+F964+F965+F966</f>
        <v>0</v>
      </c>
      <c r="G962" s="8">
        <v>0</v>
      </c>
      <c r="H962" s="8">
        <f t="shared" ref="H962" si="53">F962/D962*100-100</f>
        <v>-100</v>
      </c>
    </row>
    <row r="963" spans="1:8" ht="33.75" customHeight="1" x14ac:dyDescent="0.2">
      <c r="A963" s="322"/>
      <c r="B963" s="325"/>
      <c r="C963" s="210" t="s">
        <v>586</v>
      </c>
      <c r="D963" s="8">
        <v>0</v>
      </c>
      <c r="E963" s="8">
        <v>0</v>
      </c>
      <c r="F963" s="8">
        <v>0</v>
      </c>
      <c r="G963" s="8">
        <v>0</v>
      </c>
      <c r="H963" s="8" t="s">
        <v>89</v>
      </c>
    </row>
    <row r="964" spans="1:8" ht="20.100000000000001" customHeight="1" x14ac:dyDescent="0.2">
      <c r="A964" s="322"/>
      <c r="B964" s="325"/>
      <c r="C964" s="210" t="s">
        <v>587</v>
      </c>
      <c r="D964" s="8">
        <v>1520</v>
      </c>
      <c r="E964" s="8">
        <v>0</v>
      </c>
      <c r="F964" s="8">
        <v>0</v>
      </c>
      <c r="G964" s="8">
        <v>0</v>
      </c>
      <c r="H964" s="8">
        <f t="shared" ref="H964" si="54">F964/D964*100-100</f>
        <v>-100</v>
      </c>
    </row>
    <row r="965" spans="1:8" ht="20.100000000000001" customHeight="1" x14ac:dyDescent="0.2">
      <c r="A965" s="322"/>
      <c r="B965" s="325"/>
      <c r="C965" s="210" t="s">
        <v>588</v>
      </c>
      <c r="D965" s="8">
        <v>0</v>
      </c>
      <c r="E965" s="8">
        <v>0</v>
      </c>
      <c r="F965" s="8">
        <v>0</v>
      </c>
      <c r="G965" s="8">
        <v>0</v>
      </c>
      <c r="H965" s="8" t="s">
        <v>89</v>
      </c>
    </row>
    <row r="966" spans="1:8" ht="20.100000000000001" customHeight="1" x14ac:dyDescent="0.2">
      <c r="A966" s="323"/>
      <c r="B966" s="326"/>
      <c r="C966" s="210" t="s">
        <v>589</v>
      </c>
      <c r="D966" s="8">
        <v>0</v>
      </c>
      <c r="E966" s="8">
        <v>0</v>
      </c>
      <c r="F966" s="8">
        <v>0</v>
      </c>
      <c r="G966" s="8">
        <v>0</v>
      </c>
      <c r="H966" s="8" t="s">
        <v>89</v>
      </c>
    </row>
    <row r="967" spans="1:8" ht="20.100000000000001" customHeight="1" x14ac:dyDescent="0.2">
      <c r="A967" s="327" t="s">
        <v>281</v>
      </c>
      <c r="B967" s="330" t="s">
        <v>1227</v>
      </c>
      <c r="C967" s="103" t="s">
        <v>585</v>
      </c>
      <c r="D967" s="52">
        <f>D968+D969+D970+D971</f>
        <v>17312.2</v>
      </c>
      <c r="E967" s="52">
        <f>E968+E969+E970+E971</f>
        <v>100</v>
      </c>
      <c r="F967" s="52">
        <f>F968+F969+F970+F971</f>
        <v>3435.76</v>
      </c>
      <c r="G967" s="52">
        <f>G968+G969+G970+G971</f>
        <v>100</v>
      </c>
      <c r="H967" s="52">
        <f t="shared" ref="H967:H972" si="55">F967/D967*100-100</f>
        <v>-80.154110973764162</v>
      </c>
    </row>
    <row r="968" spans="1:8" ht="33" customHeight="1" x14ac:dyDescent="0.2">
      <c r="A968" s="328"/>
      <c r="B968" s="331"/>
      <c r="C968" s="104" t="s">
        <v>586</v>
      </c>
      <c r="D968" s="52">
        <f>D973+D978+D983+D988+D993+D998</f>
        <v>800</v>
      </c>
      <c r="E968" s="52">
        <f>D968/D967*100</f>
        <v>4.6210187035732027</v>
      </c>
      <c r="F968" s="52">
        <f>F973+F978+F983+F988+F993+F998</f>
        <v>132.71</v>
      </c>
      <c r="G968" s="52">
        <f>F968/F967*100</f>
        <v>3.862609728269728</v>
      </c>
      <c r="H968" s="52">
        <f t="shared" si="55"/>
        <v>-83.411249999999995</v>
      </c>
    </row>
    <row r="969" spans="1:8" ht="20.100000000000001" customHeight="1" x14ac:dyDescent="0.2">
      <c r="A969" s="328"/>
      <c r="B969" s="331"/>
      <c r="C969" s="104" t="s">
        <v>587</v>
      </c>
      <c r="D969" s="52">
        <f>D974+D979+D984</f>
        <v>0</v>
      </c>
      <c r="E969" s="52">
        <f>D969/D967*100</f>
        <v>0</v>
      </c>
      <c r="F969" s="52">
        <f>F974+F984+F989+F994+F999</f>
        <v>0</v>
      </c>
      <c r="G969" s="52">
        <f>F969/F967*100</f>
        <v>0</v>
      </c>
      <c r="H969" s="52" t="s">
        <v>89</v>
      </c>
    </row>
    <row r="970" spans="1:8" ht="20.100000000000001" customHeight="1" x14ac:dyDescent="0.2">
      <c r="A970" s="328"/>
      <c r="B970" s="331"/>
      <c r="C970" s="104" t="s">
        <v>588</v>
      </c>
      <c r="D970" s="52">
        <f>D975+D980+D985+D990+D995+D1000</f>
        <v>16512.2</v>
      </c>
      <c r="E970" s="52">
        <f>D970/D967*100</f>
        <v>95.378981296426801</v>
      </c>
      <c r="F970" s="52">
        <f>F975+F980+F985+F990+F995+F1000</f>
        <v>3303.05</v>
      </c>
      <c r="G970" s="52">
        <f>F970/F967*100</f>
        <v>96.137390271730268</v>
      </c>
      <c r="H970" s="52">
        <f t="shared" si="55"/>
        <v>-79.996305761800357</v>
      </c>
    </row>
    <row r="971" spans="1:8" ht="20.100000000000001" customHeight="1" x14ac:dyDescent="0.2">
      <c r="A971" s="329"/>
      <c r="B971" s="332"/>
      <c r="C971" s="104" t="s">
        <v>589</v>
      </c>
      <c r="D971" s="52">
        <f>D976+D981+D986+D991+D996+D1001</f>
        <v>0</v>
      </c>
      <c r="E971" s="52">
        <f>D971/D967*100</f>
        <v>0</v>
      </c>
      <c r="F971" s="52">
        <f>F976+F981+F986+F991+F996+F1001</f>
        <v>0</v>
      </c>
      <c r="G971" s="52">
        <f>F971/F967*100</f>
        <v>0</v>
      </c>
      <c r="H971" s="52" t="s">
        <v>89</v>
      </c>
    </row>
    <row r="972" spans="1:8" ht="20.100000000000001" customHeight="1" x14ac:dyDescent="0.2">
      <c r="A972" s="322" t="s">
        <v>282</v>
      </c>
      <c r="B972" s="324" t="s">
        <v>283</v>
      </c>
      <c r="C972" s="211" t="s">
        <v>585</v>
      </c>
      <c r="D972" s="8">
        <f>D973+D974+D975+D976</f>
        <v>11409</v>
      </c>
      <c r="E972" s="8">
        <f>E973+E974+E975+E976</f>
        <v>100</v>
      </c>
      <c r="F972" s="8">
        <f>F973+F974+F975+F976</f>
        <v>2282</v>
      </c>
      <c r="G972" s="8">
        <f>G973+G974+G975+G976</f>
        <v>100</v>
      </c>
      <c r="H972" s="8">
        <f t="shared" si="55"/>
        <v>-79.99824699798404</v>
      </c>
    </row>
    <row r="973" spans="1:8" ht="33.75" customHeight="1" x14ac:dyDescent="0.2">
      <c r="A973" s="322"/>
      <c r="B973" s="325"/>
      <c r="C973" s="210" t="s">
        <v>586</v>
      </c>
      <c r="D973" s="8">
        <v>0</v>
      </c>
      <c r="E973" s="8">
        <f>D973/D972*100</f>
        <v>0</v>
      </c>
      <c r="F973" s="8">
        <v>0</v>
      </c>
      <c r="G973" s="8">
        <f>F973/F972*100</f>
        <v>0</v>
      </c>
      <c r="H973" s="8" t="s">
        <v>89</v>
      </c>
    </row>
    <row r="974" spans="1:8" ht="20.100000000000001" customHeight="1" x14ac:dyDescent="0.2">
      <c r="A974" s="322"/>
      <c r="B974" s="325"/>
      <c r="C974" s="210" t="s">
        <v>587</v>
      </c>
      <c r="D974" s="8">
        <v>0</v>
      </c>
      <c r="E974" s="8">
        <f>D974/D972*100</f>
        <v>0</v>
      </c>
      <c r="F974" s="8">
        <v>0</v>
      </c>
      <c r="G974" s="8">
        <f>F974/F972*100</f>
        <v>0</v>
      </c>
      <c r="H974" s="8" t="s">
        <v>89</v>
      </c>
    </row>
    <row r="975" spans="1:8" ht="20.100000000000001" customHeight="1" x14ac:dyDescent="0.2">
      <c r="A975" s="322"/>
      <c r="B975" s="325"/>
      <c r="C975" s="210" t="s">
        <v>588</v>
      </c>
      <c r="D975" s="8">
        <v>11409</v>
      </c>
      <c r="E975" s="8">
        <f>D975/D972*100</f>
        <v>100</v>
      </c>
      <c r="F975" s="8">
        <v>2282</v>
      </c>
      <c r="G975" s="8">
        <f>F975/F972*100</f>
        <v>100</v>
      </c>
      <c r="H975" s="8">
        <f t="shared" ref="H975:H1000" si="56">F975/D975*100-100</f>
        <v>-79.99824699798404</v>
      </c>
    </row>
    <row r="976" spans="1:8" ht="20.100000000000001" customHeight="1" x14ac:dyDescent="0.2">
      <c r="A976" s="323"/>
      <c r="B976" s="326"/>
      <c r="C976" s="210" t="s">
        <v>589</v>
      </c>
      <c r="D976" s="8">
        <v>0</v>
      </c>
      <c r="E976" s="8">
        <f>D976/D972*100</f>
        <v>0</v>
      </c>
      <c r="F976" s="8">
        <v>0</v>
      </c>
      <c r="G976" s="8">
        <f>F976/F972*100</f>
        <v>0</v>
      </c>
      <c r="H976" s="8" t="s">
        <v>89</v>
      </c>
    </row>
    <row r="977" spans="1:8" ht="20.100000000000001" customHeight="1" x14ac:dyDescent="0.2">
      <c r="A977" s="322" t="s">
        <v>284</v>
      </c>
      <c r="B977" s="324" t="s">
        <v>144</v>
      </c>
      <c r="C977" s="211" t="s">
        <v>585</v>
      </c>
      <c r="D977" s="8">
        <f>D978+D979+D980+D981</f>
        <v>800</v>
      </c>
      <c r="E977" s="8">
        <f>E978+E979+E980+E981</f>
        <v>100</v>
      </c>
      <c r="F977" s="8">
        <f>F978+F979+F980+F981</f>
        <v>132.71</v>
      </c>
      <c r="G977" s="8">
        <f>G978+G979+G980+G981</f>
        <v>100</v>
      </c>
      <c r="H977" s="8">
        <f t="shared" si="56"/>
        <v>-83.411249999999995</v>
      </c>
    </row>
    <row r="978" spans="1:8" ht="37.5" customHeight="1" x14ac:dyDescent="0.2">
      <c r="A978" s="322"/>
      <c r="B978" s="325"/>
      <c r="C978" s="210" t="s">
        <v>586</v>
      </c>
      <c r="D978" s="8">
        <v>800</v>
      </c>
      <c r="E978" s="8">
        <f>D978/D977*100</f>
        <v>100</v>
      </c>
      <c r="F978" s="8">
        <v>132.71</v>
      </c>
      <c r="G978" s="8">
        <f>F978/F977*100</f>
        <v>100</v>
      </c>
      <c r="H978" s="8">
        <f>F978/D978*100-100</f>
        <v>-83.411249999999995</v>
      </c>
    </row>
    <row r="979" spans="1:8" ht="20.100000000000001" customHeight="1" x14ac:dyDescent="0.2">
      <c r="A979" s="322"/>
      <c r="B979" s="325"/>
      <c r="C979" s="210" t="s">
        <v>587</v>
      </c>
      <c r="D979" s="8">
        <v>0</v>
      </c>
      <c r="E979" s="8">
        <f>D979/D977*100</f>
        <v>0</v>
      </c>
      <c r="F979" s="8">
        <v>0</v>
      </c>
      <c r="G979" s="8">
        <f>F979/F977*100</f>
        <v>0</v>
      </c>
      <c r="H979" s="8" t="s">
        <v>89</v>
      </c>
    </row>
    <row r="980" spans="1:8" ht="20.100000000000001" customHeight="1" x14ac:dyDescent="0.2">
      <c r="A980" s="322"/>
      <c r="B980" s="325"/>
      <c r="C980" s="210" t="s">
        <v>588</v>
      </c>
      <c r="D980" s="8">
        <v>0</v>
      </c>
      <c r="E980" s="8">
        <f>D980/D977*100</f>
        <v>0</v>
      </c>
      <c r="F980" s="8">
        <v>0</v>
      </c>
      <c r="G980" s="8">
        <f>F980/F977*100</f>
        <v>0</v>
      </c>
      <c r="H980" s="8" t="s">
        <v>89</v>
      </c>
    </row>
    <row r="981" spans="1:8" ht="20.100000000000001" customHeight="1" x14ac:dyDescent="0.2">
      <c r="A981" s="323"/>
      <c r="B981" s="326"/>
      <c r="C981" s="210" t="s">
        <v>589</v>
      </c>
      <c r="D981" s="8">
        <v>0</v>
      </c>
      <c r="E981" s="8">
        <f>D981/D977*100</f>
        <v>0</v>
      </c>
      <c r="F981" s="8">
        <v>0</v>
      </c>
      <c r="G981" s="8">
        <f>F981/F977*100</f>
        <v>0</v>
      </c>
      <c r="H981" s="8" t="s">
        <v>89</v>
      </c>
    </row>
    <row r="982" spans="1:8" ht="20.100000000000001" customHeight="1" x14ac:dyDescent="0.2">
      <c r="A982" s="322" t="s">
        <v>286</v>
      </c>
      <c r="B982" s="324" t="s">
        <v>1112</v>
      </c>
      <c r="C982" s="211" t="s">
        <v>585</v>
      </c>
      <c r="D982" s="8">
        <f>D983+D984+D985+D986</f>
        <v>1823</v>
      </c>
      <c r="E982" s="8">
        <f>E983+E984+E985+E986</f>
        <v>100</v>
      </c>
      <c r="F982" s="8">
        <f>F983+F984+F985+F986</f>
        <v>365</v>
      </c>
      <c r="G982" s="8">
        <f>G983+G984+G985+G986</f>
        <v>100</v>
      </c>
      <c r="H982" s="8">
        <f t="shared" si="56"/>
        <v>-79.978058145913337</v>
      </c>
    </row>
    <row r="983" spans="1:8" ht="33" customHeight="1" x14ac:dyDescent="0.2">
      <c r="A983" s="322"/>
      <c r="B983" s="325"/>
      <c r="C983" s="210" t="s">
        <v>586</v>
      </c>
      <c r="D983" s="8">
        <v>0</v>
      </c>
      <c r="E983" s="8">
        <f>D983/D982*100</f>
        <v>0</v>
      </c>
      <c r="F983" s="8">
        <v>0</v>
      </c>
      <c r="G983" s="8">
        <f>F983/F982*100</f>
        <v>0</v>
      </c>
      <c r="H983" s="8" t="s">
        <v>89</v>
      </c>
    </row>
    <row r="984" spans="1:8" ht="20.100000000000001" customHeight="1" x14ac:dyDescent="0.2">
      <c r="A984" s="322"/>
      <c r="B984" s="325"/>
      <c r="C984" s="210" t="s">
        <v>587</v>
      </c>
      <c r="D984" s="8">
        <v>0</v>
      </c>
      <c r="E984" s="8">
        <f>D984/D982*100</f>
        <v>0</v>
      </c>
      <c r="F984" s="8">
        <v>0</v>
      </c>
      <c r="G984" s="8">
        <f>F984/F982*100</f>
        <v>0</v>
      </c>
      <c r="H984" s="8" t="s">
        <v>89</v>
      </c>
    </row>
    <row r="985" spans="1:8" ht="20.100000000000001" customHeight="1" x14ac:dyDescent="0.2">
      <c r="A985" s="322"/>
      <c r="B985" s="325"/>
      <c r="C985" s="210" t="s">
        <v>588</v>
      </c>
      <c r="D985" s="8">
        <v>1823</v>
      </c>
      <c r="E985" s="8">
        <f>D985/D982*100</f>
        <v>100</v>
      </c>
      <c r="F985" s="8">
        <v>365</v>
      </c>
      <c r="G985" s="8">
        <f>F985/F982*100</f>
        <v>100</v>
      </c>
      <c r="H985" s="8">
        <f t="shared" si="56"/>
        <v>-79.978058145913337</v>
      </c>
    </row>
    <row r="986" spans="1:8" ht="20.100000000000001" customHeight="1" x14ac:dyDescent="0.2">
      <c r="A986" s="323"/>
      <c r="B986" s="326"/>
      <c r="C986" s="210" t="s">
        <v>589</v>
      </c>
      <c r="D986" s="8">
        <v>0</v>
      </c>
      <c r="E986" s="8">
        <f>D986/D982*100</f>
        <v>0</v>
      </c>
      <c r="F986" s="8">
        <v>0</v>
      </c>
      <c r="G986" s="8">
        <f>F986/F982*100</f>
        <v>0</v>
      </c>
      <c r="H986" s="8" t="s">
        <v>89</v>
      </c>
    </row>
    <row r="987" spans="1:8" ht="20.100000000000001" customHeight="1" x14ac:dyDescent="0.2">
      <c r="A987" s="322" t="s">
        <v>288</v>
      </c>
      <c r="B987" s="333" t="s">
        <v>1111</v>
      </c>
      <c r="C987" s="211" t="s">
        <v>585</v>
      </c>
      <c r="D987" s="8">
        <f>D988+D989+D990+D991</f>
        <v>1175</v>
      </c>
      <c r="E987" s="8">
        <f>E988+E989+E990+E991</f>
        <v>100</v>
      </c>
      <c r="F987" s="8">
        <f>F988+F989+F990+F991</f>
        <v>235</v>
      </c>
      <c r="G987" s="8">
        <f>G988+G989+G990+G991</f>
        <v>100</v>
      </c>
      <c r="H987" s="8">
        <f t="shared" si="56"/>
        <v>-80</v>
      </c>
    </row>
    <row r="988" spans="1:8" ht="36" customHeight="1" x14ac:dyDescent="0.2">
      <c r="A988" s="322"/>
      <c r="B988" s="325"/>
      <c r="C988" s="210" t="s">
        <v>586</v>
      </c>
      <c r="D988" s="8">
        <v>0</v>
      </c>
      <c r="E988" s="8">
        <f>D988/D987*100</f>
        <v>0</v>
      </c>
      <c r="F988" s="8">
        <v>0</v>
      </c>
      <c r="G988" s="8">
        <f>F988/F987*100</f>
        <v>0</v>
      </c>
      <c r="H988" s="8" t="s">
        <v>89</v>
      </c>
    </row>
    <row r="989" spans="1:8" ht="20.100000000000001" customHeight="1" x14ac:dyDescent="0.2">
      <c r="A989" s="322"/>
      <c r="B989" s="325"/>
      <c r="C989" s="210" t="s">
        <v>587</v>
      </c>
      <c r="D989" s="8">
        <v>0</v>
      </c>
      <c r="E989" s="8">
        <f>D989/D987*100</f>
        <v>0</v>
      </c>
      <c r="F989" s="8">
        <v>0</v>
      </c>
      <c r="G989" s="8">
        <f>F989/F987*100</f>
        <v>0</v>
      </c>
      <c r="H989" s="8" t="s">
        <v>89</v>
      </c>
    </row>
    <row r="990" spans="1:8" ht="20.100000000000001" customHeight="1" x14ac:dyDescent="0.2">
      <c r="A990" s="322"/>
      <c r="B990" s="325"/>
      <c r="C990" s="210" t="s">
        <v>588</v>
      </c>
      <c r="D990" s="8">
        <v>1175</v>
      </c>
      <c r="E990" s="8">
        <f>D990/D987*100</f>
        <v>100</v>
      </c>
      <c r="F990" s="8">
        <v>235</v>
      </c>
      <c r="G990" s="8">
        <f>F990/F987*100</f>
        <v>100</v>
      </c>
      <c r="H990" s="8">
        <f>F990/D990*100-100</f>
        <v>-80</v>
      </c>
    </row>
    <row r="991" spans="1:8" ht="20.100000000000001" customHeight="1" x14ac:dyDescent="0.2">
      <c r="A991" s="323"/>
      <c r="B991" s="326"/>
      <c r="C991" s="210" t="s">
        <v>589</v>
      </c>
      <c r="D991" s="8">
        <v>0</v>
      </c>
      <c r="E991" s="8">
        <f>D991/D987*100</f>
        <v>0</v>
      </c>
      <c r="F991" s="8">
        <v>0</v>
      </c>
      <c r="G991" s="8">
        <f>F991/F987*100</f>
        <v>0</v>
      </c>
      <c r="H991" s="8" t="s">
        <v>89</v>
      </c>
    </row>
    <row r="992" spans="1:8" ht="20.100000000000001" customHeight="1" x14ac:dyDescent="0.2">
      <c r="A992" s="322" t="s">
        <v>291</v>
      </c>
      <c r="B992" s="324" t="s">
        <v>1110</v>
      </c>
      <c r="C992" s="211" t="s">
        <v>585</v>
      </c>
      <c r="D992" s="8">
        <f>D993+D994+D995+D996</f>
        <v>2101</v>
      </c>
      <c r="E992" s="8">
        <f>E993+E994+E995+E996</f>
        <v>100</v>
      </c>
      <c r="F992" s="8">
        <f>F993+F994+F995+F996</f>
        <v>420</v>
      </c>
      <c r="G992" s="8">
        <f>G993+G994+G995+G996</f>
        <v>100</v>
      </c>
      <c r="H992" s="8">
        <f t="shared" si="56"/>
        <v>-80.009519276534974</v>
      </c>
    </row>
    <row r="993" spans="1:8" ht="33.75" customHeight="1" x14ac:dyDescent="0.2">
      <c r="A993" s="322"/>
      <c r="B993" s="325"/>
      <c r="C993" s="210" t="s">
        <v>586</v>
      </c>
      <c r="D993" s="8">
        <v>0</v>
      </c>
      <c r="E993" s="8">
        <f>D993/D992*100</f>
        <v>0</v>
      </c>
      <c r="F993" s="8">
        <v>0</v>
      </c>
      <c r="G993" s="8">
        <f>F993/F992*100</f>
        <v>0</v>
      </c>
      <c r="H993" s="8" t="s">
        <v>89</v>
      </c>
    </row>
    <row r="994" spans="1:8" ht="20.100000000000001" customHeight="1" x14ac:dyDescent="0.2">
      <c r="A994" s="322"/>
      <c r="B994" s="325"/>
      <c r="C994" s="210" t="s">
        <v>587</v>
      </c>
      <c r="D994" s="8">
        <v>0</v>
      </c>
      <c r="E994" s="8">
        <f>D994/D992*100</f>
        <v>0</v>
      </c>
      <c r="F994" s="8">
        <v>0</v>
      </c>
      <c r="G994" s="8">
        <f>F994/F992*100</f>
        <v>0</v>
      </c>
      <c r="H994" s="8" t="s">
        <v>89</v>
      </c>
    </row>
    <row r="995" spans="1:8" ht="20.100000000000001" customHeight="1" x14ac:dyDescent="0.2">
      <c r="A995" s="322"/>
      <c r="B995" s="325"/>
      <c r="C995" s="210" t="s">
        <v>588</v>
      </c>
      <c r="D995" s="8">
        <v>2101</v>
      </c>
      <c r="E995" s="8">
        <f>D995/D992*100</f>
        <v>100</v>
      </c>
      <c r="F995" s="8">
        <v>420</v>
      </c>
      <c r="G995" s="8">
        <f>F995/F992*100</f>
        <v>100</v>
      </c>
      <c r="H995" s="8">
        <f t="shared" si="56"/>
        <v>-80.009519276534974</v>
      </c>
    </row>
    <row r="996" spans="1:8" ht="20.100000000000001" customHeight="1" x14ac:dyDescent="0.2">
      <c r="A996" s="323"/>
      <c r="B996" s="326"/>
      <c r="C996" s="210" t="s">
        <v>589</v>
      </c>
      <c r="D996" s="8">
        <v>0</v>
      </c>
      <c r="E996" s="8">
        <f>D996/D992*100</f>
        <v>0</v>
      </c>
      <c r="F996" s="8">
        <v>0</v>
      </c>
      <c r="G996" s="8">
        <f>F996/F992*100</f>
        <v>0</v>
      </c>
      <c r="H996" s="8" t="s">
        <v>89</v>
      </c>
    </row>
    <row r="997" spans="1:8" ht="20.100000000000001" customHeight="1" x14ac:dyDescent="0.2">
      <c r="A997" s="322" t="s">
        <v>635</v>
      </c>
      <c r="B997" s="324" t="s">
        <v>1109</v>
      </c>
      <c r="C997" s="211" t="s">
        <v>585</v>
      </c>
      <c r="D997" s="8">
        <f>D998+D999+D1000+D1001</f>
        <v>4.2</v>
      </c>
      <c r="E997" s="8">
        <f>E998+E999+E1000+E1001</f>
        <v>100</v>
      </c>
      <c r="F997" s="8">
        <f>F998+F999+F1000+F1001</f>
        <v>1.05</v>
      </c>
      <c r="G997" s="8">
        <f>G998+G999+G1000+G1001</f>
        <v>100</v>
      </c>
      <c r="H997" s="8">
        <f t="shared" si="56"/>
        <v>-75</v>
      </c>
    </row>
    <row r="998" spans="1:8" ht="33.75" customHeight="1" x14ac:dyDescent="0.2">
      <c r="A998" s="322"/>
      <c r="B998" s="325"/>
      <c r="C998" s="210" t="s">
        <v>586</v>
      </c>
      <c r="D998" s="8">
        <v>0</v>
      </c>
      <c r="E998" s="8">
        <f>D998/D997*100</f>
        <v>0</v>
      </c>
      <c r="F998" s="8">
        <v>0</v>
      </c>
      <c r="G998" s="8">
        <f>F998/F997*100</f>
        <v>0</v>
      </c>
      <c r="H998" s="8" t="s">
        <v>89</v>
      </c>
    </row>
    <row r="999" spans="1:8" ht="20.100000000000001" customHeight="1" x14ac:dyDescent="0.2">
      <c r="A999" s="322"/>
      <c r="B999" s="325"/>
      <c r="C999" s="210" t="s">
        <v>587</v>
      </c>
      <c r="D999" s="8">
        <v>0</v>
      </c>
      <c r="E999" s="8">
        <f>D999/D997*100</f>
        <v>0</v>
      </c>
      <c r="F999" s="8">
        <v>0</v>
      </c>
      <c r="G999" s="8">
        <f>F999/F997*100</f>
        <v>0</v>
      </c>
      <c r="H999" s="8" t="s">
        <v>89</v>
      </c>
    </row>
    <row r="1000" spans="1:8" ht="20.100000000000001" customHeight="1" x14ac:dyDescent="0.2">
      <c r="A1000" s="322"/>
      <c r="B1000" s="325"/>
      <c r="C1000" s="210" t="s">
        <v>588</v>
      </c>
      <c r="D1000" s="8">
        <v>4.2</v>
      </c>
      <c r="E1000" s="8">
        <f>D1000/D997*100</f>
        <v>100</v>
      </c>
      <c r="F1000" s="8">
        <v>1.05</v>
      </c>
      <c r="G1000" s="8">
        <f>F1000/F997*100</f>
        <v>100</v>
      </c>
      <c r="H1000" s="8">
        <f t="shared" si="56"/>
        <v>-75</v>
      </c>
    </row>
    <row r="1001" spans="1:8" ht="20.100000000000001" customHeight="1" x14ac:dyDescent="0.2">
      <c r="A1001" s="323"/>
      <c r="B1001" s="326"/>
      <c r="C1001" s="210" t="s">
        <v>589</v>
      </c>
      <c r="D1001" s="8">
        <v>0</v>
      </c>
      <c r="E1001" s="8">
        <f>D1001/D997*100</f>
        <v>0</v>
      </c>
      <c r="F1001" s="8">
        <v>0</v>
      </c>
      <c r="G1001" s="8">
        <f>F1001/F997*100</f>
        <v>0</v>
      </c>
      <c r="H1001" s="8" t="s">
        <v>89</v>
      </c>
    </row>
    <row r="1002" spans="1:8" x14ac:dyDescent="0.2">
      <c r="A1002" s="392" t="s">
        <v>294</v>
      </c>
      <c r="B1002" s="392" t="s">
        <v>1050</v>
      </c>
      <c r="C1002" s="105" t="s">
        <v>585</v>
      </c>
      <c r="D1002" s="89">
        <f>D1003+D1004+D1005+D1006</f>
        <v>204286.7</v>
      </c>
      <c r="E1002" s="89">
        <f>SUM(E1003:E1006)</f>
        <v>100</v>
      </c>
      <c r="F1002" s="89">
        <f>F1003+F1004+F1005+F1006</f>
        <v>43157.9</v>
      </c>
      <c r="G1002" s="89">
        <f>SUM(G1003:G1006)</f>
        <v>100</v>
      </c>
      <c r="H1002" s="89">
        <f>F1002/D1002*100-100</f>
        <v>-78.873857182087718</v>
      </c>
    </row>
    <row r="1003" spans="1:8" ht="31.5" x14ac:dyDescent="0.2">
      <c r="A1003" s="392"/>
      <c r="B1003" s="392"/>
      <c r="C1003" s="105" t="s">
        <v>586</v>
      </c>
      <c r="D1003" s="89">
        <f>D1008+D1033+D1043+D1053</f>
        <v>152334</v>
      </c>
      <c r="E1003" s="89">
        <f>D1003/D1002*100</f>
        <v>74.568731101926844</v>
      </c>
      <c r="F1003" s="89">
        <f>F1008+F1033+F1043+F1053</f>
        <v>37274.9</v>
      </c>
      <c r="G1003" s="89">
        <f>F1003/F1002*100</f>
        <v>86.368660198943886</v>
      </c>
      <c r="H1003" s="89">
        <f>F1003/D1003*100-100</f>
        <v>-75.530807305000849</v>
      </c>
    </row>
    <row r="1004" spans="1:8" x14ac:dyDescent="0.2">
      <c r="A1004" s="392"/>
      <c r="B1004" s="392"/>
      <c r="C1004" s="105" t="s">
        <v>587</v>
      </c>
      <c r="D1004" s="89">
        <f>D1009+D1034+D1044+D1054</f>
        <v>25000</v>
      </c>
      <c r="E1004" s="152">
        <f>D1004/D1002*100</f>
        <v>12.237703188704893</v>
      </c>
      <c r="F1004" s="152">
        <v>0</v>
      </c>
      <c r="G1004" s="152">
        <f>F1004/F1002*100</f>
        <v>0</v>
      </c>
      <c r="H1004" s="89">
        <f t="shared" ref="H1004:H1005" si="57">F1004/D1004*100-100</f>
        <v>-100</v>
      </c>
    </row>
    <row r="1005" spans="1:8" x14ac:dyDescent="0.2">
      <c r="A1005" s="392"/>
      <c r="B1005" s="392"/>
      <c r="C1005" s="105" t="s">
        <v>588</v>
      </c>
      <c r="D1005" s="89">
        <f>D1010+D1035+D1045+D1055</f>
        <v>1041.7</v>
      </c>
      <c r="E1005" s="152">
        <f>D1005/D1002*100</f>
        <v>0.50992061646695552</v>
      </c>
      <c r="F1005" s="152">
        <v>0</v>
      </c>
      <c r="G1005" s="152">
        <f>F1005/F1002*100</f>
        <v>0</v>
      </c>
      <c r="H1005" s="89">
        <f t="shared" si="57"/>
        <v>-100</v>
      </c>
    </row>
    <row r="1006" spans="1:8" x14ac:dyDescent="0.2">
      <c r="A1006" s="392"/>
      <c r="B1006" s="392"/>
      <c r="C1006" s="105" t="s">
        <v>589</v>
      </c>
      <c r="D1006" s="89">
        <f>D1011+D1036+D1046+D1056</f>
        <v>25911</v>
      </c>
      <c r="E1006" s="89">
        <f>D1006/D1002*100</f>
        <v>12.683645092901299</v>
      </c>
      <c r="F1006" s="89">
        <f>F1011</f>
        <v>5883</v>
      </c>
      <c r="G1006" s="89">
        <f>F1006/F1002*100</f>
        <v>13.631339801056122</v>
      </c>
      <c r="H1006" s="89">
        <f>F1006/D1006*100-100</f>
        <v>-77.295357184207489</v>
      </c>
    </row>
    <row r="1007" spans="1:8" x14ac:dyDescent="0.2">
      <c r="A1007" s="394" t="s">
        <v>300</v>
      </c>
      <c r="B1007" s="400" t="s">
        <v>1049</v>
      </c>
      <c r="C1007" s="209" t="s">
        <v>585</v>
      </c>
      <c r="D1007" s="52">
        <f>SUM(D1008:D1011)</f>
        <v>194726.7</v>
      </c>
      <c r="E1007" s="52">
        <f>SUM(E1008:E1011)</f>
        <v>99.999999999999986</v>
      </c>
      <c r="F1007" s="52">
        <f>SUM(F1008:F1011)</f>
        <v>41576.199999999997</v>
      </c>
      <c r="G1007" s="52">
        <f>SUM(G1008:G1011)</f>
        <v>100</v>
      </c>
      <c r="H1007" s="52">
        <f>F1007/D1007*100-100</f>
        <v>-78.648947473561662</v>
      </c>
    </row>
    <row r="1008" spans="1:8" ht="31.5" x14ac:dyDescent="0.2">
      <c r="A1008" s="394"/>
      <c r="B1008" s="400"/>
      <c r="C1008" s="209" t="s">
        <v>586</v>
      </c>
      <c r="D1008" s="52">
        <f>D1018+D1023+D1028+D1013</f>
        <v>142774</v>
      </c>
      <c r="E1008" s="52">
        <f>D1008/D1007*100</f>
        <v>73.320196973501822</v>
      </c>
      <c r="F1008" s="52">
        <f>F1018+F1023+F1028+F1013</f>
        <v>35693.199999999997</v>
      </c>
      <c r="G1008" s="52">
        <f>F1008/F1007*100</f>
        <v>85.850077688677658</v>
      </c>
      <c r="H1008" s="52">
        <f>F1008/D1008*100-100</f>
        <v>-75.000210122291179</v>
      </c>
    </row>
    <row r="1009" spans="1:8" x14ac:dyDescent="0.2">
      <c r="A1009" s="394"/>
      <c r="B1009" s="400"/>
      <c r="C1009" s="209" t="s">
        <v>587</v>
      </c>
      <c r="D1009" s="52">
        <f>D1014</f>
        <v>25000</v>
      </c>
      <c r="E1009" s="154">
        <f>D1009/D1007*100</f>
        <v>12.838506481134839</v>
      </c>
      <c r="F1009" s="154">
        <f>F1014</f>
        <v>0</v>
      </c>
      <c r="G1009" s="154">
        <f>F1009/F1007*100</f>
        <v>0</v>
      </c>
      <c r="H1009" s="52" t="s">
        <v>89</v>
      </c>
    </row>
    <row r="1010" spans="1:8" x14ac:dyDescent="0.2">
      <c r="A1010" s="394"/>
      <c r="B1010" s="400"/>
      <c r="C1010" s="209" t="s">
        <v>588</v>
      </c>
      <c r="D1010" s="52">
        <f>D1015</f>
        <v>1041.7</v>
      </c>
      <c r="E1010" s="154">
        <f>D1010/D1007*100</f>
        <v>0.53495488805592661</v>
      </c>
      <c r="F1010" s="154">
        <f>F1015</f>
        <v>0</v>
      </c>
      <c r="G1010" s="154">
        <f>F1010/F1007*100</f>
        <v>0</v>
      </c>
      <c r="H1010" s="52" t="s">
        <v>89</v>
      </c>
    </row>
    <row r="1011" spans="1:8" x14ac:dyDescent="0.2">
      <c r="A1011" s="394"/>
      <c r="B1011" s="400"/>
      <c r="C1011" s="209" t="s">
        <v>589</v>
      </c>
      <c r="D1011" s="52">
        <f>D1021</f>
        <v>25911</v>
      </c>
      <c r="E1011" s="52">
        <f>D1011/D1007*100</f>
        <v>13.306341657307394</v>
      </c>
      <c r="F1011" s="52">
        <f>F1021</f>
        <v>5883</v>
      </c>
      <c r="G1011" s="52">
        <f>F1011/F1007*100</f>
        <v>14.149922311322344</v>
      </c>
      <c r="H1011" s="52">
        <f>F1011/D1011*100-100</f>
        <v>-77.295357184207489</v>
      </c>
    </row>
    <row r="1012" spans="1:8" ht="15.75" customHeight="1" x14ac:dyDescent="0.2">
      <c r="A1012" s="403" t="s">
        <v>302</v>
      </c>
      <c r="B1012" s="401" t="s">
        <v>1238</v>
      </c>
      <c r="C1012" s="211" t="s">
        <v>585</v>
      </c>
      <c r="D1012" s="8">
        <f>D1013+D1014+D1015+D1016</f>
        <v>28935.7</v>
      </c>
      <c r="E1012" s="8">
        <f t="shared" ref="E1012:G1012" si="58">E1013+E1014+E1015+E1016</f>
        <v>99.999999999999986</v>
      </c>
      <c r="F1012" s="8">
        <f t="shared" si="58"/>
        <v>0</v>
      </c>
      <c r="G1012" s="8">
        <f t="shared" si="58"/>
        <v>0</v>
      </c>
      <c r="H1012" s="8">
        <f>F1012/D1012*100-100</f>
        <v>-100</v>
      </c>
    </row>
    <row r="1013" spans="1:8" ht="31.5" x14ac:dyDescent="0.2">
      <c r="A1013" s="404"/>
      <c r="B1013" s="402"/>
      <c r="C1013" s="211" t="s">
        <v>586</v>
      </c>
      <c r="D1013" s="8">
        <v>2894</v>
      </c>
      <c r="E1013" s="8">
        <f>D1013/D1012*100</f>
        <v>10.001486053560136</v>
      </c>
      <c r="F1013" s="8">
        <v>0</v>
      </c>
      <c r="G1013" s="8">
        <v>0</v>
      </c>
      <c r="H1013" s="8">
        <f t="shared" ref="H1013:H1015" si="59">F1013/D1013*100-100</f>
        <v>-100</v>
      </c>
    </row>
    <row r="1014" spans="1:8" x14ac:dyDescent="0.2">
      <c r="A1014" s="404"/>
      <c r="B1014" s="402"/>
      <c r="C1014" s="211" t="s">
        <v>587</v>
      </c>
      <c r="D1014" s="8">
        <v>25000</v>
      </c>
      <c r="E1014" s="8">
        <f>D1014/D1012*100</f>
        <v>86.398462798549886</v>
      </c>
      <c r="F1014" s="8">
        <v>0</v>
      </c>
      <c r="G1014" s="8">
        <v>0</v>
      </c>
      <c r="H1014" s="8">
        <f t="shared" si="59"/>
        <v>-100</v>
      </c>
    </row>
    <row r="1015" spans="1:8" x14ac:dyDescent="0.2">
      <c r="A1015" s="404"/>
      <c r="B1015" s="402"/>
      <c r="C1015" s="211" t="s">
        <v>588</v>
      </c>
      <c r="D1015" s="8">
        <v>1041.7</v>
      </c>
      <c r="E1015" s="8">
        <f>D1015/D1012*100</f>
        <v>3.6000511478899764</v>
      </c>
      <c r="F1015" s="8">
        <v>0</v>
      </c>
      <c r="G1015" s="8">
        <v>0</v>
      </c>
      <c r="H1015" s="8">
        <f t="shared" si="59"/>
        <v>-100</v>
      </c>
    </row>
    <row r="1016" spans="1:8" x14ac:dyDescent="0.2">
      <c r="A1016" s="405"/>
      <c r="B1016" s="402"/>
      <c r="C1016" s="211" t="s">
        <v>589</v>
      </c>
      <c r="D1016" s="8">
        <v>0</v>
      </c>
      <c r="E1016" s="8">
        <v>0</v>
      </c>
      <c r="F1016" s="8">
        <v>0</v>
      </c>
      <c r="G1016" s="8">
        <v>0</v>
      </c>
      <c r="H1016" s="8">
        <v>0</v>
      </c>
    </row>
    <row r="1017" spans="1:8" x14ac:dyDescent="0.2">
      <c r="A1017" s="362" t="s">
        <v>305</v>
      </c>
      <c r="B1017" s="391" t="s">
        <v>315</v>
      </c>
      <c r="C1017" s="211" t="s">
        <v>585</v>
      </c>
      <c r="D1017" s="8">
        <f>SUM(D1018:D1021)</f>
        <v>160867</v>
      </c>
      <c r="E1017" s="8">
        <f>SUM(E1018:E1021)</f>
        <v>100</v>
      </c>
      <c r="F1017" s="8">
        <f>SUM(F1018:F1021)</f>
        <v>40179.599999999999</v>
      </c>
      <c r="G1017" s="8">
        <f>SUM(G1018:G1021)</f>
        <v>100</v>
      </c>
      <c r="H1017" s="8">
        <f>F1017/D1017*100-100</f>
        <v>-75.023093611492726</v>
      </c>
    </row>
    <row r="1018" spans="1:8" ht="31.5" x14ac:dyDescent="0.2">
      <c r="A1018" s="362"/>
      <c r="B1018" s="391"/>
      <c r="C1018" s="211" t="s">
        <v>586</v>
      </c>
      <c r="D1018" s="8">
        <v>134956</v>
      </c>
      <c r="E1018" s="8">
        <f>D1018/D1017*100</f>
        <v>83.892905319301036</v>
      </c>
      <c r="F1018" s="8">
        <v>34296.6</v>
      </c>
      <c r="G1018" s="8">
        <f>F1018/F1017*100</f>
        <v>85.358241495684368</v>
      </c>
      <c r="H1018" s="8">
        <f>F1018/D1018*100-100</f>
        <v>-74.586828299593947</v>
      </c>
    </row>
    <row r="1019" spans="1:8" x14ac:dyDescent="0.2">
      <c r="A1019" s="362"/>
      <c r="B1019" s="391"/>
      <c r="C1019" s="211" t="s">
        <v>587</v>
      </c>
      <c r="D1019" s="8">
        <v>0</v>
      </c>
      <c r="E1019" s="8">
        <f>D1019/D1017*100</f>
        <v>0</v>
      </c>
      <c r="F1019" s="8">
        <v>0</v>
      </c>
      <c r="G1019" s="8">
        <f>F1019/F1017*100</f>
        <v>0</v>
      </c>
      <c r="H1019" s="8" t="s">
        <v>89</v>
      </c>
    </row>
    <row r="1020" spans="1:8" x14ac:dyDescent="0.2">
      <c r="A1020" s="362"/>
      <c r="B1020" s="391"/>
      <c r="C1020" s="211" t="s">
        <v>588</v>
      </c>
      <c r="D1020" s="8">
        <v>0</v>
      </c>
      <c r="E1020" s="8">
        <f>D1020/D1017*100</f>
        <v>0</v>
      </c>
      <c r="F1020" s="8">
        <v>0</v>
      </c>
      <c r="G1020" s="8">
        <f>F1020/F1017*100</f>
        <v>0</v>
      </c>
      <c r="H1020" s="8" t="s">
        <v>89</v>
      </c>
    </row>
    <row r="1021" spans="1:8" x14ac:dyDescent="0.2">
      <c r="A1021" s="362"/>
      <c r="B1021" s="391"/>
      <c r="C1021" s="211" t="s">
        <v>589</v>
      </c>
      <c r="D1021" s="8">
        <v>25911</v>
      </c>
      <c r="E1021" s="8">
        <f>D1021/D1017*100</f>
        <v>16.107094680698964</v>
      </c>
      <c r="F1021" s="8">
        <v>5883</v>
      </c>
      <c r="G1021" s="8">
        <f>F1021/F1017*100</f>
        <v>14.641758504315625</v>
      </c>
      <c r="H1021" s="8">
        <f>F1021/D1021*100-100</f>
        <v>-77.295357184207489</v>
      </c>
    </row>
    <row r="1022" spans="1:8" x14ac:dyDescent="0.2">
      <c r="A1022" s="362" t="s">
        <v>308</v>
      </c>
      <c r="B1022" s="391" t="s">
        <v>636</v>
      </c>
      <c r="C1022" s="211" t="s">
        <v>585</v>
      </c>
      <c r="D1022" s="8">
        <f>D1023</f>
        <v>144</v>
      </c>
      <c r="E1022" s="8">
        <f>SUM(E1023:E1026)</f>
        <v>100</v>
      </c>
      <c r="F1022" s="8">
        <f>F1023</f>
        <v>100</v>
      </c>
      <c r="G1022" s="8">
        <f>SUM(G1023:G1026)</f>
        <v>100</v>
      </c>
      <c r="H1022" s="8">
        <f>F1022/D1022*100-100</f>
        <v>-30.555555555555557</v>
      </c>
    </row>
    <row r="1023" spans="1:8" ht="31.5" x14ac:dyDescent="0.2">
      <c r="A1023" s="362"/>
      <c r="B1023" s="391"/>
      <c r="C1023" s="211" t="s">
        <v>586</v>
      </c>
      <c r="D1023" s="8">
        <v>144</v>
      </c>
      <c r="E1023" s="8">
        <f>D1023/D1022*100</f>
        <v>100</v>
      </c>
      <c r="F1023" s="8">
        <v>100</v>
      </c>
      <c r="G1023" s="8">
        <f>F1023/F1022*100</f>
        <v>100</v>
      </c>
      <c r="H1023" s="8">
        <f>F1023/D1023*100-100</f>
        <v>-30.555555555555557</v>
      </c>
    </row>
    <row r="1024" spans="1:8" ht="25.5" customHeight="1" x14ac:dyDescent="0.2">
      <c r="A1024" s="362"/>
      <c r="B1024" s="391"/>
      <c r="C1024" s="211" t="s">
        <v>587</v>
      </c>
      <c r="D1024" s="8">
        <v>0</v>
      </c>
      <c r="E1024" s="8">
        <f>D1024/D1022*100</f>
        <v>0</v>
      </c>
      <c r="F1024" s="8">
        <v>0</v>
      </c>
      <c r="G1024" s="8">
        <f>F1024/F1022*100</f>
        <v>0</v>
      </c>
      <c r="H1024" s="8" t="s">
        <v>89</v>
      </c>
    </row>
    <row r="1025" spans="1:8" ht="26.25" customHeight="1" x14ac:dyDescent="0.2">
      <c r="A1025" s="362"/>
      <c r="B1025" s="391"/>
      <c r="C1025" s="211" t="s">
        <v>588</v>
      </c>
      <c r="D1025" s="8">
        <v>0</v>
      </c>
      <c r="E1025" s="8">
        <f>D1025/D1022*100</f>
        <v>0</v>
      </c>
      <c r="F1025" s="8">
        <v>0</v>
      </c>
      <c r="G1025" s="8">
        <f>F1025/F1022*100</f>
        <v>0</v>
      </c>
      <c r="H1025" s="8" t="s">
        <v>89</v>
      </c>
    </row>
    <row r="1026" spans="1:8" ht="30.75" customHeight="1" x14ac:dyDescent="0.2">
      <c r="A1026" s="362"/>
      <c r="B1026" s="391"/>
      <c r="C1026" s="211" t="s">
        <v>589</v>
      </c>
      <c r="D1026" s="8">
        <v>0</v>
      </c>
      <c r="E1026" s="8">
        <f>D1026/D1022*100</f>
        <v>0</v>
      </c>
      <c r="F1026" s="8">
        <v>0</v>
      </c>
      <c r="G1026" s="8">
        <f>F1026/F1022*100</f>
        <v>0</v>
      </c>
      <c r="H1026" s="8" t="s">
        <v>89</v>
      </c>
    </row>
    <row r="1027" spans="1:8" x14ac:dyDescent="0.2">
      <c r="A1027" s="362" t="s">
        <v>309</v>
      </c>
      <c r="B1027" s="391" t="s">
        <v>97</v>
      </c>
      <c r="C1027" s="211" t="s">
        <v>585</v>
      </c>
      <c r="D1027" s="8">
        <f>D1028</f>
        <v>4780</v>
      </c>
      <c r="E1027" s="8">
        <f>SUM(E1028:E1031)</f>
        <v>100</v>
      </c>
      <c r="F1027" s="8">
        <f>F1028</f>
        <v>1296.5999999999999</v>
      </c>
      <c r="G1027" s="8">
        <f>SUM(G1028:G1031)</f>
        <v>100</v>
      </c>
      <c r="H1027" s="8">
        <f>F1027/D1027*100-100</f>
        <v>-72.874476987447707</v>
      </c>
    </row>
    <row r="1028" spans="1:8" ht="31.5" x14ac:dyDescent="0.2">
      <c r="A1028" s="362"/>
      <c r="B1028" s="391"/>
      <c r="C1028" s="211" t="s">
        <v>586</v>
      </c>
      <c r="D1028" s="8">
        <v>4780</v>
      </c>
      <c r="E1028" s="8">
        <f>D1028/D1027*100</f>
        <v>100</v>
      </c>
      <c r="F1028" s="8">
        <v>1296.5999999999999</v>
      </c>
      <c r="G1028" s="8">
        <f>F1028/F1027*100</f>
        <v>100</v>
      </c>
      <c r="H1028" s="8">
        <f>F1028/D1028*100-100</f>
        <v>-72.874476987447707</v>
      </c>
    </row>
    <row r="1029" spans="1:8" x14ac:dyDescent="0.2">
      <c r="A1029" s="362"/>
      <c r="B1029" s="391"/>
      <c r="C1029" s="211" t="s">
        <v>587</v>
      </c>
      <c r="D1029" s="8">
        <v>0</v>
      </c>
      <c r="E1029" s="8">
        <f>D1029/D1027*100</f>
        <v>0</v>
      </c>
      <c r="F1029" s="8">
        <v>0</v>
      </c>
      <c r="G1029" s="8">
        <f>F1029/F1027*100</f>
        <v>0</v>
      </c>
      <c r="H1029" s="8" t="s">
        <v>89</v>
      </c>
    </row>
    <row r="1030" spans="1:8" x14ac:dyDescent="0.2">
      <c r="A1030" s="362"/>
      <c r="B1030" s="391"/>
      <c r="C1030" s="211" t="s">
        <v>588</v>
      </c>
      <c r="D1030" s="8">
        <v>0</v>
      </c>
      <c r="E1030" s="8">
        <f>D1030/D1027*100</f>
        <v>0</v>
      </c>
      <c r="F1030" s="8">
        <v>0</v>
      </c>
      <c r="G1030" s="8">
        <f>F1030/F1027*100</f>
        <v>0</v>
      </c>
      <c r="H1030" s="8" t="s">
        <v>89</v>
      </c>
    </row>
    <row r="1031" spans="1:8" x14ac:dyDescent="0.2">
      <c r="A1031" s="362"/>
      <c r="B1031" s="391"/>
      <c r="C1031" s="211" t="s">
        <v>589</v>
      </c>
      <c r="D1031" s="8">
        <v>0</v>
      </c>
      <c r="E1031" s="8">
        <f>D1031/D1027*100</f>
        <v>0</v>
      </c>
      <c r="F1031" s="8">
        <v>0</v>
      </c>
      <c r="G1031" s="8">
        <f>F1031/F1027*100</f>
        <v>0</v>
      </c>
      <c r="H1031" s="8" t="s">
        <v>89</v>
      </c>
    </row>
    <row r="1032" spans="1:8" x14ac:dyDescent="0.2">
      <c r="A1032" s="394" t="s">
        <v>312</v>
      </c>
      <c r="B1032" s="394" t="s">
        <v>1051</v>
      </c>
      <c r="C1032" s="209" t="s">
        <v>585</v>
      </c>
      <c r="D1032" s="52">
        <f>SUM(D1033:D1036)</f>
        <v>845</v>
      </c>
      <c r="E1032" s="52">
        <f>SUM(E1033:E1036)</f>
        <v>100</v>
      </c>
      <c r="F1032" s="52">
        <f>SUM(F1033:F1036)</f>
        <v>30.5</v>
      </c>
      <c r="G1032" s="52">
        <f>SUM(G1033:G1036)</f>
        <v>100</v>
      </c>
      <c r="H1032" s="52">
        <f>F1032/D1032*100-100</f>
        <v>-96.390532544378701</v>
      </c>
    </row>
    <row r="1033" spans="1:8" ht="31.5" x14ac:dyDescent="0.2">
      <c r="A1033" s="394"/>
      <c r="B1033" s="394"/>
      <c r="C1033" s="209" t="s">
        <v>586</v>
      </c>
      <c r="D1033" s="52">
        <f>D1038</f>
        <v>845</v>
      </c>
      <c r="E1033" s="52">
        <f>D1033/D1032*100</f>
        <v>100</v>
      </c>
      <c r="F1033" s="52">
        <f>F1038</f>
        <v>30.5</v>
      </c>
      <c r="G1033" s="52">
        <f>F1033/F1032*100</f>
        <v>100</v>
      </c>
      <c r="H1033" s="52">
        <f>F1033/D1033*100-100</f>
        <v>-96.390532544378701</v>
      </c>
    </row>
    <row r="1034" spans="1:8" x14ac:dyDescent="0.2">
      <c r="A1034" s="394"/>
      <c r="B1034" s="394"/>
      <c r="C1034" s="209" t="s">
        <v>587</v>
      </c>
      <c r="D1034" s="52">
        <f>D1039</f>
        <v>0</v>
      </c>
      <c r="E1034" s="154">
        <f>D1034/D1032*100</f>
        <v>0</v>
      </c>
      <c r="F1034" s="154">
        <f>F1039</f>
        <v>0</v>
      </c>
      <c r="G1034" s="154">
        <f>F1034/F1032*100</f>
        <v>0</v>
      </c>
      <c r="H1034" s="154" t="s">
        <v>89</v>
      </c>
    </row>
    <row r="1035" spans="1:8" x14ac:dyDescent="0.2">
      <c r="A1035" s="394"/>
      <c r="B1035" s="394"/>
      <c r="C1035" s="209" t="s">
        <v>588</v>
      </c>
      <c r="D1035" s="52">
        <f>D1040</f>
        <v>0</v>
      </c>
      <c r="E1035" s="154">
        <f>D1035/D1032*100</f>
        <v>0</v>
      </c>
      <c r="F1035" s="154">
        <f>F1040</f>
        <v>0</v>
      </c>
      <c r="G1035" s="154">
        <f>F1035/F1032*100</f>
        <v>0</v>
      </c>
      <c r="H1035" s="154" t="s">
        <v>89</v>
      </c>
    </row>
    <row r="1036" spans="1:8" x14ac:dyDescent="0.2">
      <c r="A1036" s="394"/>
      <c r="B1036" s="394"/>
      <c r="C1036" s="209" t="s">
        <v>589</v>
      </c>
      <c r="D1036" s="52">
        <f>D1041</f>
        <v>0</v>
      </c>
      <c r="E1036" s="154">
        <f>D1036/D1032*100</f>
        <v>0</v>
      </c>
      <c r="F1036" s="154">
        <f>F1041</f>
        <v>0</v>
      </c>
      <c r="G1036" s="154">
        <f>F1036/F1032*100</f>
        <v>0</v>
      </c>
      <c r="H1036" s="154" t="s">
        <v>89</v>
      </c>
    </row>
    <row r="1037" spans="1:8" x14ac:dyDescent="0.2">
      <c r="A1037" s="362" t="s">
        <v>314</v>
      </c>
      <c r="B1037" s="391" t="s">
        <v>97</v>
      </c>
      <c r="C1037" s="211" t="s">
        <v>585</v>
      </c>
      <c r="D1037" s="8">
        <f>SUM(D1038:D1041)</f>
        <v>845</v>
      </c>
      <c r="E1037" s="8">
        <f>SUM(E1038:E1041)</f>
        <v>100</v>
      </c>
      <c r="F1037" s="8">
        <f>SUM(F1038:F1041)</f>
        <v>30.5</v>
      </c>
      <c r="G1037" s="8">
        <f>SUM(G1038:G1041)</f>
        <v>100</v>
      </c>
      <c r="H1037" s="8">
        <f>F1037/D1037*100-100</f>
        <v>-96.390532544378701</v>
      </c>
    </row>
    <row r="1038" spans="1:8" ht="31.5" x14ac:dyDescent="0.2">
      <c r="A1038" s="362"/>
      <c r="B1038" s="391"/>
      <c r="C1038" s="211" t="s">
        <v>586</v>
      </c>
      <c r="D1038" s="8">
        <v>845</v>
      </c>
      <c r="E1038" s="8">
        <f>D1038/D1037*100</f>
        <v>100</v>
      </c>
      <c r="F1038" s="8">
        <v>30.5</v>
      </c>
      <c r="G1038" s="8">
        <f>F1038/F1037*100</f>
        <v>100</v>
      </c>
      <c r="H1038" s="8">
        <f>F1038/D1038*100-100</f>
        <v>-96.390532544378701</v>
      </c>
    </row>
    <row r="1039" spans="1:8" x14ac:dyDescent="0.2">
      <c r="A1039" s="362"/>
      <c r="B1039" s="391"/>
      <c r="C1039" s="211" t="s">
        <v>587</v>
      </c>
      <c r="D1039" s="8">
        <v>0</v>
      </c>
      <c r="E1039" s="157">
        <f>D1039/D1037*100</f>
        <v>0</v>
      </c>
      <c r="F1039" s="157">
        <v>0</v>
      </c>
      <c r="G1039" s="157">
        <f>F1039/F1037*100</f>
        <v>0</v>
      </c>
      <c r="H1039" s="157" t="s">
        <v>89</v>
      </c>
    </row>
    <row r="1040" spans="1:8" x14ac:dyDescent="0.2">
      <c r="A1040" s="362"/>
      <c r="B1040" s="391"/>
      <c r="C1040" s="211" t="s">
        <v>588</v>
      </c>
      <c r="D1040" s="8">
        <v>0</v>
      </c>
      <c r="E1040" s="157">
        <f>D1040/D1037*100</f>
        <v>0</v>
      </c>
      <c r="F1040" s="157">
        <v>0</v>
      </c>
      <c r="G1040" s="157">
        <f>F1040/F1037*100</f>
        <v>0</v>
      </c>
      <c r="H1040" s="157" t="s">
        <v>89</v>
      </c>
    </row>
    <row r="1041" spans="1:8" x14ac:dyDescent="0.2">
      <c r="A1041" s="362"/>
      <c r="B1041" s="391"/>
      <c r="C1041" s="211" t="s">
        <v>589</v>
      </c>
      <c r="D1041" s="8">
        <v>0</v>
      </c>
      <c r="E1041" s="157">
        <f>D1041/D1037*100</f>
        <v>0</v>
      </c>
      <c r="F1041" s="157">
        <v>0</v>
      </c>
      <c r="G1041" s="157">
        <f>F1041/F1037*100</f>
        <v>0</v>
      </c>
      <c r="H1041" s="157" t="s">
        <v>89</v>
      </c>
    </row>
    <row r="1042" spans="1:8" x14ac:dyDescent="0.2">
      <c r="A1042" s="394" t="s">
        <v>318</v>
      </c>
      <c r="B1042" s="400" t="s">
        <v>1052</v>
      </c>
      <c r="C1042" s="209" t="s">
        <v>585</v>
      </c>
      <c r="D1042" s="52">
        <f>SUM(D1043:D1046)</f>
        <v>1901</v>
      </c>
      <c r="E1042" s="52">
        <f>SUM(E1043:E1046)</f>
        <v>100</v>
      </c>
      <c r="F1042" s="52">
        <f>SUM(F1043:F1046)</f>
        <v>184.3</v>
      </c>
      <c r="G1042" s="52">
        <f>SUM(G1043:G1046)</f>
        <v>100</v>
      </c>
      <c r="H1042" s="52">
        <f>F1042/D1042*100-100</f>
        <v>-90.305102577590745</v>
      </c>
    </row>
    <row r="1043" spans="1:8" ht="31.5" x14ac:dyDescent="0.2">
      <c r="A1043" s="394"/>
      <c r="B1043" s="400"/>
      <c r="C1043" s="209" t="s">
        <v>586</v>
      </c>
      <c r="D1043" s="52">
        <f>D1048</f>
        <v>1901</v>
      </c>
      <c r="E1043" s="52">
        <f>D1043/D1042*100</f>
        <v>100</v>
      </c>
      <c r="F1043" s="52">
        <f>F1048</f>
        <v>184.3</v>
      </c>
      <c r="G1043" s="52">
        <f>F1043/F1042*100</f>
        <v>100</v>
      </c>
      <c r="H1043" s="52">
        <f>H1042</f>
        <v>-90.305102577590745</v>
      </c>
    </row>
    <row r="1044" spans="1:8" x14ac:dyDescent="0.2">
      <c r="A1044" s="394"/>
      <c r="B1044" s="400"/>
      <c r="C1044" s="209" t="s">
        <v>587</v>
      </c>
      <c r="D1044" s="52">
        <f>D1049</f>
        <v>0</v>
      </c>
      <c r="E1044" s="154">
        <f>D1044/D1042*100</f>
        <v>0</v>
      </c>
      <c r="F1044" s="154">
        <f>F1049</f>
        <v>0</v>
      </c>
      <c r="G1044" s="154">
        <f>F1044/F1042*100</f>
        <v>0</v>
      </c>
      <c r="H1044" s="154" t="s">
        <v>89</v>
      </c>
    </row>
    <row r="1045" spans="1:8" x14ac:dyDescent="0.2">
      <c r="A1045" s="394"/>
      <c r="B1045" s="400"/>
      <c r="C1045" s="209" t="s">
        <v>588</v>
      </c>
      <c r="D1045" s="52">
        <f t="shared" ref="D1045:F1046" si="60">D1050</f>
        <v>0</v>
      </c>
      <c r="E1045" s="154">
        <f>D1045/D1042*100</f>
        <v>0</v>
      </c>
      <c r="F1045" s="154">
        <f t="shared" si="60"/>
        <v>0</v>
      </c>
      <c r="G1045" s="154">
        <f>F1045/F1042*100</f>
        <v>0</v>
      </c>
      <c r="H1045" s="154" t="s">
        <v>89</v>
      </c>
    </row>
    <row r="1046" spans="1:8" x14ac:dyDescent="0.2">
      <c r="A1046" s="394"/>
      <c r="B1046" s="400"/>
      <c r="C1046" s="209" t="s">
        <v>589</v>
      </c>
      <c r="D1046" s="52">
        <f t="shared" si="60"/>
        <v>0</v>
      </c>
      <c r="E1046" s="154">
        <f>D1046/D1042*100</f>
        <v>0</v>
      </c>
      <c r="F1046" s="154">
        <f t="shared" si="60"/>
        <v>0</v>
      </c>
      <c r="G1046" s="154">
        <f>F1046/F1042*100</f>
        <v>0</v>
      </c>
      <c r="H1046" s="154" t="s">
        <v>89</v>
      </c>
    </row>
    <row r="1047" spans="1:8" x14ac:dyDescent="0.2">
      <c r="A1047" s="362" t="s">
        <v>319</v>
      </c>
      <c r="B1047" s="391" t="s">
        <v>97</v>
      </c>
      <c r="C1047" s="211" t="s">
        <v>585</v>
      </c>
      <c r="D1047" s="8">
        <f>SUM(D1048:D1051)</f>
        <v>1901</v>
      </c>
      <c r="E1047" s="8">
        <f>SUM(E1048:E1051)</f>
        <v>100</v>
      </c>
      <c r="F1047" s="8">
        <f>SUM(F1048:F1051)</f>
        <v>184.3</v>
      </c>
      <c r="G1047" s="8">
        <f>SUM(G1048:G1051)</f>
        <v>100</v>
      </c>
      <c r="H1047" s="8">
        <f>F1047/D1047*100-100</f>
        <v>-90.305102577590745</v>
      </c>
    </row>
    <row r="1048" spans="1:8" ht="31.5" x14ac:dyDescent="0.2">
      <c r="A1048" s="362"/>
      <c r="B1048" s="391"/>
      <c r="C1048" s="211" t="s">
        <v>586</v>
      </c>
      <c r="D1048" s="8">
        <v>1901</v>
      </c>
      <c r="E1048" s="8">
        <f>D1048/D1047*100</f>
        <v>100</v>
      </c>
      <c r="F1048" s="8">
        <v>184.3</v>
      </c>
      <c r="G1048" s="8">
        <f>F1048/F1047*100</f>
        <v>100</v>
      </c>
      <c r="H1048" s="8">
        <f>F1048/D1048*100-100</f>
        <v>-90.305102577590745</v>
      </c>
    </row>
    <row r="1049" spans="1:8" x14ac:dyDescent="0.2">
      <c r="A1049" s="362"/>
      <c r="B1049" s="391"/>
      <c r="C1049" s="211" t="s">
        <v>587</v>
      </c>
      <c r="D1049" s="8">
        <v>0</v>
      </c>
      <c r="E1049" s="157">
        <f>D1049/D1047*100</f>
        <v>0</v>
      </c>
      <c r="F1049" s="157">
        <v>0</v>
      </c>
      <c r="G1049" s="157">
        <f>F1049/F1047*100</f>
        <v>0</v>
      </c>
      <c r="H1049" s="157" t="s">
        <v>89</v>
      </c>
    </row>
    <row r="1050" spans="1:8" x14ac:dyDescent="0.2">
      <c r="A1050" s="362"/>
      <c r="B1050" s="391"/>
      <c r="C1050" s="211" t="s">
        <v>588</v>
      </c>
      <c r="D1050" s="8">
        <v>0</v>
      </c>
      <c r="E1050" s="157">
        <f>D1050/D1047*100</f>
        <v>0</v>
      </c>
      <c r="F1050" s="157">
        <v>0</v>
      </c>
      <c r="G1050" s="157">
        <f>F1050/F1047*100</f>
        <v>0</v>
      </c>
      <c r="H1050" s="157" t="s">
        <v>89</v>
      </c>
    </row>
    <row r="1051" spans="1:8" x14ac:dyDescent="0.2">
      <c r="A1051" s="362"/>
      <c r="B1051" s="391"/>
      <c r="C1051" s="211" t="s">
        <v>589</v>
      </c>
      <c r="D1051" s="8">
        <v>0</v>
      </c>
      <c r="E1051" s="157">
        <f>D1051/D1047*100</f>
        <v>0</v>
      </c>
      <c r="F1051" s="157">
        <v>0</v>
      </c>
      <c r="G1051" s="157">
        <f>F1051/F1047*100</f>
        <v>0</v>
      </c>
      <c r="H1051" s="157" t="s">
        <v>89</v>
      </c>
    </row>
    <row r="1052" spans="1:8" x14ac:dyDescent="0.2">
      <c r="A1052" s="394" t="s">
        <v>321</v>
      </c>
      <c r="B1052" s="394" t="s">
        <v>1053</v>
      </c>
      <c r="C1052" s="209" t="s">
        <v>585</v>
      </c>
      <c r="D1052" s="52">
        <f>SUM(D1053:D1056)</f>
        <v>6814</v>
      </c>
      <c r="E1052" s="52">
        <f>SUM(E1053:E1056)</f>
        <v>100</v>
      </c>
      <c r="F1052" s="52">
        <f>SUM(F1053:F1056)</f>
        <v>1366.9</v>
      </c>
      <c r="G1052" s="52">
        <f>SUM(G1053:G1056)</f>
        <v>100</v>
      </c>
      <c r="H1052" s="52">
        <f>F1052/D1052*100-100</f>
        <v>-79.939829762254178</v>
      </c>
    </row>
    <row r="1053" spans="1:8" ht="31.5" x14ac:dyDescent="0.2">
      <c r="A1053" s="394"/>
      <c r="B1053" s="394"/>
      <c r="C1053" s="209" t="s">
        <v>586</v>
      </c>
      <c r="D1053" s="52">
        <f>D1058+D1063</f>
        <v>6814</v>
      </c>
      <c r="E1053" s="52">
        <f>D1053/D1052*100</f>
        <v>100</v>
      </c>
      <c r="F1053" s="52">
        <f>F1058+F1063</f>
        <v>1366.9</v>
      </c>
      <c r="G1053" s="52">
        <f>F1053/F1052*100</f>
        <v>100</v>
      </c>
      <c r="H1053" s="52">
        <f>F1053/D1053*100-100</f>
        <v>-79.939829762254178</v>
      </c>
    </row>
    <row r="1054" spans="1:8" x14ac:dyDescent="0.2">
      <c r="A1054" s="394"/>
      <c r="B1054" s="394"/>
      <c r="C1054" s="209" t="s">
        <v>587</v>
      </c>
      <c r="D1054" s="52">
        <f>D1059+D1064</f>
        <v>0</v>
      </c>
      <c r="E1054" s="154">
        <f>D1054/D1052*100</f>
        <v>0</v>
      </c>
      <c r="F1054" s="154">
        <f>F1059+F1064</f>
        <v>0</v>
      </c>
      <c r="G1054" s="154">
        <f>F1054/F1052*100</f>
        <v>0</v>
      </c>
      <c r="H1054" s="154" t="s">
        <v>89</v>
      </c>
    </row>
    <row r="1055" spans="1:8" x14ac:dyDescent="0.2">
      <c r="A1055" s="394"/>
      <c r="B1055" s="394"/>
      <c r="C1055" s="209" t="s">
        <v>588</v>
      </c>
      <c r="D1055" s="52">
        <f>D1060+D1065</f>
        <v>0</v>
      </c>
      <c r="E1055" s="154">
        <f>D1055/D1052*100</f>
        <v>0</v>
      </c>
      <c r="F1055" s="154">
        <f>F1060+F1065</f>
        <v>0</v>
      </c>
      <c r="G1055" s="154">
        <f>F1055/F1052*100</f>
        <v>0</v>
      </c>
      <c r="H1055" s="154" t="s">
        <v>89</v>
      </c>
    </row>
    <row r="1056" spans="1:8" ht="21" customHeight="1" x14ac:dyDescent="0.2">
      <c r="A1056" s="394"/>
      <c r="B1056" s="394"/>
      <c r="C1056" s="209" t="s">
        <v>589</v>
      </c>
      <c r="D1056" s="52">
        <f>D1061+D1066</f>
        <v>0</v>
      </c>
      <c r="E1056" s="154">
        <f>D1056/D1052*100</f>
        <v>0</v>
      </c>
      <c r="F1056" s="154">
        <f>F1061+F1066</f>
        <v>0</v>
      </c>
      <c r="G1056" s="154">
        <f>F1056/F1052*100</f>
        <v>0</v>
      </c>
      <c r="H1056" s="154" t="s">
        <v>89</v>
      </c>
    </row>
    <row r="1057" spans="1:8" x14ac:dyDescent="0.2">
      <c r="A1057" s="362" t="s">
        <v>323</v>
      </c>
      <c r="B1057" s="391" t="s">
        <v>805</v>
      </c>
      <c r="C1057" s="211" t="s">
        <v>585</v>
      </c>
      <c r="D1057" s="8">
        <f>SUM(D1058:D1061)</f>
        <v>5237</v>
      </c>
      <c r="E1057" s="8">
        <f>SUM(E1058:E1061)</f>
        <v>100</v>
      </c>
      <c r="F1057" s="8">
        <f>SUM(F1058:F1061)</f>
        <v>1106.3</v>
      </c>
      <c r="G1057" s="8">
        <f>SUM(G1058:G1061)</f>
        <v>100</v>
      </c>
      <c r="H1057" s="8">
        <f>F1057/D1057*100-100</f>
        <v>-78.875310292151994</v>
      </c>
    </row>
    <row r="1058" spans="1:8" ht="31.5" x14ac:dyDescent="0.2">
      <c r="A1058" s="362"/>
      <c r="B1058" s="391"/>
      <c r="C1058" s="211" t="s">
        <v>586</v>
      </c>
      <c r="D1058" s="8">
        <v>5237</v>
      </c>
      <c r="E1058" s="8">
        <f>D1058/D1057*100</f>
        <v>100</v>
      </c>
      <c r="F1058" s="8">
        <v>1106.3</v>
      </c>
      <c r="G1058" s="8">
        <f>F1058/F1057*100</f>
        <v>100</v>
      </c>
      <c r="H1058" s="8">
        <f>F1058/D1058*100-100</f>
        <v>-78.875310292151994</v>
      </c>
    </row>
    <row r="1059" spans="1:8" x14ac:dyDescent="0.2">
      <c r="A1059" s="362"/>
      <c r="B1059" s="391"/>
      <c r="C1059" s="211" t="s">
        <v>587</v>
      </c>
      <c r="D1059" s="8">
        <v>0</v>
      </c>
      <c r="E1059" s="157">
        <f>D1059/D1057*100</f>
        <v>0</v>
      </c>
      <c r="F1059" s="8">
        <v>0</v>
      </c>
      <c r="G1059" s="157">
        <f>F1059/F1057*100</f>
        <v>0</v>
      </c>
      <c r="H1059" s="157" t="s">
        <v>89</v>
      </c>
    </row>
    <row r="1060" spans="1:8" x14ac:dyDescent="0.2">
      <c r="A1060" s="362"/>
      <c r="B1060" s="391"/>
      <c r="C1060" s="211" t="s">
        <v>588</v>
      </c>
      <c r="D1060" s="8">
        <v>0</v>
      </c>
      <c r="E1060" s="157">
        <f>D1060/D1057*100</f>
        <v>0</v>
      </c>
      <c r="F1060" s="8">
        <v>0</v>
      </c>
      <c r="G1060" s="157">
        <f>F1060/F1057*100</f>
        <v>0</v>
      </c>
      <c r="H1060" s="157" t="s">
        <v>89</v>
      </c>
    </row>
    <row r="1061" spans="1:8" x14ac:dyDescent="0.2">
      <c r="A1061" s="362"/>
      <c r="B1061" s="391"/>
      <c r="C1061" s="211" t="s">
        <v>589</v>
      </c>
      <c r="D1061" s="8">
        <v>0</v>
      </c>
      <c r="E1061" s="157">
        <f>D1061/D1057*100</f>
        <v>0</v>
      </c>
      <c r="F1061" s="8">
        <v>0</v>
      </c>
      <c r="G1061" s="157">
        <f>F1061/F1057*100</f>
        <v>0</v>
      </c>
      <c r="H1061" s="157" t="s">
        <v>89</v>
      </c>
    </row>
    <row r="1062" spans="1:8" ht="18.75" customHeight="1" x14ac:dyDescent="0.2">
      <c r="A1062" s="362" t="s">
        <v>324</v>
      </c>
      <c r="B1062" s="391" t="s">
        <v>637</v>
      </c>
      <c r="C1062" s="211" t="s">
        <v>585</v>
      </c>
      <c r="D1062" s="8">
        <f>SUM(D1063:D1066)</f>
        <v>1577</v>
      </c>
      <c r="E1062" s="8">
        <f>SUM(E1063:E1066)</f>
        <v>100</v>
      </c>
      <c r="F1062" s="8">
        <f>SUM(F1063:F1066)</f>
        <v>260.60000000000002</v>
      </c>
      <c r="G1062" s="8">
        <f>SUM(G1063:G1066)</f>
        <v>100</v>
      </c>
      <c r="H1062" s="8">
        <f>F1062/D1062*100-100</f>
        <v>-83.474952441344328</v>
      </c>
    </row>
    <row r="1063" spans="1:8" ht="34.5" customHeight="1" x14ac:dyDescent="0.2">
      <c r="A1063" s="362"/>
      <c r="B1063" s="391"/>
      <c r="C1063" s="211" t="s">
        <v>586</v>
      </c>
      <c r="D1063" s="8">
        <v>1577</v>
      </c>
      <c r="E1063" s="8">
        <f>D1063/D1062*100</f>
        <v>100</v>
      </c>
      <c r="F1063" s="8">
        <v>260.60000000000002</v>
      </c>
      <c r="G1063" s="8">
        <f>F1063/F1062*100</f>
        <v>100</v>
      </c>
      <c r="H1063" s="8">
        <f>F1063/D1063*100-100</f>
        <v>-83.474952441344328</v>
      </c>
    </row>
    <row r="1064" spans="1:8" ht="21" customHeight="1" x14ac:dyDescent="0.2">
      <c r="A1064" s="362"/>
      <c r="B1064" s="391"/>
      <c r="C1064" s="211" t="s">
        <v>587</v>
      </c>
      <c r="D1064" s="8">
        <v>0</v>
      </c>
      <c r="E1064" s="157">
        <f>D1064/D1062*100</f>
        <v>0</v>
      </c>
      <c r="F1064" s="8">
        <v>0</v>
      </c>
      <c r="G1064" s="157">
        <f>F1064/F1062*100</f>
        <v>0</v>
      </c>
      <c r="H1064" s="157" t="s">
        <v>89</v>
      </c>
    </row>
    <row r="1065" spans="1:8" ht="21.75" customHeight="1" x14ac:dyDescent="0.2">
      <c r="A1065" s="362"/>
      <c r="B1065" s="391"/>
      <c r="C1065" s="211" t="s">
        <v>588</v>
      </c>
      <c r="D1065" s="8">
        <v>0</v>
      </c>
      <c r="E1065" s="157">
        <f>D1065/D1062*100</f>
        <v>0</v>
      </c>
      <c r="F1065" s="8">
        <v>0</v>
      </c>
      <c r="G1065" s="157">
        <f>F1065/F1062*100</f>
        <v>0</v>
      </c>
      <c r="H1065" s="157" t="s">
        <v>89</v>
      </c>
    </row>
    <row r="1066" spans="1:8" ht="21" customHeight="1" x14ac:dyDescent="0.2">
      <c r="A1066" s="362"/>
      <c r="B1066" s="391"/>
      <c r="C1066" s="211" t="s">
        <v>589</v>
      </c>
      <c r="D1066" s="8">
        <v>0</v>
      </c>
      <c r="E1066" s="157">
        <f>D1066/D1062*100</f>
        <v>0</v>
      </c>
      <c r="F1066" s="8">
        <v>0</v>
      </c>
      <c r="G1066" s="157">
        <f>F1066/F1062*100</f>
        <v>0</v>
      </c>
      <c r="H1066" s="157" t="s">
        <v>89</v>
      </c>
    </row>
    <row r="1067" spans="1:8" ht="24.75" customHeight="1" x14ac:dyDescent="0.2">
      <c r="A1067" s="392" t="s">
        <v>328</v>
      </c>
      <c r="B1067" s="392" t="s">
        <v>1062</v>
      </c>
      <c r="C1067" s="84" t="s">
        <v>585</v>
      </c>
      <c r="D1067" s="89">
        <v>24583</v>
      </c>
      <c r="E1067" s="89">
        <v>100</v>
      </c>
      <c r="F1067" s="89">
        <v>5555.4</v>
      </c>
      <c r="G1067" s="89">
        <v>100</v>
      </c>
      <c r="H1067" s="89">
        <f>F1067/D1067*100-100</f>
        <v>-77.401456290932757</v>
      </c>
    </row>
    <row r="1068" spans="1:8" ht="33.75" customHeight="1" x14ac:dyDescent="0.2">
      <c r="A1068" s="392"/>
      <c r="B1068" s="392"/>
      <c r="C1068" s="84" t="s">
        <v>586</v>
      </c>
      <c r="D1068" s="89">
        <v>16783</v>
      </c>
      <c r="E1068" s="89">
        <v>68.3</v>
      </c>
      <c r="F1068" s="89">
        <v>4718.5</v>
      </c>
      <c r="G1068" s="89">
        <v>84.9</v>
      </c>
      <c r="H1068" s="89">
        <f>F1068/D1068*100-100</f>
        <v>-71.885241017696472</v>
      </c>
    </row>
    <row r="1069" spans="1:8" ht="21" customHeight="1" x14ac:dyDescent="0.2">
      <c r="A1069" s="392"/>
      <c r="B1069" s="392"/>
      <c r="C1069" s="84" t="s">
        <v>587</v>
      </c>
      <c r="D1069" s="89">
        <v>0</v>
      </c>
      <c r="E1069" s="89">
        <v>0</v>
      </c>
      <c r="F1069" s="89">
        <v>0</v>
      </c>
      <c r="G1069" s="89">
        <v>0</v>
      </c>
      <c r="H1069" s="89" t="s">
        <v>89</v>
      </c>
    </row>
    <row r="1070" spans="1:8" ht="21" customHeight="1" x14ac:dyDescent="0.2">
      <c r="A1070" s="392"/>
      <c r="B1070" s="392"/>
      <c r="C1070" s="84" t="s">
        <v>588</v>
      </c>
      <c r="D1070" s="89">
        <v>0</v>
      </c>
      <c r="E1070" s="89">
        <v>0</v>
      </c>
      <c r="F1070" s="89">
        <v>0</v>
      </c>
      <c r="G1070" s="89">
        <v>0</v>
      </c>
      <c r="H1070" s="89" t="s">
        <v>89</v>
      </c>
    </row>
    <row r="1071" spans="1:8" ht="20.25" customHeight="1" x14ac:dyDescent="0.2">
      <c r="A1071" s="392"/>
      <c r="B1071" s="392"/>
      <c r="C1071" s="84" t="s">
        <v>589</v>
      </c>
      <c r="D1071" s="89">
        <v>7800</v>
      </c>
      <c r="E1071" s="89">
        <v>31.7</v>
      </c>
      <c r="F1071" s="89">
        <v>836.9</v>
      </c>
      <c r="G1071" s="89">
        <v>15.1</v>
      </c>
      <c r="H1071" s="89">
        <f>F1071/D1071*100-100</f>
        <v>-89.27051282051282</v>
      </c>
    </row>
    <row r="1072" spans="1:8" x14ac:dyDescent="0.2">
      <c r="A1072" s="394" t="s">
        <v>329</v>
      </c>
      <c r="B1072" s="394" t="s">
        <v>1063</v>
      </c>
      <c r="C1072" s="87" t="s">
        <v>585</v>
      </c>
      <c r="D1072" s="52">
        <v>284</v>
      </c>
      <c r="E1072" s="52">
        <v>100</v>
      </c>
      <c r="F1072" s="52">
        <v>32</v>
      </c>
      <c r="G1072" s="52">
        <v>100</v>
      </c>
      <c r="H1072" s="52">
        <f>F1072/D1072*100-100</f>
        <v>-88.732394366197184</v>
      </c>
    </row>
    <row r="1073" spans="1:8" ht="31.5" x14ac:dyDescent="0.2">
      <c r="A1073" s="394"/>
      <c r="B1073" s="394"/>
      <c r="C1073" s="87" t="s">
        <v>586</v>
      </c>
      <c r="D1073" s="52">
        <v>0</v>
      </c>
      <c r="E1073" s="52">
        <v>0</v>
      </c>
      <c r="F1073" s="52">
        <v>0</v>
      </c>
      <c r="G1073" s="52">
        <v>0</v>
      </c>
      <c r="H1073" s="52" t="s">
        <v>89</v>
      </c>
    </row>
    <row r="1074" spans="1:8" x14ac:dyDescent="0.2">
      <c r="A1074" s="394"/>
      <c r="B1074" s="394"/>
      <c r="C1074" s="87" t="s">
        <v>587</v>
      </c>
      <c r="D1074" s="52">
        <v>0</v>
      </c>
      <c r="E1074" s="52">
        <v>0</v>
      </c>
      <c r="F1074" s="52">
        <v>0</v>
      </c>
      <c r="G1074" s="52">
        <v>0</v>
      </c>
      <c r="H1074" s="52" t="s">
        <v>89</v>
      </c>
    </row>
    <row r="1075" spans="1:8" x14ac:dyDescent="0.2">
      <c r="A1075" s="394"/>
      <c r="B1075" s="394"/>
      <c r="C1075" s="87" t="s">
        <v>588</v>
      </c>
      <c r="D1075" s="52">
        <v>0</v>
      </c>
      <c r="E1075" s="52">
        <v>0</v>
      </c>
      <c r="F1075" s="52">
        <v>0</v>
      </c>
      <c r="G1075" s="52">
        <v>0</v>
      </c>
      <c r="H1075" s="52" t="s">
        <v>89</v>
      </c>
    </row>
    <row r="1076" spans="1:8" x14ac:dyDescent="0.2">
      <c r="A1076" s="394"/>
      <c r="B1076" s="394"/>
      <c r="C1076" s="87" t="s">
        <v>589</v>
      </c>
      <c r="D1076" s="52">
        <v>284</v>
      </c>
      <c r="E1076" s="52">
        <v>100</v>
      </c>
      <c r="F1076" s="52">
        <v>32</v>
      </c>
      <c r="G1076" s="52">
        <v>100</v>
      </c>
      <c r="H1076" s="52">
        <v>-88.7</v>
      </c>
    </row>
    <row r="1077" spans="1:8" x14ac:dyDescent="0.2">
      <c r="A1077" s="362" t="s">
        <v>331</v>
      </c>
      <c r="B1077" s="391" t="s">
        <v>332</v>
      </c>
      <c r="C1077" s="12" t="s">
        <v>585</v>
      </c>
      <c r="D1077" s="8">
        <v>284</v>
      </c>
      <c r="E1077" s="8">
        <v>100</v>
      </c>
      <c r="F1077" s="8">
        <v>32</v>
      </c>
      <c r="G1077" s="8">
        <v>100</v>
      </c>
      <c r="H1077" s="8">
        <v>-88.7</v>
      </c>
    </row>
    <row r="1078" spans="1:8" ht="29.25" customHeight="1" x14ac:dyDescent="0.2">
      <c r="A1078" s="362"/>
      <c r="B1078" s="391"/>
      <c r="C1078" s="12" t="s">
        <v>586</v>
      </c>
      <c r="D1078" s="8">
        <v>0</v>
      </c>
      <c r="E1078" s="8">
        <v>0</v>
      </c>
      <c r="F1078" s="8">
        <v>0</v>
      </c>
      <c r="G1078" s="8">
        <v>0</v>
      </c>
      <c r="H1078" s="8" t="s">
        <v>89</v>
      </c>
    </row>
    <row r="1079" spans="1:8" ht="25.5" customHeight="1" x14ac:dyDescent="0.2">
      <c r="A1079" s="362"/>
      <c r="B1079" s="391"/>
      <c r="C1079" s="12" t="s">
        <v>587</v>
      </c>
      <c r="D1079" s="8">
        <v>0</v>
      </c>
      <c r="E1079" s="8">
        <v>0</v>
      </c>
      <c r="F1079" s="8">
        <v>0</v>
      </c>
      <c r="G1079" s="8">
        <v>0</v>
      </c>
      <c r="H1079" s="8" t="s">
        <v>89</v>
      </c>
    </row>
    <row r="1080" spans="1:8" ht="26.25" customHeight="1" x14ac:dyDescent="0.2">
      <c r="A1080" s="362"/>
      <c r="B1080" s="391"/>
      <c r="C1080" s="12" t="s">
        <v>588</v>
      </c>
      <c r="D1080" s="8">
        <v>0</v>
      </c>
      <c r="E1080" s="8">
        <v>0</v>
      </c>
      <c r="F1080" s="8">
        <v>0</v>
      </c>
      <c r="G1080" s="8">
        <v>0</v>
      </c>
      <c r="H1080" s="8" t="s">
        <v>89</v>
      </c>
    </row>
    <row r="1081" spans="1:8" x14ac:dyDescent="0.2">
      <c r="A1081" s="362"/>
      <c r="B1081" s="391"/>
      <c r="C1081" s="12" t="s">
        <v>589</v>
      </c>
      <c r="D1081" s="8">
        <v>284</v>
      </c>
      <c r="E1081" s="8">
        <v>100</v>
      </c>
      <c r="F1081" s="8">
        <v>32</v>
      </c>
      <c r="G1081" s="8">
        <v>100</v>
      </c>
      <c r="H1081" s="8">
        <v>-88.7</v>
      </c>
    </row>
    <row r="1082" spans="1:8" ht="22.5" customHeight="1" x14ac:dyDescent="0.2">
      <c r="A1082" s="394" t="s">
        <v>334</v>
      </c>
      <c r="B1082" s="394" t="s">
        <v>335</v>
      </c>
      <c r="C1082" s="87" t="s">
        <v>585</v>
      </c>
      <c r="D1082" s="52">
        <v>24274</v>
      </c>
      <c r="E1082" s="52">
        <v>100</v>
      </c>
      <c r="F1082" s="52">
        <v>5523.4</v>
      </c>
      <c r="G1082" s="52">
        <v>100</v>
      </c>
      <c r="H1082" s="52">
        <f>F1082/D1082*100-100</f>
        <v>-77.245612589602047</v>
      </c>
    </row>
    <row r="1083" spans="1:8" ht="31.5" x14ac:dyDescent="0.2">
      <c r="A1083" s="394"/>
      <c r="B1083" s="394"/>
      <c r="C1083" s="87" t="s">
        <v>586</v>
      </c>
      <c r="D1083" s="52">
        <v>16758</v>
      </c>
      <c r="E1083" s="52">
        <v>69</v>
      </c>
      <c r="F1083" s="52">
        <v>4718.5</v>
      </c>
      <c r="G1083" s="52">
        <v>85.4</v>
      </c>
      <c r="H1083" s="52">
        <v>-71.8</v>
      </c>
    </row>
    <row r="1084" spans="1:8" ht="20.25" customHeight="1" x14ac:dyDescent="0.2">
      <c r="A1084" s="394"/>
      <c r="B1084" s="394"/>
      <c r="C1084" s="87" t="s">
        <v>587</v>
      </c>
      <c r="D1084" s="52">
        <v>0</v>
      </c>
      <c r="E1084" s="52">
        <v>0</v>
      </c>
      <c r="F1084" s="52">
        <v>0</v>
      </c>
      <c r="G1084" s="52">
        <v>0</v>
      </c>
      <c r="H1084" s="52" t="s">
        <v>89</v>
      </c>
    </row>
    <row r="1085" spans="1:8" ht="20.25" customHeight="1" x14ac:dyDescent="0.2">
      <c r="A1085" s="394"/>
      <c r="B1085" s="394"/>
      <c r="C1085" s="87" t="s">
        <v>588</v>
      </c>
      <c r="D1085" s="52">
        <v>0</v>
      </c>
      <c r="E1085" s="52">
        <v>0</v>
      </c>
      <c r="F1085" s="52">
        <v>0</v>
      </c>
      <c r="G1085" s="52">
        <v>0</v>
      </c>
      <c r="H1085" s="52" t="s">
        <v>89</v>
      </c>
    </row>
    <row r="1086" spans="1:8" ht="22.5" customHeight="1" x14ac:dyDescent="0.2">
      <c r="A1086" s="394"/>
      <c r="B1086" s="394"/>
      <c r="C1086" s="87" t="s">
        <v>589</v>
      </c>
      <c r="D1086" s="52">
        <v>7516</v>
      </c>
      <c r="E1086" s="52">
        <v>31</v>
      </c>
      <c r="F1086" s="52">
        <v>804.9</v>
      </c>
      <c r="G1086" s="52">
        <v>14.6</v>
      </c>
      <c r="H1086" s="52">
        <v>-89.3</v>
      </c>
    </row>
    <row r="1087" spans="1:8" x14ac:dyDescent="0.2">
      <c r="A1087" s="362" t="s">
        <v>337</v>
      </c>
      <c r="B1087" s="391" t="s">
        <v>338</v>
      </c>
      <c r="C1087" s="12" t="s">
        <v>585</v>
      </c>
      <c r="D1087" s="8">
        <v>23633</v>
      </c>
      <c r="E1087" s="8">
        <v>100</v>
      </c>
      <c r="F1087" s="8">
        <v>4993.3999999999996</v>
      </c>
      <c r="G1087" s="8">
        <v>100</v>
      </c>
      <c r="H1087" s="8">
        <v>-78.900000000000006</v>
      </c>
    </row>
    <row r="1088" spans="1:8" ht="31.5" x14ac:dyDescent="0.2">
      <c r="A1088" s="362"/>
      <c r="B1088" s="391"/>
      <c r="C1088" s="12" t="s">
        <v>586</v>
      </c>
      <c r="D1088" s="8">
        <v>16117</v>
      </c>
      <c r="E1088" s="8">
        <v>68.2</v>
      </c>
      <c r="F1088" s="8">
        <v>4188.5</v>
      </c>
      <c r="G1088" s="8">
        <v>83.9</v>
      </c>
      <c r="H1088" s="8">
        <v>-74</v>
      </c>
    </row>
    <row r="1089" spans="1:8" x14ac:dyDescent="0.2">
      <c r="A1089" s="362"/>
      <c r="B1089" s="391"/>
      <c r="C1089" s="12" t="s">
        <v>587</v>
      </c>
      <c r="D1089" s="8">
        <v>0</v>
      </c>
      <c r="E1089" s="8">
        <v>0</v>
      </c>
      <c r="F1089" s="8">
        <v>0</v>
      </c>
      <c r="G1089" s="8">
        <v>0</v>
      </c>
      <c r="H1089" s="8" t="s">
        <v>89</v>
      </c>
    </row>
    <row r="1090" spans="1:8" x14ac:dyDescent="0.2">
      <c r="A1090" s="362"/>
      <c r="B1090" s="391"/>
      <c r="C1090" s="12" t="s">
        <v>588</v>
      </c>
      <c r="D1090" s="8">
        <v>0</v>
      </c>
      <c r="E1090" s="8">
        <v>0</v>
      </c>
      <c r="F1090" s="8">
        <v>0</v>
      </c>
      <c r="G1090" s="8">
        <v>0</v>
      </c>
      <c r="H1090" s="8" t="s">
        <v>89</v>
      </c>
    </row>
    <row r="1091" spans="1:8" x14ac:dyDescent="0.2">
      <c r="A1091" s="362"/>
      <c r="B1091" s="391"/>
      <c r="C1091" s="12" t="s">
        <v>589</v>
      </c>
      <c r="D1091" s="8">
        <v>7516</v>
      </c>
      <c r="E1091" s="8">
        <v>31.8</v>
      </c>
      <c r="F1091" s="8">
        <v>804.9</v>
      </c>
      <c r="G1091" s="8">
        <v>16.100000000000001</v>
      </c>
      <c r="H1091" s="8">
        <v>-89.3</v>
      </c>
    </row>
    <row r="1092" spans="1:8" x14ac:dyDescent="0.2">
      <c r="A1092" s="362" t="s">
        <v>342</v>
      </c>
      <c r="B1092" s="391" t="s">
        <v>343</v>
      </c>
      <c r="C1092" s="12" t="s">
        <v>585</v>
      </c>
      <c r="D1092" s="8">
        <v>641</v>
      </c>
      <c r="E1092" s="8">
        <v>100</v>
      </c>
      <c r="F1092" s="8">
        <v>530</v>
      </c>
      <c r="G1092" s="8">
        <v>100</v>
      </c>
      <c r="H1092" s="8">
        <v>-17.3</v>
      </c>
    </row>
    <row r="1093" spans="1:8" ht="31.5" x14ac:dyDescent="0.2">
      <c r="A1093" s="362"/>
      <c r="B1093" s="391"/>
      <c r="C1093" s="12" t="s">
        <v>586</v>
      </c>
      <c r="D1093" s="8">
        <v>641</v>
      </c>
      <c r="E1093" s="8">
        <v>100</v>
      </c>
      <c r="F1093" s="8">
        <v>530</v>
      </c>
      <c r="G1093" s="8">
        <v>100</v>
      </c>
      <c r="H1093" s="8">
        <v>-17.3</v>
      </c>
    </row>
    <row r="1094" spans="1:8" x14ac:dyDescent="0.2">
      <c r="A1094" s="362"/>
      <c r="B1094" s="391"/>
      <c r="C1094" s="12" t="s">
        <v>587</v>
      </c>
      <c r="D1094" s="8">
        <v>0</v>
      </c>
      <c r="E1094" s="8">
        <v>0</v>
      </c>
      <c r="F1094" s="8">
        <v>0</v>
      </c>
      <c r="G1094" s="8">
        <v>0</v>
      </c>
      <c r="H1094" s="8" t="s">
        <v>89</v>
      </c>
    </row>
    <row r="1095" spans="1:8" x14ac:dyDescent="0.2">
      <c r="A1095" s="362"/>
      <c r="B1095" s="391"/>
      <c r="C1095" s="12" t="s">
        <v>588</v>
      </c>
      <c r="D1095" s="8">
        <v>0</v>
      </c>
      <c r="E1095" s="8">
        <v>0</v>
      </c>
      <c r="F1095" s="8">
        <v>0</v>
      </c>
      <c r="G1095" s="8">
        <v>0</v>
      </c>
      <c r="H1095" s="8" t="s">
        <v>89</v>
      </c>
    </row>
    <row r="1096" spans="1:8" x14ac:dyDescent="0.2">
      <c r="A1096" s="362"/>
      <c r="B1096" s="391"/>
      <c r="C1096" s="12" t="s">
        <v>589</v>
      </c>
      <c r="D1096" s="8">
        <v>0</v>
      </c>
      <c r="E1096" s="8">
        <v>0</v>
      </c>
      <c r="F1096" s="8">
        <v>0</v>
      </c>
      <c r="G1096" s="8">
        <v>0</v>
      </c>
      <c r="H1096" s="8" t="s">
        <v>89</v>
      </c>
    </row>
    <row r="1097" spans="1:8" x14ac:dyDescent="0.2">
      <c r="A1097" s="394" t="s">
        <v>346</v>
      </c>
      <c r="B1097" s="394" t="s">
        <v>347</v>
      </c>
      <c r="C1097" s="87" t="s">
        <v>585</v>
      </c>
      <c r="D1097" s="52">
        <v>25</v>
      </c>
      <c r="E1097" s="52">
        <v>100</v>
      </c>
      <c r="F1097" s="52">
        <v>0</v>
      </c>
      <c r="G1097" s="52">
        <v>0</v>
      </c>
      <c r="H1097" s="52">
        <v>-100</v>
      </c>
    </row>
    <row r="1098" spans="1:8" ht="31.5" x14ac:dyDescent="0.2">
      <c r="A1098" s="394"/>
      <c r="B1098" s="394"/>
      <c r="C1098" s="87" t="s">
        <v>586</v>
      </c>
      <c r="D1098" s="52">
        <v>25</v>
      </c>
      <c r="E1098" s="52">
        <v>100</v>
      </c>
      <c r="F1098" s="52">
        <v>0</v>
      </c>
      <c r="G1098" s="52">
        <v>0</v>
      </c>
      <c r="H1098" s="52">
        <v>-100</v>
      </c>
    </row>
    <row r="1099" spans="1:8" x14ac:dyDescent="0.2">
      <c r="A1099" s="394"/>
      <c r="B1099" s="394"/>
      <c r="C1099" s="87" t="s">
        <v>587</v>
      </c>
      <c r="D1099" s="52">
        <v>0</v>
      </c>
      <c r="E1099" s="52">
        <v>0</v>
      </c>
      <c r="F1099" s="52">
        <v>0</v>
      </c>
      <c r="G1099" s="52">
        <v>0</v>
      </c>
      <c r="H1099" s="52" t="s">
        <v>89</v>
      </c>
    </row>
    <row r="1100" spans="1:8" x14ac:dyDescent="0.2">
      <c r="A1100" s="394"/>
      <c r="B1100" s="394"/>
      <c r="C1100" s="87" t="s">
        <v>588</v>
      </c>
      <c r="D1100" s="52">
        <v>0</v>
      </c>
      <c r="E1100" s="52">
        <v>0</v>
      </c>
      <c r="F1100" s="52">
        <v>0</v>
      </c>
      <c r="G1100" s="52">
        <v>0</v>
      </c>
      <c r="H1100" s="52" t="s">
        <v>89</v>
      </c>
    </row>
    <row r="1101" spans="1:8" x14ac:dyDescent="0.2">
      <c r="A1101" s="394"/>
      <c r="B1101" s="394"/>
      <c r="C1101" s="87" t="s">
        <v>589</v>
      </c>
      <c r="D1101" s="52">
        <v>0</v>
      </c>
      <c r="E1101" s="52">
        <v>0</v>
      </c>
      <c r="F1101" s="52">
        <v>0</v>
      </c>
      <c r="G1101" s="52">
        <v>0</v>
      </c>
      <c r="H1101" s="52" t="s">
        <v>89</v>
      </c>
    </row>
    <row r="1102" spans="1:8" x14ac:dyDescent="0.2">
      <c r="A1102" s="362" t="s">
        <v>348</v>
      </c>
      <c r="B1102" s="391" t="s">
        <v>349</v>
      </c>
      <c r="C1102" s="12" t="s">
        <v>585</v>
      </c>
      <c r="D1102" s="8">
        <v>25</v>
      </c>
      <c r="E1102" s="8">
        <v>100</v>
      </c>
      <c r="F1102" s="8">
        <v>0</v>
      </c>
      <c r="G1102" s="8">
        <v>0</v>
      </c>
      <c r="H1102" s="8">
        <v>-100</v>
      </c>
    </row>
    <row r="1103" spans="1:8" ht="31.5" x14ac:dyDescent="0.2">
      <c r="A1103" s="362"/>
      <c r="B1103" s="391"/>
      <c r="C1103" s="12" t="s">
        <v>586</v>
      </c>
      <c r="D1103" s="8">
        <v>25</v>
      </c>
      <c r="E1103" s="8">
        <v>100</v>
      </c>
      <c r="F1103" s="8">
        <v>0</v>
      </c>
      <c r="G1103" s="8">
        <v>0</v>
      </c>
      <c r="H1103" s="8">
        <v>-100</v>
      </c>
    </row>
    <row r="1104" spans="1:8" x14ac:dyDescent="0.2">
      <c r="A1104" s="362"/>
      <c r="B1104" s="391"/>
      <c r="C1104" s="12" t="s">
        <v>587</v>
      </c>
      <c r="D1104" s="8">
        <v>0</v>
      </c>
      <c r="E1104" s="8">
        <v>0</v>
      </c>
      <c r="F1104" s="8">
        <v>0</v>
      </c>
      <c r="G1104" s="8">
        <v>0</v>
      </c>
      <c r="H1104" s="8" t="s">
        <v>89</v>
      </c>
    </row>
    <row r="1105" spans="1:8" x14ac:dyDescent="0.2">
      <c r="A1105" s="362"/>
      <c r="B1105" s="391"/>
      <c r="C1105" s="12" t="s">
        <v>588</v>
      </c>
      <c r="D1105" s="8">
        <v>0</v>
      </c>
      <c r="E1105" s="8">
        <v>0</v>
      </c>
      <c r="F1105" s="8">
        <v>0</v>
      </c>
      <c r="G1105" s="8">
        <v>0</v>
      </c>
      <c r="H1105" s="8" t="s">
        <v>89</v>
      </c>
    </row>
    <row r="1106" spans="1:8" x14ac:dyDescent="0.2">
      <c r="A1106" s="362"/>
      <c r="B1106" s="391"/>
      <c r="C1106" s="12" t="s">
        <v>589</v>
      </c>
      <c r="D1106" s="8">
        <v>0</v>
      </c>
      <c r="E1106" s="8">
        <v>0</v>
      </c>
      <c r="F1106" s="8">
        <v>0</v>
      </c>
      <c r="G1106" s="8">
        <v>0</v>
      </c>
      <c r="H1106" s="8" t="s">
        <v>89</v>
      </c>
    </row>
    <row r="1107" spans="1:8" s="75" customFormat="1" ht="24" customHeight="1" x14ac:dyDescent="0.2">
      <c r="A1107" s="392" t="s">
        <v>350</v>
      </c>
      <c r="B1107" s="392" t="s">
        <v>1054</v>
      </c>
      <c r="C1107" s="212" t="s">
        <v>638</v>
      </c>
      <c r="D1107" s="89">
        <f>D1112+D1127+D1142</f>
        <v>31158</v>
      </c>
      <c r="E1107" s="89">
        <f>D1107/D1107*100</f>
        <v>100</v>
      </c>
      <c r="F1107" s="89">
        <f>F1112+F1127+F1142</f>
        <v>0</v>
      </c>
      <c r="G1107" s="89">
        <v>0</v>
      </c>
      <c r="H1107" s="89">
        <f>F1107/D1107*100-100</f>
        <v>-100</v>
      </c>
    </row>
    <row r="1108" spans="1:8" s="75" customFormat="1" ht="33" customHeight="1" x14ac:dyDescent="0.2">
      <c r="A1108" s="392"/>
      <c r="B1108" s="392"/>
      <c r="C1108" s="212" t="s">
        <v>586</v>
      </c>
      <c r="D1108" s="89">
        <f>D1113+D1128+D1143</f>
        <v>1611</v>
      </c>
      <c r="E1108" s="89">
        <f>D1108/D1107*100</f>
        <v>5.1704217215482382</v>
      </c>
      <c r="F1108" s="89">
        <f>'[1]форма 3'!J1089</f>
        <v>0</v>
      </c>
      <c r="G1108" s="89">
        <v>0</v>
      </c>
      <c r="H1108" s="89">
        <f>F1108/D1108*100-100</f>
        <v>-100</v>
      </c>
    </row>
    <row r="1109" spans="1:8" s="75" customFormat="1" ht="18.75" customHeight="1" x14ac:dyDescent="0.2">
      <c r="A1109" s="392"/>
      <c r="B1109" s="392"/>
      <c r="C1109" s="212" t="s">
        <v>639</v>
      </c>
      <c r="D1109" s="89">
        <f>D1114+D1129+D1144</f>
        <v>28200</v>
      </c>
      <c r="E1109" s="89">
        <f>D1109/D1107*100</f>
        <v>90.506450991719618</v>
      </c>
      <c r="F1109" s="89">
        <f>F1114+F1129+F1144</f>
        <v>0</v>
      </c>
      <c r="G1109" s="89">
        <v>0</v>
      </c>
      <c r="H1109" s="89">
        <f>F1109/D1109*100-100</f>
        <v>-100</v>
      </c>
    </row>
    <row r="1110" spans="1:8" s="75" customFormat="1" ht="21" customHeight="1" x14ac:dyDescent="0.2">
      <c r="A1110" s="392"/>
      <c r="B1110" s="392"/>
      <c r="C1110" s="212" t="s">
        <v>588</v>
      </c>
      <c r="D1110" s="89">
        <f>D1115+D1130+D1145</f>
        <v>1347</v>
      </c>
      <c r="E1110" s="89">
        <f>D1110/D1107*100</f>
        <v>4.3231272867321398</v>
      </c>
      <c r="F1110" s="89">
        <f>F1115+F1130+F1145</f>
        <v>0</v>
      </c>
      <c r="G1110" s="89">
        <v>0</v>
      </c>
      <c r="H1110" s="89">
        <f>F1110/D1110*100-100</f>
        <v>-100</v>
      </c>
    </row>
    <row r="1111" spans="1:8" s="75" customFormat="1" ht="24.75" customHeight="1" x14ac:dyDescent="0.2">
      <c r="A1111" s="392"/>
      <c r="B1111" s="392"/>
      <c r="C1111" s="212" t="s">
        <v>589</v>
      </c>
      <c r="D1111" s="89">
        <f>D1116+D1131+D1146</f>
        <v>0</v>
      </c>
      <c r="E1111" s="89">
        <f>D1111/D1107*100</f>
        <v>0</v>
      </c>
      <c r="F1111" s="89">
        <f>F1116+F1131+F1146</f>
        <v>0</v>
      </c>
      <c r="G1111" s="89">
        <v>0</v>
      </c>
      <c r="H1111" s="89" t="s">
        <v>89</v>
      </c>
    </row>
    <row r="1112" spans="1:8" s="75" customFormat="1" ht="19.5" customHeight="1" x14ac:dyDescent="0.2">
      <c r="A1112" s="394" t="s">
        <v>355</v>
      </c>
      <c r="B1112" s="394" t="s">
        <v>1041</v>
      </c>
      <c r="C1112" s="87" t="s">
        <v>638</v>
      </c>
      <c r="D1112" s="52">
        <f>D1117+D1122</f>
        <v>28</v>
      </c>
      <c r="E1112" s="52">
        <f>D1112/D1112*100</f>
        <v>100</v>
      </c>
      <c r="F1112" s="52">
        <f>F1117+F1122</f>
        <v>0</v>
      </c>
      <c r="G1112" s="52">
        <v>0</v>
      </c>
      <c r="H1112" s="52">
        <f>F1112/D1112*100-100</f>
        <v>-100</v>
      </c>
    </row>
    <row r="1113" spans="1:8" s="75" customFormat="1" ht="33" customHeight="1" x14ac:dyDescent="0.2">
      <c r="A1113" s="394"/>
      <c r="B1113" s="394"/>
      <c r="C1113" s="87" t="s">
        <v>586</v>
      </c>
      <c r="D1113" s="52">
        <f>D1118+D1123</f>
        <v>28</v>
      </c>
      <c r="E1113" s="52">
        <f>D1113/D1113*100</f>
        <v>100</v>
      </c>
      <c r="F1113" s="52">
        <f>'[1]форма 3'!J1093</f>
        <v>0</v>
      </c>
      <c r="G1113" s="52">
        <v>0</v>
      </c>
      <c r="H1113" s="52">
        <f>F1113/D1113*100-100</f>
        <v>-100</v>
      </c>
    </row>
    <row r="1114" spans="1:8" s="75" customFormat="1" ht="16.5" customHeight="1" x14ac:dyDescent="0.2">
      <c r="A1114" s="394"/>
      <c r="B1114" s="394"/>
      <c r="C1114" s="87" t="s">
        <v>639</v>
      </c>
      <c r="D1114" s="52">
        <f>D1119+D1124</f>
        <v>0</v>
      </c>
      <c r="E1114" s="52">
        <v>0</v>
      </c>
      <c r="F1114" s="52">
        <f>F1119+F1124</f>
        <v>0</v>
      </c>
      <c r="G1114" s="52">
        <v>0</v>
      </c>
      <c r="H1114" s="52" t="s">
        <v>89</v>
      </c>
    </row>
    <row r="1115" spans="1:8" s="75" customFormat="1" ht="15.75" customHeight="1" x14ac:dyDescent="0.2">
      <c r="A1115" s="394"/>
      <c r="B1115" s="394"/>
      <c r="C1115" s="87" t="s">
        <v>588</v>
      </c>
      <c r="D1115" s="52">
        <f>D1120+D1125</f>
        <v>0</v>
      </c>
      <c r="E1115" s="52">
        <v>0</v>
      </c>
      <c r="F1115" s="52">
        <f>F1120+F1125</f>
        <v>0</v>
      </c>
      <c r="G1115" s="52">
        <v>0</v>
      </c>
      <c r="H1115" s="52" t="s">
        <v>89</v>
      </c>
    </row>
    <row r="1116" spans="1:8" s="75" customFormat="1" ht="17.25" customHeight="1" x14ac:dyDescent="0.2">
      <c r="A1116" s="394"/>
      <c r="B1116" s="394"/>
      <c r="C1116" s="87" t="s">
        <v>589</v>
      </c>
      <c r="D1116" s="52">
        <f>D1121+D1126</f>
        <v>0</v>
      </c>
      <c r="E1116" s="52">
        <v>0</v>
      </c>
      <c r="F1116" s="52">
        <f>F1121+F1126</f>
        <v>0</v>
      </c>
      <c r="G1116" s="52">
        <v>0</v>
      </c>
      <c r="H1116" s="52" t="s">
        <v>89</v>
      </c>
    </row>
    <row r="1117" spans="1:8" s="76" customFormat="1" x14ac:dyDescent="0.2">
      <c r="A1117" s="362" t="s">
        <v>362</v>
      </c>
      <c r="B1117" s="391" t="s">
        <v>100</v>
      </c>
      <c r="C1117" s="12" t="s">
        <v>638</v>
      </c>
      <c r="D1117" s="8">
        <f>SUM(D1118:D1121)</f>
        <v>18</v>
      </c>
      <c r="E1117" s="8">
        <f>D1117/D1117*100</f>
        <v>100</v>
      </c>
      <c r="F1117" s="8">
        <f>SUM(F1118:F1121)</f>
        <v>0</v>
      </c>
      <c r="G1117" s="8">
        <v>0</v>
      </c>
      <c r="H1117" s="8">
        <f>F1117/D1117*100-100</f>
        <v>-100</v>
      </c>
    </row>
    <row r="1118" spans="1:8" s="76" customFormat="1" ht="31.5" x14ac:dyDescent="0.2">
      <c r="A1118" s="362"/>
      <c r="B1118" s="391"/>
      <c r="C1118" s="12" t="s">
        <v>586</v>
      </c>
      <c r="D1118" s="8">
        <v>18</v>
      </c>
      <c r="E1118" s="8">
        <f>D1118/D1118*100</f>
        <v>100</v>
      </c>
      <c r="F1118" s="8">
        <f>'[1]форма 3'!J1095</f>
        <v>0</v>
      </c>
      <c r="G1118" s="8">
        <v>0</v>
      </c>
      <c r="H1118" s="8">
        <f>F1118/D1118*100-100</f>
        <v>-100</v>
      </c>
    </row>
    <row r="1119" spans="1:8" s="76" customFormat="1" x14ac:dyDescent="0.2">
      <c r="A1119" s="362"/>
      <c r="B1119" s="391"/>
      <c r="C1119" s="12" t="s">
        <v>639</v>
      </c>
      <c r="D1119" s="8">
        <v>0</v>
      </c>
      <c r="E1119" s="8">
        <v>0</v>
      </c>
      <c r="F1119" s="8">
        <v>0</v>
      </c>
      <c r="G1119" s="8">
        <v>0</v>
      </c>
      <c r="H1119" s="8" t="s">
        <v>89</v>
      </c>
    </row>
    <row r="1120" spans="1:8" s="76" customFormat="1" x14ac:dyDescent="0.2">
      <c r="A1120" s="362"/>
      <c r="B1120" s="391"/>
      <c r="C1120" s="12" t="s">
        <v>588</v>
      </c>
      <c r="D1120" s="8">
        <v>0</v>
      </c>
      <c r="E1120" s="8">
        <v>0</v>
      </c>
      <c r="F1120" s="8">
        <v>0</v>
      </c>
      <c r="G1120" s="8">
        <v>0</v>
      </c>
      <c r="H1120" s="8" t="s">
        <v>89</v>
      </c>
    </row>
    <row r="1121" spans="1:8" s="76" customFormat="1" x14ac:dyDescent="0.2">
      <c r="A1121" s="362"/>
      <c r="B1121" s="391"/>
      <c r="C1121" s="12" t="s">
        <v>589</v>
      </c>
      <c r="D1121" s="8">
        <v>0</v>
      </c>
      <c r="E1121" s="8">
        <v>0</v>
      </c>
      <c r="F1121" s="8">
        <v>0</v>
      </c>
      <c r="G1121" s="8">
        <v>0</v>
      </c>
      <c r="H1121" s="8" t="s">
        <v>89</v>
      </c>
    </row>
    <row r="1122" spans="1:8" s="76" customFormat="1" ht="20.25" customHeight="1" x14ac:dyDescent="0.2">
      <c r="A1122" s="362" t="s">
        <v>365</v>
      </c>
      <c r="B1122" s="391" t="s">
        <v>366</v>
      </c>
      <c r="C1122" s="12" t="s">
        <v>638</v>
      </c>
      <c r="D1122" s="8">
        <f>SUM(D1123:D1126)</f>
        <v>10</v>
      </c>
      <c r="E1122" s="8">
        <f>D1122/D1122*100</f>
        <v>100</v>
      </c>
      <c r="F1122" s="8">
        <f>SUM(F1123:F1126)</f>
        <v>0</v>
      </c>
      <c r="G1122" s="8">
        <v>0</v>
      </c>
      <c r="H1122" s="8">
        <f>F1122/D1122*100-100</f>
        <v>-100</v>
      </c>
    </row>
    <row r="1123" spans="1:8" s="76" customFormat="1" ht="31.5" customHeight="1" x14ac:dyDescent="0.2">
      <c r="A1123" s="362"/>
      <c r="B1123" s="391"/>
      <c r="C1123" s="12" t="s">
        <v>586</v>
      </c>
      <c r="D1123" s="8">
        <v>10</v>
      </c>
      <c r="E1123" s="8">
        <f>D1123/D1123*100</f>
        <v>100</v>
      </c>
      <c r="F1123" s="8">
        <f>'[1]форма 3'!J1097</f>
        <v>0</v>
      </c>
      <c r="G1123" s="8">
        <v>0</v>
      </c>
      <c r="H1123" s="8">
        <f>F1123/D1123*100-100</f>
        <v>-100</v>
      </c>
    </row>
    <row r="1124" spans="1:8" s="76" customFormat="1" ht="18" customHeight="1" x14ac:dyDescent="0.2">
      <c r="A1124" s="362"/>
      <c r="B1124" s="391"/>
      <c r="C1124" s="12" t="s">
        <v>639</v>
      </c>
      <c r="D1124" s="8">
        <v>0</v>
      </c>
      <c r="E1124" s="8">
        <v>0</v>
      </c>
      <c r="F1124" s="8">
        <v>0</v>
      </c>
      <c r="G1124" s="8">
        <v>0</v>
      </c>
      <c r="H1124" s="8" t="s">
        <v>89</v>
      </c>
    </row>
    <row r="1125" spans="1:8" s="76" customFormat="1" ht="18.75" customHeight="1" x14ac:dyDescent="0.2">
      <c r="A1125" s="362"/>
      <c r="B1125" s="391"/>
      <c r="C1125" s="12" t="s">
        <v>588</v>
      </c>
      <c r="D1125" s="8">
        <v>0</v>
      </c>
      <c r="E1125" s="8">
        <v>0</v>
      </c>
      <c r="F1125" s="8">
        <v>0</v>
      </c>
      <c r="G1125" s="8">
        <v>0</v>
      </c>
      <c r="H1125" s="8" t="s">
        <v>89</v>
      </c>
    </row>
    <row r="1126" spans="1:8" s="76" customFormat="1" ht="20.25" customHeight="1" x14ac:dyDescent="0.2">
      <c r="A1126" s="362"/>
      <c r="B1126" s="391"/>
      <c r="C1126" s="12" t="s">
        <v>589</v>
      </c>
      <c r="D1126" s="8">
        <v>0</v>
      </c>
      <c r="E1126" s="8">
        <v>0</v>
      </c>
      <c r="F1126" s="8">
        <v>0</v>
      </c>
      <c r="G1126" s="8">
        <v>0</v>
      </c>
      <c r="H1126" s="8" t="s">
        <v>89</v>
      </c>
    </row>
    <row r="1127" spans="1:8" s="75" customFormat="1" ht="18" customHeight="1" x14ac:dyDescent="0.2">
      <c r="A1127" s="394" t="s">
        <v>369</v>
      </c>
      <c r="B1127" s="394" t="s">
        <v>1042</v>
      </c>
      <c r="C1127" s="87" t="s">
        <v>638</v>
      </c>
      <c r="D1127" s="52">
        <f>D1132+D1137</f>
        <v>28</v>
      </c>
      <c r="E1127" s="52">
        <f>D1127/D1127*100</f>
        <v>100</v>
      </c>
      <c r="F1127" s="52">
        <f>F1132+F1137</f>
        <v>0</v>
      </c>
      <c r="G1127" s="52">
        <v>0</v>
      </c>
      <c r="H1127" s="52">
        <f>F1127/D1127*100-100</f>
        <v>-100</v>
      </c>
    </row>
    <row r="1128" spans="1:8" s="75" customFormat="1" ht="40.5" customHeight="1" x14ac:dyDescent="0.2">
      <c r="A1128" s="394"/>
      <c r="B1128" s="394"/>
      <c r="C1128" s="87" t="s">
        <v>586</v>
      </c>
      <c r="D1128" s="52">
        <f>D1133+D1138</f>
        <v>28</v>
      </c>
      <c r="E1128" s="52">
        <f>D1128/D1128*100</f>
        <v>100</v>
      </c>
      <c r="F1128" s="52">
        <f>'[1]форма 3'!J1099</f>
        <v>0</v>
      </c>
      <c r="G1128" s="52">
        <v>0</v>
      </c>
      <c r="H1128" s="52">
        <f>F1128/D1128*100-100</f>
        <v>-100</v>
      </c>
    </row>
    <row r="1129" spans="1:8" s="75" customFormat="1" ht="18" customHeight="1" x14ac:dyDescent="0.2">
      <c r="A1129" s="394"/>
      <c r="B1129" s="394"/>
      <c r="C1129" s="87" t="s">
        <v>639</v>
      </c>
      <c r="D1129" s="52">
        <f>D1134+D1139</f>
        <v>0</v>
      </c>
      <c r="E1129" s="52">
        <v>0</v>
      </c>
      <c r="F1129" s="52">
        <f>F1134+F1139</f>
        <v>0</v>
      </c>
      <c r="G1129" s="52">
        <v>0</v>
      </c>
      <c r="H1129" s="52" t="s">
        <v>89</v>
      </c>
    </row>
    <row r="1130" spans="1:8" s="75" customFormat="1" ht="18" customHeight="1" x14ac:dyDescent="0.2">
      <c r="A1130" s="394"/>
      <c r="B1130" s="394"/>
      <c r="C1130" s="87" t="s">
        <v>588</v>
      </c>
      <c r="D1130" s="52">
        <f>D1135+D1140</f>
        <v>0</v>
      </c>
      <c r="E1130" s="52">
        <v>0</v>
      </c>
      <c r="F1130" s="52">
        <f>F1135+F1140</f>
        <v>0</v>
      </c>
      <c r="G1130" s="52">
        <v>0</v>
      </c>
      <c r="H1130" s="52" t="s">
        <v>89</v>
      </c>
    </row>
    <row r="1131" spans="1:8" s="75" customFormat="1" ht="18" customHeight="1" x14ac:dyDescent="0.2">
      <c r="A1131" s="394"/>
      <c r="B1131" s="394"/>
      <c r="C1131" s="87" t="s">
        <v>589</v>
      </c>
      <c r="D1131" s="52">
        <f>D1136+D1141</f>
        <v>0</v>
      </c>
      <c r="E1131" s="52">
        <v>0</v>
      </c>
      <c r="F1131" s="52">
        <f>F1136+F1141</f>
        <v>0</v>
      </c>
      <c r="G1131" s="52">
        <v>0</v>
      </c>
      <c r="H1131" s="52" t="s">
        <v>89</v>
      </c>
    </row>
    <row r="1132" spans="1:8" s="76" customFormat="1" ht="18.75" customHeight="1" x14ac:dyDescent="0.2">
      <c r="A1132" s="362" t="s">
        <v>376</v>
      </c>
      <c r="B1132" s="391" t="s">
        <v>100</v>
      </c>
      <c r="C1132" s="12" t="s">
        <v>638</v>
      </c>
      <c r="D1132" s="8">
        <f>SUM(D1133:D1136)</f>
        <v>18</v>
      </c>
      <c r="E1132" s="8">
        <f>D1132/D1132*100</f>
        <v>100</v>
      </c>
      <c r="F1132" s="8">
        <f>SUM(F1133:F1136)</f>
        <v>0</v>
      </c>
      <c r="G1132" s="8">
        <v>0</v>
      </c>
      <c r="H1132" s="8">
        <f>F1132/D1132*100-100</f>
        <v>-100</v>
      </c>
    </row>
    <row r="1133" spans="1:8" s="76" customFormat="1" ht="31.5" customHeight="1" x14ac:dyDescent="0.2">
      <c r="A1133" s="362"/>
      <c r="B1133" s="391"/>
      <c r="C1133" s="12" t="s">
        <v>586</v>
      </c>
      <c r="D1133" s="8">
        <v>18</v>
      </c>
      <c r="E1133" s="8">
        <f>D1133/D1133*100</f>
        <v>100</v>
      </c>
      <c r="F1133" s="8">
        <f>'[1]форма 3'!J1101</f>
        <v>0</v>
      </c>
      <c r="G1133" s="8">
        <v>0</v>
      </c>
      <c r="H1133" s="8">
        <f>F1133/D1133*100-100</f>
        <v>-100</v>
      </c>
    </row>
    <row r="1134" spans="1:8" s="76" customFormat="1" ht="18.75" customHeight="1" x14ac:dyDescent="0.2">
      <c r="A1134" s="362"/>
      <c r="B1134" s="391"/>
      <c r="C1134" s="12" t="s">
        <v>639</v>
      </c>
      <c r="D1134" s="8">
        <v>0</v>
      </c>
      <c r="E1134" s="8">
        <v>0</v>
      </c>
      <c r="F1134" s="8">
        <v>0</v>
      </c>
      <c r="G1134" s="8">
        <v>0</v>
      </c>
      <c r="H1134" s="8" t="s">
        <v>89</v>
      </c>
    </row>
    <row r="1135" spans="1:8" s="76" customFormat="1" ht="19.5" customHeight="1" x14ac:dyDescent="0.2">
      <c r="A1135" s="362"/>
      <c r="B1135" s="391"/>
      <c r="C1135" s="12" t="s">
        <v>588</v>
      </c>
      <c r="D1135" s="8">
        <v>0</v>
      </c>
      <c r="E1135" s="8">
        <v>0</v>
      </c>
      <c r="F1135" s="8">
        <v>0</v>
      </c>
      <c r="G1135" s="8">
        <v>0</v>
      </c>
      <c r="H1135" s="8" t="s">
        <v>89</v>
      </c>
    </row>
    <row r="1136" spans="1:8" s="76" customFormat="1" ht="19.5" customHeight="1" x14ac:dyDescent="0.2">
      <c r="A1136" s="362"/>
      <c r="B1136" s="391"/>
      <c r="C1136" s="12" t="s">
        <v>589</v>
      </c>
      <c r="D1136" s="8">
        <v>0</v>
      </c>
      <c r="E1136" s="8">
        <v>0</v>
      </c>
      <c r="F1136" s="8">
        <v>0</v>
      </c>
      <c r="G1136" s="8">
        <v>0</v>
      </c>
      <c r="H1136" s="8" t="s">
        <v>89</v>
      </c>
    </row>
    <row r="1137" spans="1:8" s="76" customFormat="1" ht="19.5" customHeight="1" x14ac:dyDescent="0.2">
      <c r="A1137" s="362" t="s">
        <v>380</v>
      </c>
      <c r="B1137" s="391" t="s">
        <v>640</v>
      </c>
      <c r="C1137" s="12" t="s">
        <v>638</v>
      </c>
      <c r="D1137" s="8">
        <f>SUM(D1138:D1141)</f>
        <v>10</v>
      </c>
      <c r="E1137" s="8">
        <f>D1137/D1137*100</f>
        <v>100</v>
      </c>
      <c r="F1137" s="8">
        <f>SUM(F1138:F1141)</f>
        <v>0</v>
      </c>
      <c r="G1137" s="8">
        <v>0</v>
      </c>
      <c r="H1137" s="8">
        <f>F1137/D1137*100-100</f>
        <v>-100</v>
      </c>
    </row>
    <row r="1138" spans="1:8" s="76" customFormat="1" ht="29.25" customHeight="1" x14ac:dyDescent="0.2">
      <c r="A1138" s="362"/>
      <c r="B1138" s="391"/>
      <c r="C1138" s="12" t="s">
        <v>586</v>
      </c>
      <c r="D1138" s="8">
        <v>10</v>
      </c>
      <c r="E1138" s="8">
        <f>D1138/D1138*100</f>
        <v>100</v>
      </c>
      <c r="F1138" s="8">
        <f>'[1]форма 3'!J1103</f>
        <v>0</v>
      </c>
      <c r="G1138" s="8">
        <v>0</v>
      </c>
      <c r="H1138" s="8">
        <f>F1138/D1138*100-100</f>
        <v>-100</v>
      </c>
    </row>
    <row r="1139" spans="1:8" s="76" customFormat="1" ht="19.5" customHeight="1" x14ac:dyDescent="0.2">
      <c r="A1139" s="362"/>
      <c r="B1139" s="391"/>
      <c r="C1139" s="12" t="s">
        <v>639</v>
      </c>
      <c r="D1139" s="8">
        <v>0</v>
      </c>
      <c r="E1139" s="8">
        <v>0</v>
      </c>
      <c r="F1139" s="8">
        <v>0</v>
      </c>
      <c r="G1139" s="8">
        <v>0</v>
      </c>
      <c r="H1139" s="8" t="s">
        <v>89</v>
      </c>
    </row>
    <row r="1140" spans="1:8" s="76" customFormat="1" ht="20.25" customHeight="1" x14ac:dyDescent="0.2">
      <c r="A1140" s="362"/>
      <c r="B1140" s="391"/>
      <c r="C1140" s="12" t="s">
        <v>588</v>
      </c>
      <c r="D1140" s="8">
        <v>0</v>
      </c>
      <c r="E1140" s="8">
        <v>0</v>
      </c>
      <c r="F1140" s="8">
        <v>0</v>
      </c>
      <c r="G1140" s="8">
        <v>0</v>
      </c>
      <c r="H1140" s="8" t="s">
        <v>89</v>
      </c>
    </row>
    <row r="1141" spans="1:8" s="76" customFormat="1" ht="18.75" customHeight="1" x14ac:dyDescent="0.2">
      <c r="A1141" s="362"/>
      <c r="B1141" s="391"/>
      <c r="C1141" s="12" t="s">
        <v>589</v>
      </c>
      <c r="D1141" s="8">
        <v>0</v>
      </c>
      <c r="E1141" s="8">
        <v>0</v>
      </c>
      <c r="F1141" s="8">
        <v>0</v>
      </c>
      <c r="G1141" s="8">
        <v>0</v>
      </c>
      <c r="H1141" s="8" t="s">
        <v>89</v>
      </c>
    </row>
    <row r="1142" spans="1:8" s="75" customFormat="1" ht="19.5" customHeight="1" x14ac:dyDescent="0.2">
      <c r="A1142" s="394" t="s">
        <v>383</v>
      </c>
      <c r="B1142" s="400" t="s">
        <v>1043</v>
      </c>
      <c r="C1142" s="87" t="s">
        <v>638</v>
      </c>
      <c r="D1142" s="52">
        <f>D1147+D1152+D1157</f>
        <v>31102</v>
      </c>
      <c r="E1142" s="52">
        <f>D1142/D1142*100</f>
        <v>100</v>
      </c>
      <c r="F1142" s="52">
        <f>F1147+F1152+F1157</f>
        <v>0</v>
      </c>
      <c r="G1142" s="52">
        <f>G1147+G1152+G1157</f>
        <v>0</v>
      </c>
      <c r="H1142" s="90">
        <f t="shared" ref="H1142:H1148" si="61">F1142/D1142*100-100</f>
        <v>-100</v>
      </c>
    </row>
    <row r="1143" spans="1:8" s="75" customFormat="1" ht="37.5" customHeight="1" x14ac:dyDescent="0.2">
      <c r="A1143" s="394"/>
      <c r="B1143" s="400"/>
      <c r="C1143" s="87" t="s">
        <v>586</v>
      </c>
      <c r="D1143" s="52">
        <f>D1148+D1153+D1158</f>
        <v>1555</v>
      </c>
      <c r="E1143" s="52">
        <f>D1143/D1142*100</f>
        <v>4.9996784772683425</v>
      </c>
      <c r="F1143" s="52">
        <f>'[1]форма 3'!J1105</f>
        <v>0</v>
      </c>
      <c r="G1143" s="52">
        <f>G1148+G1153+G1158</f>
        <v>0</v>
      </c>
      <c r="H1143" s="90">
        <f t="shared" si="61"/>
        <v>-100</v>
      </c>
    </row>
    <row r="1144" spans="1:8" s="75" customFormat="1" ht="18" customHeight="1" x14ac:dyDescent="0.2">
      <c r="A1144" s="394"/>
      <c r="B1144" s="400"/>
      <c r="C1144" s="87" t="s">
        <v>639</v>
      </c>
      <c r="D1144" s="52">
        <f>D1149+D1154+D1159</f>
        <v>28200</v>
      </c>
      <c r="E1144" s="52">
        <f>D1144/D1142*100</f>
        <v>90.669410327310146</v>
      </c>
      <c r="F1144" s="52">
        <f>F1149+F1154+F1159</f>
        <v>0</v>
      </c>
      <c r="G1144" s="52">
        <f>G1149+G1154+G1159</f>
        <v>0</v>
      </c>
      <c r="H1144" s="90">
        <f t="shared" si="61"/>
        <v>-100</v>
      </c>
    </row>
    <row r="1145" spans="1:8" s="75" customFormat="1" ht="19.5" customHeight="1" x14ac:dyDescent="0.2">
      <c r="A1145" s="394"/>
      <c r="B1145" s="400"/>
      <c r="C1145" s="87" t="s">
        <v>588</v>
      </c>
      <c r="D1145" s="52">
        <f>D1150+D1155+D1160</f>
        <v>1347</v>
      </c>
      <c r="E1145" s="52">
        <f>D1145/D1142*100</f>
        <v>4.3309111954215158</v>
      </c>
      <c r="F1145" s="52">
        <f>F1150+F1155+F1160</f>
        <v>0</v>
      </c>
      <c r="G1145" s="52">
        <f>G1150+G1155+G1160</f>
        <v>0</v>
      </c>
      <c r="H1145" s="52">
        <f t="shared" si="61"/>
        <v>-100</v>
      </c>
    </row>
    <row r="1146" spans="1:8" s="75" customFormat="1" x14ac:dyDescent="0.2">
      <c r="A1146" s="394"/>
      <c r="B1146" s="400"/>
      <c r="C1146" s="87" t="s">
        <v>589</v>
      </c>
      <c r="D1146" s="52">
        <f>D1151+D1156+D1161</f>
        <v>0</v>
      </c>
      <c r="E1146" s="52">
        <f>D1146/D1142*100</f>
        <v>0</v>
      </c>
      <c r="F1146" s="52">
        <f>F1151+F1156+F1161</f>
        <v>0</v>
      </c>
      <c r="G1146" s="52">
        <f>G1151+G1156+G1161</f>
        <v>0</v>
      </c>
      <c r="H1146" s="52" t="s">
        <v>89</v>
      </c>
    </row>
    <row r="1147" spans="1:8" s="76" customFormat="1" ht="19.5" customHeight="1" x14ac:dyDescent="0.2">
      <c r="A1147" s="362" t="s">
        <v>385</v>
      </c>
      <c r="B1147" s="391" t="s">
        <v>641</v>
      </c>
      <c r="C1147" s="12" t="s">
        <v>638</v>
      </c>
      <c r="D1147" s="8">
        <f>SUM(D1148:D1151)</f>
        <v>49</v>
      </c>
      <c r="E1147" s="8">
        <f>D1147/D1147*100</f>
        <v>100</v>
      </c>
      <c r="F1147" s="8">
        <f>SUM(F1148:F1151)</f>
        <v>0</v>
      </c>
      <c r="G1147" s="8">
        <f>SUM(G1148:G1151)</f>
        <v>0</v>
      </c>
      <c r="H1147" s="8">
        <f t="shared" si="61"/>
        <v>-100</v>
      </c>
    </row>
    <row r="1148" spans="1:8" s="76" customFormat="1" ht="40.5" customHeight="1" x14ac:dyDescent="0.2">
      <c r="A1148" s="362"/>
      <c r="B1148" s="391"/>
      <c r="C1148" s="12" t="s">
        <v>586</v>
      </c>
      <c r="D1148" s="8">
        <v>49</v>
      </c>
      <c r="E1148" s="8">
        <f>D1148/D1147*100</f>
        <v>100</v>
      </c>
      <c r="F1148" s="8">
        <f>'[1]форма 3'!J1108</f>
        <v>0</v>
      </c>
      <c r="G1148" s="8">
        <v>0</v>
      </c>
      <c r="H1148" s="8">
        <f t="shared" si="61"/>
        <v>-100</v>
      </c>
    </row>
    <row r="1149" spans="1:8" s="76" customFormat="1" ht="18" customHeight="1" x14ac:dyDescent="0.2">
      <c r="A1149" s="362"/>
      <c r="B1149" s="391"/>
      <c r="C1149" s="12" t="s">
        <v>639</v>
      </c>
      <c r="D1149" s="8">
        <v>0</v>
      </c>
      <c r="E1149" s="8">
        <f>D1149/D1147*100</f>
        <v>0</v>
      </c>
      <c r="F1149" s="8">
        <v>0</v>
      </c>
      <c r="G1149" s="8">
        <v>0</v>
      </c>
      <c r="H1149" s="8" t="s">
        <v>89</v>
      </c>
    </row>
    <row r="1150" spans="1:8" s="76" customFormat="1" ht="18.75" customHeight="1" x14ac:dyDescent="0.2">
      <c r="A1150" s="362"/>
      <c r="B1150" s="391"/>
      <c r="C1150" s="12" t="s">
        <v>588</v>
      </c>
      <c r="D1150" s="8">
        <v>0</v>
      </c>
      <c r="E1150" s="8">
        <f>D1150/D1147*100</f>
        <v>0</v>
      </c>
      <c r="F1150" s="8">
        <v>0</v>
      </c>
      <c r="G1150" s="8">
        <v>0</v>
      </c>
      <c r="H1150" s="8" t="s">
        <v>89</v>
      </c>
    </row>
    <row r="1151" spans="1:8" s="76" customFormat="1" ht="21" customHeight="1" x14ac:dyDescent="0.2">
      <c r="A1151" s="362"/>
      <c r="B1151" s="391"/>
      <c r="C1151" s="12" t="s">
        <v>589</v>
      </c>
      <c r="D1151" s="8">
        <v>0</v>
      </c>
      <c r="E1151" s="8">
        <f>D1151/D1147*100</f>
        <v>0</v>
      </c>
      <c r="F1151" s="8">
        <v>0</v>
      </c>
      <c r="G1151" s="8">
        <v>0</v>
      </c>
      <c r="H1151" s="8" t="s">
        <v>89</v>
      </c>
    </row>
    <row r="1152" spans="1:8" s="76" customFormat="1" ht="18" customHeight="1" x14ac:dyDescent="0.2">
      <c r="A1152" s="362" t="s">
        <v>400</v>
      </c>
      <c r="B1152" s="391" t="s">
        <v>643</v>
      </c>
      <c r="C1152" s="12" t="s">
        <v>638</v>
      </c>
      <c r="D1152" s="8">
        <f>SUM(D1153:D1156)</f>
        <v>901.1</v>
      </c>
      <c r="E1152" s="8">
        <f>D1152/D1152*100</f>
        <v>100</v>
      </c>
      <c r="F1152" s="8">
        <f>SUM(F1153:F1156)</f>
        <v>0</v>
      </c>
      <c r="G1152" s="8">
        <f>SUM(G1153:G1156)</f>
        <v>0</v>
      </c>
      <c r="H1152" s="8">
        <f>F1152/D1152*100-100</f>
        <v>-100</v>
      </c>
    </row>
    <row r="1153" spans="1:8" s="76" customFormat="1" ht="36" customHeight="1" x14ac:dyDescent="0.2">
      <c r="A1153" s="362"/>
      <c r="B1153" s="391"/>
      <c r="C1153" s="12" t="s">
        <v>586</v>
      </c>
      <c r="D1153" s="8">
        <v>0</v>
      </c>
      <c r="E1153" s="8">
        <v>0</v>
      </c>
      <c r="F1153" s="8">
        <v>0</v>
      </c>
      <c r="G1153" s="8">
        <v>0</v>
      </c>
      <c r="H1153" s="8" t="s">
        <v>89</v>
      </c>
    </row>
    <row r="1154" spans="1:8" s="76" customFormat="1" ht="19.5" customHeight="1" x14ac:dyDescent="0.2">
      <c r="A1154" s="362"/>
      <c r="B1154" s="391"/>
      <c r="C1154" s="12" t="s">
        <v>639</v>
      </c>
      <c r="D1154" s="8">
        <v>700</v>
      </c>
      <c r="E1154" s="8">
        <f>D1154/D1152*100</f>
        <v>77.682832094107198</v>
      </c>
      <c r="F1154" s="8">
        <v>0</v>
      </c>
      <c r="G1154" s="8">
        <v>0</v>
      </c>
      <c r="H1154" s="8">
        <f>F1154/D1154*100-100</f>
        <v>-100</v>
      </c>
    </row>
    <row r="1155" spans="1:8" s="76" customFormat="1" ht="18" customHeight="1" x14ac:dyDescent="0.2">
      <c r="A1155" s="362"/>
      <c r="B1155" s="391"/>
      <c r="C1155" s="12" t="s">
        <v>588</v>
      </c>
      <c r="D1155" s="8">
        <v>201.1</v>
      </c>
      <c r="E1155" s="8">
        <f>D1155/D1152*100</f>
        <v>22.317167905892795</v>
      </c>
      <c r="F1155" s="8">
        <v>0</v>
      </c>
      <c r="G1155" s="8">
        <v>0</v>
      </c>
      <c r="H1155" s="8">
        <f>F1155/D1155*100-100</f>
        <v>-100</v>
      </c>
    </row>
    <row r="1156" spans="1:8" s="76" customFormat="1" ht="21.75" customHeight="1" x14ac:dyDescent="0.2">
      <c r="A1156" s="362"/>
      <c r="B1156" s="391"/>
      <c r="C1156" s="12" t="s">
        <v>589</v>
      </c>
      <c r="D1156" s="8">
        <v>0</v>
      </c>
      <c r="E1156" s="8">
        <v>0</v>
      </c>
      <c r="F1156" s="8">
        <v>0</v>
      </c>
      <c r="G1156" s="8">
        <v>0</v>
      </c>
      <c r="H1156" s="8" t="s">
        <v>89</v>
      </c>
    </row>
    <row r="1157" spans="1:8" s="76" customFormat="1" ht="19.5" customHeight="1" x14ac:dyDescent="0.2">
      <c r="A1157" s="362" t="s">
        <v>402</v>
      </c>
      <c r="B1157" s="391" t="s">
        <v>642</v>
      </c>
      <c r="C1157" s="12" t="s">
        <v>638</v>
      </c>
      <c r="D1157" s="8">
        <f>D1158+D1159+D1160+D1161</f>
        <v>30151.9</v>
      </c>
      <c r="E1157" s="8">
        <f>D1157/D1157*100</f>
        <v>100</v>
      </c>
      <c r="F1157" s="8">
        <f>F1158+F1159+F1160+F1161</f>
        <v>0</v>
      </c>
      <c r="G1157" s="8">
        <v>0</v>
      </c>
      <c r="H1157" s="8">
        <f>F1157/D1157*100-100</f>
        <v>-100</v>
      </c>
    </row>
    <row r="1158" spans="1:8" s="76" customFormat="1" ht="33.75" customHeight="1" x14ac:dyDescent="0.2">
      <c r="A1158" s="362"/>
      <c r="B1158" s="391"/>
      <c r="C1158" s="12" t="s">
        <v>586</v>
      </c>
      <c r="D1158" s="8">
        <v>1506</v>
      </c>
      <c r="E1158" s="8">
        <f>D1158/D1157*100</f>
        <v>4.9947101177703557</v>
      </c>
      <c r="F1158" s="8">
        <f>'[1]форма 3'!J1119</f>
        <v>0</v>
      </c>
      <c r="G1158" s="8">
        <v>0</v>
      </c>
      <c r="H1158" s="8">
        <f>F1158/D1158*100-100</f>
        <v>-100</v>
      </c>
    </row>
    <row r="1159" spans="1:8" s="76" customFormat="1" ht="22.5" customHeight="1" x14ac:dyDescent="0.2">
      <c r="A1159" s="362"/>
      <c r="B1159" s="391"/>
      <c r="C1159" s="12" t="s">
        <v>639</v>
      </c>
      <c r="D1159" s="8">
        <v>27500</v>
      </c>
      <c r="E1159" s="8">
        <f>D1159/D1157*100</f>
        <v>91.204866028343162</v>
      </c>
      <c r="F1159" s="8">
        <v>0</v>
      </c>
      <c r="G1159" s="8">
        <v>0</v>
      </c>
      <c r="H1159" s="8">
        <f>F1159/D1159*100-100</f>
        <v>-100</v>
      </c>
    </row>
    <row r="1160" spans="1:8" s="76" customFormat="1" ht="21.75" customHeight="1" x14ac:dyDescent="0.2">
      <c r="A1160" s="362"/>
      <c r="B1160" s="391"/>
      <c r="C1160" s="12" t="s">
        <v>588</v>
      </c>
      <c r="D1160" s="8">
        <v>1145.9000000000001</v>
      </c>
      <c r="E1160" s="8">
        <f>D1160/D1157*100</f>
        <v>3.8004238538864881</v>
      </c>
      <c r="F1160" s="8">
        <v>0</v>
      </c>
      <c r="G1160" s="8">
        <v>0</v>
      </c>
      <c r="H1160" s="8">
        <f>F1160/D1160*100-100</f>
        <v>-100</v>
      </c>
    </row>
    <row r="1161" spans="1:8" s="76" customFormat="1" ht="21.75" customHeight="1" x14ac:dyDescent="0.2">
      <c r="A1161" s="362"/>
      <c r="B1161" s="391"/>
      <c r="C1161" s="12" t="s">
        <v>589</v>
      </c>
      <c r="D1161" s="8">
        <v>0</v>
      </c>
      <c r="E1161" s="8">
        <f>D1161/D1157*100</f>
        <v>0</v>
      </c>
      <c r="F1161" s="8">
        <v>0</v>
      </c>
      <c r="G1161" s="8">
        <v>0</v>
      </c>
      <c r="H1161" s="8" t="s">
        <v>89</v>
      </c>
    </row>
    <row r="1162" spans="1:8" x14ac:dyDescent="0.2">
      <c r="A1162" s="392" t="s">
        <v>413</v>
      </c>
      <c r="B1162" s="406" t="s">
        <v>1200</v>
      </c>
      <c r="C1162" s="84" t="s">
        <v>585</v>
      </c>
      <c r="D1162" s="89">
        <f>D1163+D1164+D1165+D1166</f>
        <v>440426</v>
      </c>
      <c r="E1162" s="152">
        <f>E1163+E1164+E1165+E1166</f>
        <v>99.999999999999986</v>
      </c>
      <c r="F1162" s="89">
        <f>F1163+F1164+F1165+F1166</f>
        <v>61970.6</v>
      </c>
      <c r="G1162" s="152">
        <f>G1163+G1164+G1165+G1166</f>
        <v>100</v>
      </c>
      <c r="H1162" s="152">
        <f>F1162/D1162*100-100</f>
        <v>-85.929395630594016</v>
      </c>
    </row>
    <row r="1163" spans="1:8" ht="31.5" x14ac:dyDescent="0.2">
      <c r="A1163" s="392"/>
      <c r="B1163" s="406"/>
      <c r="C1163" s="84" t="s">
        <v>586</v>
      </c>
      <c r="D1163" s="89">
        <f>D1168+D1178+D1188+D1218+D1233+D1258+D1273</f>
        <v>259796</v>
      </c>
      <c r="E1163" s="152">
        <f>D1163/D1162*100</f>
        <v>58.98743489258127</v>
      </c>
      <c r="F1163" s="89">
        <f>F1168+F1178+F1188+F1218+F1233+F1258+F1273</f>
        <v>27220.399999999998</v>
      </c>
      <c r="G1163" s="152">
        <f>F1163/F1162*100</f>
        <v>43.924699776991019</v>
      </c>
      <c r="H1163" s="152">
        <f t="shared" ref="H1163:H1166" si="62">F1163/D1163*100-100</f>
        <v>-89.522394494141565</v>
      </c>
    </row>
    <row r="1164" spans="1:8" x14ac:dyDescent="0.2">
      <c r="A1164" s="392"/>
      <c r="B1164" s="406"/>
      <c r="C1164" s="84" t="s">
        <v>587</v>
      </c>
      <c r="D1164" s="89">
        <f t="shared" ref="D1164:F1166" si="63">D1169+D1179+D1189+D1219+D1234+D1259+D1274</f>
        <v>0</v>
      </c>
      <c r="E1164" s="152">
        <v>0</v>
      </c>
      <c r="F1164" s="89">
        <f t="shared" si="63"/>
        <v>0</v>
      </c>
      <c r="G1164" s="152">
        <v>0</v>
      </c>
      <c r="H1164" s="152" t="s">
        <v>89</v>
      </c>
    </row>
    <row r="1165" spans="1:8" ht="16.5" customHeight="1" x14ac:dyDescent="0.2">
      <c r="A1165" s="392"/>
      <c r="B1165" s="406"/>
      <c r="C1165" s="84" t="s">
        <v>588</v>
      </c>
      <c r="D1165" s="89">
        <f t="shared" si="63"/>
        <v>42378</v>
      </c>
      <c r="E1165" s="152">
        <f>D1165/D1162*100</f>
        <v>9.6220477446835559</v>
      </c>
      <c r="F1165" s="89">
        <f t="shared" si="63"/>
        <v>1751.2</v>
      </c>
      <c r="G1165" s="152">
        <f>F1165/F1162*100</f>
        <v>2.8258561317786177</v>
      </c>
      <c r="H1165" s="152">
        <f t="shared" si="62"/>
        <v>-95.867667185803953</v>
      </c>
    </row>
    <row r="1166" spans="1:8" ht="16.5" customHeight="1" x14ac:dyDescent="0.2">
      <c r="A1166" s="392"/>
      <c r="B1166" s="406"/>
      <c r="C1166" s="84" t="s">
        <v>589</v>
      </c>
      <c r="D1166" s="89">
        <f t="shared" si="63"/>
        <v>138252</v>
      </c>
      <c r="E1166" s="152">
        <f>D1166/D1162*100</f>
        <v>31.390517362735171</v>
      </c>
      <c r="F1166" s="89">
        <f t="shared" si="63"/>
        <v>32999</v>
      </c>
      <c r="G1166" s="152">
        <f>F1166/F1162*100</f>
        <v>53.249444091230359</v>
      </c>
      <c r="H1166" s="152">
        <f t="shared" si="62"/>
        <v>-76.131267540433413</v>
      </c>
    </row>
    <row r="1167" spans="1:8" x14ac:dyDescent="0.2">
      <c r="A1167" s="394" t="s">
        <v>423</v>
      </c>
      <c r="B1167" s="407" t="s">
        <v>644</v>
      </c>
      <c r="C1167" s="87" t="s">
        <v>585</v>
      </c>
      <c r="D1167" s="52">
        <f>D1168+D1169+D1170+D1171</f>
        <v>800</v>
      </c>
      <c r="E1167" s="52">
        <f>E1168+E1169+E1170+E1171</f>
        <v>100</v>
      </c>
      <c r="F1167" s="52">
        <f>F1168+F1169+F1170+F1171</f>
        <v>0</v>
      </c>
      <c r="G1167" s="52">
        <f>G1168+G1169+G1170+G1171</f>
        <v>0</v>
      </c>
      <c r="H1167" s="154">
        <f>F1167/D1167*100-100</f>
        <v>-100</v>
      </c>
    </row>
    <row r="1168" spans="1:8" ht="31.5" x14ac:dyDescent="0.2">
      <c r="A1168" s="394"/>
      <c r="B1168" s="407"/>
      <c r="C1168" s="87" t="s">
        <v>586</v>
      </c>
      <c r="D1168" s="52">
        <f>D1173</f>
        <v>800</v>
      </c>
      <c r="E1168" s="154">
        <f>D1168/D1167*100</f>
        <v>100</v>
      </c>
      <c r="F1168" s="52">
        <f>F1173</f>
        <v>0</v>
      </c>
      <c r="G1168" s="154">
        <v>0</v>
      </c>
      <c r="H1168" s="154">
        <f>F1168/D1168*100-100</f>
        <v>-100</v>
      </c>
    </row>
    <row r="1169" spans="1:8" x14ac:dyDescent="0.2">
      <c r="A1169" s="394"/>
      <c r="B1169" s="407"/>
      <c r="C1169" s="87" t="s">
        <v>587</v>
      </c>
      <c r="D1169" s="52">
        <f t="shared" ref="D1169:F1171" si="64">D1174</f>
        <v>0</v>
      </c>
      <c r="E1169" s="154">
        <v>0</v>
      </c>
      <c r="F1169" s="52">
        <f t="shared" si="64"/>
        <v>0</v>
      </c>
      <c r="G1169" s="154">
        <v>0</v>
      </c>
      <c r="H1169" s="154" t="s">
        <v>89</v>
      </c>
    </row>
    <row r="1170" spans="1:8" x14ac:dyDescent="0.2">
      <c r="A1170" s="394"/>
      <c r="B1170" s="407"/>
      <c r="C1170" s="87" t="s">
        <v>588</v>
      </c>
      <c r="D1170" s="52">
        <f t="shared" si="64"/>
        <v>0</v>
      </c>
      <c r="E1170" s="154">
        <v>0</v>
      </c>
      <c r="F1170" s="52">
        <f t="shared" si="64"/>
        <v>0</v>
      </c>
      <c r="G1170" s="154">
        <v>0</v>
      </c>
      <c r="H1170" s="154" t="s">
        <v>89</v>
      </c>
    </row>
    <row r="1171" spans="1:8" x14ac:dyDescent="0.2">
      <c r="A1171" s="394"/>
      <c r="B1171" s="407"/>
      <c r="C1171" s="87" t="s">
        <v>589</v>
      </c>
      <c r="D1171" s="52">
        <f t="shared" si="64"/>
        <v>0</v>
      </c>
      <c r="E1171" s="154">
        <v>0</v>
      </c>
      <c r="F1171" s="52">
        <f t="shared" si="64"/>
        <v>0</v>
      </c>
      <c r="G1171" s="154">
        <v>0</v>
      </c>
      <c r="H1171" s="154" t="s">
        <v>89</v>
      </c>
    </row>
    <row r="1172" spans="1:8" x14ac:dyDescent="0.2">
      <c r="A1172" s="362" t="s">
        <v>426</v>
      </c>
      <c r="B1172" s="398" t="s">
        <v>645</v>
      </c>
      <c r="C1172" s="12" t="s">
        <v>585</v>
      </c>
      <c r="D1172" s="240">
        <f>D1173+D1174+D1175+D1176</f>
        <v>800</v>
      </c>
      <c r="E1172" s="240">
        <f>E1173+E1174+E1175+E1176</f>
        <v>100</v>
      </c>
      <c r="F1172" s="240">
        <f>F1173+F1174+F1175+F1176</f>
        <v>0</v>
      </c>
      <c r="G1172" s="240">
        <f>G1173+G1174+G1175+G1176</f>
        <v>0</v>
      </c>
      <c r="H1172" s="160">
        <f>F1172/D1172*100-100</f>
        <v>-100</v>
      </c>
    </row>
    <row r="1173" spans="1:8" ht="31.5" x14ac:dyDescent="0.2">
      <c r="A1173" s="362"/>
      <c r="B1173" s="398"/>
      <c r="C1173" s="12" t="s">
        <v>586</v>
      </c>
      <c r="D1173" s="240">
        <v>800</v>
      </c>
      <c r="E1173" s="160">
        <f>D1173/D1172*100</f>
        <v>100</v>
      </c>
      <c r="F1173" s="240">
        <v>0</v>
      </c>
      <c r="G1173" s="160">
        <v>0</v>
      </c>
      <c r="H1173" s="160">
        <f>F1173/D1173*100-100</f>
        <v>-100</v>
      </c>
    </row>
    <row r="1174" spans="1:8" x14ac:dyDescent="0.2">
      <c r="A1174" s="362"/>
      <c r="B1174" s="398"/>
      <c r="C1174" s="12" t="s">
        <v>587</v>
      </c>
      <c r="D1174" s="240">
        <v>0</v>
      </c>
      <c r="E1174" s="160">
        <v>0</v>
      </c>
      <c r="F1174" s="240">
        <v>0</v>
      </c>
      <c r="G1174" s="160">
        <v>0</v>
      </c>
      <c r="H1174" s="160" t="s">
        <v>89</v>
      </c>
    </row>
    <row r="1175" spans="1:8" x14ac:dyDescent="0.2">
      <c r="A1175" s="362"/>
      <c r="B1175" s="398"/>
      <c r="C1175" s="12" t="s">
        <v>588</v>
      </c>
      <c r="D1175" s="240">
        <v>0</v>
      </c>
      <c r="E1175" s="160">
        <v>0</v>
      </c>
      <c r="F1175" s="240">
        <v>0</v>
      </c>
      <c r="G1175" s="160">
        <v>0</v>
      </c>
      <c r="H1175" s="160" t="s">
        <v>89</v>
      </c>
    </row>
    <row r="1176" spans="1:8" x14ac:dyDescent="0.2">
      <c r="A1176" s="362"/>
      <c r="B1176" s="398"/>
      <c r="C1176" s="12" t="s">
        <v>589</v>
      </c>
      <c r="D1176" s="240">
        <v>0</v>
      </c>
      <c r="E1176" s="160">
        <v>0</v>
      </c>
      <c r="F1176" s="240">
        <v>0</v>
      </c>
      <c r="G1176" s="160">
        <v>0</v>
      </c>
      <c r="H1176" s="160" t="s">
        <v>89</v>
      </c>
    </row>
    <row r="1177" spans="1:8" x14ac:dyDescent="0.2">
      <c r="A1177" s="394" t="s">
        <v>430</v>
      </c>
      <c r="B1177" s="407" t="s">
        <v>646</v>
      </c>
      <c r="C1177" s="87" t="s">
        <v>585</v>
      </c>
      <c r="D1177" s="52">
        <f>D1178+D1179+D1180+D1181</f>
        <v>147090</v>
      </c>
      <c r="E1177" s="154">
        <f>E1178+E1179+E1180+E1181</f>
        <v>100</v>
      </c>
      <c r="F1177" s="52">
        <f>F1178+F1179+F1180+F1181</f>
        <v>34252.699999999997</v>
      </c>
      <c r="G1177" s="154">
        <f>G1178+G1179+G1180+G1181</f>
        <v>100</v>
      </c>
      <c r="H1177" s="154">
        <f>F1177/D1177*100-100</f>
        <v>-76.713100822625606</v>
      </c>
    </row>
    <row r="1178" spans="1:8" ht="31.5" x14ac:dyDescent="0.2">
      <c r="A1178" s="394"/>
      <c r="B1178" s="407"/>
      <c r="C1178" s="87" t="s">
        <v>586</v>
      </c>
      <c r="D1178" s="52">
        <f>D1183</f>
        <v>8838</v>
      </c>
      <c r="E1178" s="154">
        <f>D1178/D1177*100</f>
        <v>6.0085661839689983</v>
      </c>
      <c r="F1178" s="52">
        <f>F1183</f>
        <v>1253.7</v>
      </c>
      <c r="G1178" s="154">
        <f>F1178/F1177*100</f>
        <v>3.6601494188779284</v>
      </c>
      <c r="H1178" s="154">
        <f t="shared" ref="H1178:H1181" si="65">F1178/D1178*100-100</f>
        <v>-85.814663951120167</v>
      </c>
    </row>
    <row r="1179" spans="1:8" x14ac:dyDescent="0.2">
      <c r="A1179" s="394"/>
      <c r="B1179" s="407"/>
      <c r="C1179" s="87" t="s">
        <v>587</v>
      </c>
      <c r="D1179" s="52">
        <f t="shared" ref="D1179:F1181" si="66">D1184</f>
        <v>0</v>
      </c>
      <c r="E1179" s="154">
        <v>0</v>
      </c>
      <c r="F1179" s="52">
        <f t="shared" si="66"/>
        <v>0</v>
      </c>
      <c r="G1179" s="154">
        <v>0</v>
      </c>
      <c r="H1179" s="154" t="s">
        <v>89</v>
      </c>
    </row>
    <row r="1180" spans="1:8" x14ac:dyDescent="0.2">
      <c r="A1180" s="394"/>
      <c r="B1180" s="407"/>
      <c r="C1180" s="87" t="s">
        <v>588</v>
      </c>
      <c r="D1180" s="52">
        <f t="shared" si="66"/>
        <v>0</v>
      </c>
      <c r="E1180" s="154">
        <v>0</v>
      </c>
      <c r="F1180" s="52">
        <f t="shared" si="66"/>
        <v>0</v>
      </c>
      <c r="G1180" s="154">
        <v>0</v>
      </c>
      <c r="H1180" s="154" t="s">
        <v>89</v>
      </c>
    </row>
    <row r="1181" spans="1:8" x14ac:dyDescent="0.2">
      <c r="A1181" s="394"/>
      <c r="B1181" s="407"/>
      <c r="C1181" s="87" t="s">
        <v>589</v>
      </c>
      <c r="D1181" s="52">
        <f t="shared" si="66"/>
        <v>138252</v>
      </c>
      <c r="E1181" s="154">
        <f>D1181/D1177*100</f>
        <v>93.991433816031005</v>
      </c>
      <c r="F1181" s="52">
        <f t="shared" si="66"/>
        <v>32999</v>
      </c>
      <c r="G1181" s="154">
        <f>F1181/F1177*100</f>
        <v>96.339850581122079</v>
      </c>
      <c r="H1181" s="154">
        <f t="shared" si="65"/>
        <v>-76.131267540433413</v>
      </c>
    </row>
    <row r="1182" spans="1:8" x14ac:dyDescent="0.2">
      <c r="A1182" s="362" t="s">
        <v>433</v>
      </c>
      <c r="B1182" s="398" t="s">
        <v>647</v>
      </c>
      <c r="C1182" s="12" t="s">
        <v>585</v>
      </c>
      <c r="D1182" s="8">
        <f>D1183+D1184+D1185+D1186</f>
        <v>147090</v>
      </c>
      <c r="E1182" s="157">
        <f>E1183+E1184+E1185+E1186</f>
        <v>100</v>
      </c>
      <c r="F1182" s="8">
        <f>F1183+F1184+F1185+F1186</f>
        <v>34252.699999999997</v>
      </c>
      <c r="G1182" s="157">
        <f>G1183+G1184+G1185+G1186</f>
        <v>100</v>
      </c>
      <c r="H1182" s="157">
        <f>F1182/D1182*100-100</f>
        <v>-76.713100822625606</v>
      </c>
    </row>
    <row r="1183" spans="1:8" ht="31.5" x14ac:dyDescent="0.2">
      <c r="A1183" s="362"/>
      <c r="B1183" s="398"/>
      <c r="C1183" s="12" t="s">
        <v>586</v>
      </c>
      <c r="D1183" s="249">
        <v>8838</v>
      </c>
      <c r="E1183" s="157">
        <f>D1183/D1182*100</f>
        <v>6.0085661839689983</v>
      </c>
      <c r="F1183" s="8">
        <v>1253.7</v>
      </c>
      <c r="G1183" s="157">
        <f>F1183/F1182*100</f>
        <v>3.6601494188779284</v>
      </c>
      <c r="H1183" s="157">
        <f t="shared" ref="H1183:H1186" si="67">F1183/D1183*100-100</f>
        <v>-85.814663951120167</v>
      </c>
    </row>
    <row r="1184" spans="1:8" x14ac:dyDescent="0.2">
      <c r="A1184" s="362"/>
      <c r="B1184" s="398"/>
      <c r="C1184" s="12" t="s">
        <v>587</v>
      </c>
      <c r="D1184" s="249">
        <v>0</v>
      </c>
      <c r="E1184" s="157">
        <v>0</v>
      </c>
      <c r="F1184" s="8">
        <v>0</v>
      </c>
      <c r="G1184" s="157">
        <v>0</v>
      </c>
      <c r="H1184" s="157" t="s">
        <v>89</v>
      </c>
    </row>
    <row r="1185" spans="1:8" x14ac:dyDescent="0.2">
      <c r="A1185" s="362"/>
      <c r="B1185" s="398"/>
      <c r="C1185" s="12" t="s">
        <v>588</v>
      </c>
      <c r="D1185" s="249">
        <v>0</v>
      </c>
      <c r="E1185" s="157">
        <v>0</v>
      </c>
      <c r="F1185" s="8">
        <v>0</v>
      </c>
      <c r="G1185" s="157">
        <v>0</v>
      </c>
      <c r="H1185" s="157" t="s">
        <v>89</v>
      </c>
    </row>
    <row r="1186" spans="1:8" x14ac:dyDescent="0.2">
      <c r="A1186" s="362"/>
      <c r="B1186" s="398"/>
      <c r="C1186" s="12" t="s">
        <v>589</v>
      </c>
      <c r="D1186" s="250">
        <v>138252</v>
      </c>
      <c r="E1186" s="157">
        <f>D1186/D1182*100</f>
        <v>93.991433816031005</v>
      </c>
      <c r="F1186" s="8">
        <v>32999</v>
      </c>
      <c r="G1186" s="157">
        <f>F1186/F1182*100</f>
        <v>96.339850581122079</v>
      </c>
      <c r="H1186" s="157">
        <f t="shared" si="67"/>
        <v>-76.131267540433413</v>
      </c>
    </row>
    <row r="1187" spans="1:8" x14ac:dyDescent="0.2">
      <c r="A1187" s="394" t="s">
        <v>438</v>
      </c>
      <c r="B1187" s="407" t="s">
        <v>648</v>
      </c>
      <c r="C1187" s="87" t="s">
        <v>585</v>
      </c>
      <c r="D1187" s="52">
        <v>0</v>
      </c>
      <c r="E1187" s="52">
        <v>0</v>
      </c>
      <c r="F1187" s="52">
        <v>0</v>
      </c>
      <c r="G1187" s="52">
        <v>0</v>
      </c>
      <c r="H1187" s="154" t="s">
        <v>89</v>
      </c>
    </row>
    <row r="1188" spans="1:8" ht="31.5" x14ac:dyDescent="0.2">
      <c r="A1188" s="394"/>
      <c r="B1188" s="407"/>
      <c r="C1188" s="87" t="s">
        <v>586</v>
      </c>
      <c r="D1188" s="52">
        <v>0</v>
      </c>
      <c r="E1188" s="52">
        <v>0</v>
      </c>
      <c r="F1188" s="52">
        <v>0</v>
      </c>
      <c r="G1188" s="52">
        <v>0</v>
      </c>
      <c r="H1188" s="154" t="s">
        <v>89</v>
      </c>
    </row>
    <row r="1189" spans="1:8" x14ac:dyDescent="0.2">
      <c r="A1189" s="394"/>
      <c r="B1189" s="407"/>
      <c r="C1189" s="87" t="s">
        <v>587</v>
      </c>
      <c r="D1189" s="52">
        <v>0</v>
      </c>
      <c r="E1189" s="52">
        <v>0</v>
      </c>
      <c r="F1189" s="52">
        <v>0</v>
      </c>
      <c r="G1189" s="52">
        <v>0</v>
      </c>
      <c r="H1189" s="154" t="s">
        <v>89</v>
      </c>
    </row>
    <row r="1190" spans="1:8" x14ac:dyDescent="0.2">
      <c r="A1190" s="394"/>
      <c r="B1190" s="407"/>
      <c r="C1190" s="87" t="s">
        <v>588</v>
      </c>
      <c r="D1190" s="52">
        <v>0</v>
      </c>
      <c r="E1190" s="52">
        <v>0</v>
      </c>
      <c r="F1190" s="52">
        <v>0</v>
      </c>
      <c r="G1190" s="52">
        <v>0</v>
      </c>
      <c r="H1190" s="154" t="s">
        <v>89</v>
      </c>
    </row>
    <row r="1191" spans="1:8" x14ac:dyDescent="0.2">
      <c r="A1191" s="394"/>
      <c r="B1191" s="407"/>
      <c r="C1191" s="87" t="s">
        <v>589</v>
      </c>
      <c r="D1191" s="52">
        <v>0</v>
      </c>
      <c r="E1191" s="52">
        <v>0</v>
      </c>
      <c r="F1191" s="52">
        <v>0</v>
      </c>
      <c r="G1191" s="52">
        <v>0</v>
      </c>
      <c r="H1191" s="154" t="s">
        <v>89</v>
      </c>
    </row>
    <row r="1192" spans="1:8" hidden="1" x14ac:dyDescent="0.2">
      <c r="A1192" s="362" t="s">
        <v>440</v>
      </c>
      <c r="B1192" s="398" t="s">
        <v>441</v>
      </c>
      <c r="C1192" s="12" t="s">
        <v>585</v>
      </c>
      <c r="D1192" s="8"/>
      <c r="E1192" s="157"/>
      <c r="F1192" s="8"/>
      <c r="G1192" s="157"/>
      <c r="H1192" s="157"/>
    </row>
    <row r="1193" spans="1:8" ht="31.5" hidden="1" x14ac:dyDescent="0.2">
      <c r="A1193" s="362"/>
      <c r="B1193" s="398"/>
      <c r="C1193" s="12" t="s">
        <v>586</v>
      </c>
      <c r="D1193" s="8"/>
      <c r="E1193" s="157"/>
      <c r="F1193" s="8"/>
      <c r="G1193" s="157"/>
      <c r="H1193" s="157"/>
    </row>
    <row r="1194" spans="1:8" hidden="1" x14ac:dyDescent="0.2">
      <c r="A1194" s="362"/>
      <c r="B1194" s="398"/>
      <c r="C1194" s="12" t="s">
        <v>587</v>
      </c>
      <c r="D1194" s="8"/>
      <c r="E1194" s="157"/>
      <c r="F1194" s="8"/>
      <c r="G1194" s="157"/>
      <c r="H1194" s="157"/>
    </row>
    <row r="1195" spans="1:8" hidden="1" x14ac:dyDescent="0.2">
      <c r="A1195" s="362"/>
      <c r="B1195" s="398"/>
      <c r="C1195" s="12" t="s">
        <v>588</v>
      </c>
      <c r="D1195" s="8"/>
      <c r="E1195" s="157"/>
      <c r="F1195" s="8"/>
      <c r="G1195" s="157"/>
      <c r="H1195" s="157"/>
    </row>
    <row r="1196" spans="1:8" hidden="1" x14ac:dyDescent="0.2">
      <c r="A1196" s="362"/>
      <c r="B1196" s="398"/>
      <c r="C1196" s="12" t="s">
        <v>589</v>
      </c>
      <c r="D1196" s="8"/>
      <c r="E1196" s="157"/>
      <c r="F1196" s="8"/>
      <c r="G1196" s="157"/>
      <c r="H1196" s="157"/>
    </row>
    <row r="1197" spans="1:8" ht="15.75" hidden="1" customHeight="1" x14ac:dyDescent="0.2">
      <c r="A1197" s="362" t="s">
        <v>445</v>
      </c>
      <c r="B1197" s="398" t="s">
        <v>649</v>
      </c>
      <c r="C1197" s="12" t="s">
        <v>585</v>
      </c>
      <c r="D1197" s="8"/>
      <c r="E1197" s="157"/>
      <c r="F1197" s="8"/>
      <c r="G1197" s="157"/>
      <c r="H1197" s="157"/>
    </row>
    <row r="1198" spans="1:8" ht="31.5" hidden="1" customHeight="1" x14ac:dyDescent="0.2">
      <c r="A1198" s="362"/>
      <c r="B1198" s="398"/>
      <c r="C1198" s="12" t="s">
        <v>586</v>
      </c>
      <c r="D1198" s="8"/>
      <c r="E1198" s="157"/>
      <c r="F1198" s="8"/>
      <c r="G1198" s="157"/>
      <c r="H1198" s="157"/>
    </row>
    <row r="1199" spans="1:8" ht="15.75" hidden="1" customHeight="1" x14ac:dyDescent="0.2">
      <c r="A1199" s="362"/>
      <c r="B1199" s="398"/>
      <c r="C1199" s="12" t="s">
        <v>587</v>
      </c>
      <c r="D1199" s="8"/>
      <c r="E1199" s="157"/>
      <c r="F1199" s="8"/>
      <c r="G1199" s="157"/>
      <c r="H1199" s="157"/>
    </row>
    <row r="1200" spans="1:8" ht="15.75" hidden="1" customHeight="1" x14ac:dyDescent="0.2">
      <c r="A1200" s="362"/>
      <c r="B1200" s="398"/>
      <c r="C1200" s="12" t="s">
        <v>588</v>
      </c>
      <c r="D1200" s="8"/>
      <c r="E1200" s="157"/>
      <c r="F1200" s="8"/>
      <c r="G1200" s="157"/>
      <c r="H1200" s="157"/>
    </row>
    <row r="1201" spans="1:8" ht="15.75" hidden="1" customHeight="1" x14ac:dyDescent="0.2">
      <c r="A1201" s="362"/>
      <c r="B1201" s="398"/>
      <c r="C1201" s="12" t="s">
        <v>589</v>
      </c>
      <c r="D1201" s="8"/>
      <c r="E1201" s="157"/>
      <c r="F1201" s="8"/>
      <c r="G1201" s="157"/>
      <c r="H1201" s="157"/>
    </row>
    <row r="1202" spans="1:8" hidden="1" x14ac:dyDescent="0.2">
      <c r="A1202" s="362" t="s">
        <v>448</v>
      </c>
      <c r="B1202" s="398" t="s">
        <v>449</v>
      </c>
      <c r="C1202" s="12" t="s">
        <v>585</v>
      </c>
      <c r="D1202" s="8"/>
      <c r="E1202" s="157"/>
      <c r="F1202" s="8"/>
      <c r="G1202" s="157"/>
      <c r="H1202" s="157"/>
    </row>
    <row r="1203" spans="1:8" ht="31.5" hidden="1" x14ac:dyDescent="0.2">
      <c r="A1203" s="362"/>
      <c r="B1203" s="398"/>
      <c r="C1203" s="12" t="s">
        <v>586</v>
      </c>
      <c r="D1203" s="8"/>
      <c r="E1203" s="157"/>
      <c r="F1203" s="8"/>
      <c r="G1203" s="157"/>
      <c r="H1203" s="157"/>
    </row>
    <row r="1204" spans="1:8" hidden="1" x14ac:dyDescent="0.2">
      <c r="A1204" s="362"/>
      <c r="B1204" s="398"/>
      <c r="C1204" s="12" t="s">
        <v>587</v>
      </c>
      <c r="D1204" s="8"/>
      <c r="E1204" s="157"/>
      <c r="F1204" s="8"/>
      <c r="G1204" s="157"/>
      <c r="H1204" s="157"/>
    </row>
    <row r="1205" spans="1:8" hidden="1" x14ac:dyDescent="0.2">
      <c r="A1205" s="362"/>
      <c r="B1205" s="398"/>
      <c r="C1205" s="12" t="s">
        <v>588</v>
      </c>
      <c r="D1205" s="8"/>
      <c r="E1205" s="157"/>
      <c r="F1205" s="8"/>
      <c r="G1205" s="157"/>
      <c r="H1205" s="157"/>
    </row>
    <row r="1206" spans="1:8" hidden="1" x14ac:dyDescent="0.2">
      <c r="A1206" s="362"/>
      <c r="B1206" s="398"/>
      <c r="C1206" s="12" t="s">
        <v>589</v>
      </c>
      <c r="D1206" s="8"/>
      <c r="E1206" s="157"/>
      <c r="F1206" s="8"/>
      <c r="G1206" s="157"/>
      <c r="H1206" s="157"/>
    </row>
    <row r="1207" spans="1:8" hidden="1" x14ac:dyDescent="0.2">
      <c r="A1207" s="362" t="s">
        <v>445</v>
      </c>
      <c r="B1207" s="398" t="s">
        <v>452</v>
      </c>
      <c r="C1207" s="12" t="s">
        <v>585</v>
      </c>
      <c r="D1207" s="8"/>
      <c r="E1207" s="157"/>
      <c r="F1207" s="8"/>
      <c r="G1207" s="157"/>
      <c r="H1207" s="157"/>
    </row>
    <row r="1208" spans="1:8" ht="31.5" hidden="1" x14ac:dyDescent="0.2">
      <c r="A1208" s="362"/>
      <c r="B1208" s="398"/>
      <c r="C1208" s="12" t="s">
        <v>586</v>
      </c>
      <c r="D1208" s="8"/>
      <c r="E1208" s="157"/>
      <c r="F1208" s="8"/>
      <c r="G1208" s="157"/>
      <c r="H1208" s="157"/>
    </row>
    <row r="1209" spans="1:8" hidden="1" x14ac:dyDescent="0.2">
      <c r="A1209" s="362"/>
      <c r="B1209" s="398"/>
      <c r="C1209" s="12" t="s">
        <v>587</v>
      </c>
      <c r="D1209" s="8"/>
      <c r="E1209" s="157"/>
      <c r="F1209" s="8"/>
      <c r="G1209" s="157"/>
      <c r="H1209" s="157"/>
    </row>
    <row r="1210" spans="1:8" hidden="1" x14ac:dyDescent="0.2">
      <c r="A1210" s="362"/>
      <c r="B1210" s="398"/>
      <c r="C1210" s="12" t="s">
        <v>588</v>
      </c>
      <c r="D1210" s="8"/>
      <c r="E1210" s="157"/>
      <c r="F1210" s="8"/>
      <c r="G1210" s="157"/>
      <c r="H1210" s="157"/>
    </row>
    <row r="1211" spans="1:8" hidden="1" x14ac:dyDescent="0.2">
      <c r="A1211" s="362"/>
      <c r="B1211" s="398"/>
      <c r="C1211" s="12" t="s">
        <v>589</v>
      </c>
      <c r="D1211" s="8"/>
      <c r="E1211" s="157"/>
      <c r="F1211" s="8"/>
      <c r="G1211" s="157"/>
      <c r="H1211" s="157"/>
    </row>
    <row r="1212" spans="1:8" ht="15.75" hidden="1" customHeight="1" x14ac:dyDescent="0.2">
      <c r="A1212" s="408" t="s">
        <v>455</v>
      </c>
      <c r="B1212" s="401" t="s">
        <v>456</v>
      </c>
      <c r="C1212" s="12" t="s">
        <v>585</v>
      </c>
      <c r="D1212" s="8"/>
      <c r="E1212" s="157"/>
      <c r="F1212" s="157"/>
      <c r="G1212" s="157"/>
      <c r="H1212" s="157"/>
    </row>
    <row r="1213" spans="1:8" ht="31.5" hidden="1" x14ac:dyDescent="0.2">
      <c r="A1213" s="409"/>
      <c r="B1213" s="402"/>
      <c r="C1213" s="12" t="s">
        <v>586</v>
      </c>
      <c r="D1213" s="8"/>
      <c r="E1213" s="157"/>
      <c r="F1213" s="8"/>
      <c r="G1213" s="157"/>
      <c r="H1213" s="157"/>
    </row>
    <row r="1214" spans="1:8" hidden="1" x14ac:dyDescent="0.2">
      <c r="A1214" s="409"/>
      <c r="B1214" s="402"/>
      <c r="C1214" s="12" t="s">
        <v>587</v>
      </c>
      <c r="D1214" s="8"/>
      <c r="E1214" s="157"/>
      <c r="F1214" s="8"/>
      <c r="G1214" s="157"/>
      <c r="H1214" s="157"/>
    </row>
    <row r="1215" spans="1:8" hidden="1" x14ac:dyDescent="0.2">
      <c r="A1215" s="409"/>
      <c r="B1215" s="402"/>
      <c r="C1215" s="12" t="s">
        <v>588</v>
      </c>
      <c r="D1215" s="8"/>
      <c r="E1215" s="157"/>
      <c r="F1215" s="8"/>
      <c r="G1215" s="157"/>
      <c r="H1215" s="157"/>
    </row>
    <row r="1216" spans="1:8" hidden="1" x14ac:dyDescent="0.2">
      <c r="A1216" s="410"/>
      <c r="B1216" s="411"/>
      <c r="C1216" s="12" t="s">
        <v>589</v>
      </c>
      <c r="D1216" s="8"/>
      <c r="E1216" s="157"/>
      <c r="F1216" s="8"/>
      <c r="G1216" s="157"/>
      <c r="H1216" s="157"/>
    </row>
    <row r="1217" spans="1:8" x14ac:dyDescent="0.2">
      <c r="A1217" s="394" t="s">
        <v>458</v>
      </c>
      <c r="B1217" s="407" t="s">
        <v>1201</v>
      </c>
      <c r="C1217" s="87" t="s">
        <v>585</v>
      </c>
      <c r="D1217" s="52">
        <f>D1218</f>
        <v>4333</v>
      </c>
      <c r="E1217" s="154">
        <f>E1218</f>
        <v>100</v>
      </c>
      <c r="F1217" s="154">
        <f>F1218</f>
        <v>328.5</v>
      </c>
      <c r="G1217" s="154">
        <f>G1218</f>
        <v>100</v>
      </c>
      <c r="H1217" s="154">
        <f>F1217/D1217*100-100</f>
        <v>-92.418647588276016</v>
      </c>
    </row>
    <row r="1218" spans="1:8" ht="31.5" x14ac:dyDescent="0.2">
      <c r="A1218" s="394"/>
      <c r="B1218" s="407"/>
      <c r="C1218" s="87" t="s">
        <v>586</v>
      </c>
      <c r="D1218" s="52">
        <f>D1223+D1228</f>
        <v>4333</v>
      </c>
      <c r="E1218" s="154">
        <f>D1218/D1217*100</f>
        <v>100</v>
      </c>
      <c r="F1218" s="154">
        <f>F1223+F1228</f>
        <v>328.5</v>
      </c>
      <c r="G1218" s="154">
        <f>F1218/F1217*100</f>
        <v>100</v>
      </c>
      <c r="H1218" s="154">
        <f t="shared" ref="H1218" si="68">F1218/D1218*100-100</f>
        <v>-92.418647588276016</v>
      </c>
    </row>
    <row r="1219" spans="1:8" x14ac:dyDescent="0.2">
      <c r="A1219" s="394"/>
      <c r="B1219" s="407"/>
      <c r="C1219" s="87" t="s">
        <v>587</v>
      </c>
      <c r="D1219" s="52">
        <f t="shared" ref="D1219:D1221" si="69">D1224+D1229</f>
        <v>0</v>
      </c>
      <c r="E1219" s="154">
        <v>0</v>
      </c>
      <c r="F1219" s="154">
        <f t="shared" ref="F1219:F1221" si="70">F1224+F1229</f>
        <v>0</v>
      </c>
      <c r="G1219" s="154">
        <v>0</v>
      </c>
      <c r="H1219" s="154" t="s">
        <v>89</v>
      </c>
    </row>
    <row r="1220" spans="1:8" x14ac:dyDescent="0.2">
      <c r="A1220" s="394"/>
      <c r="B1220" s="407"/>
      <c r="C1220" s="87" t="s">
        <v>588</v>
      </c>
      <c r="D1220" s="52">
        <f t="shared" si="69"/>
        <v>0</v>
      </c>
      <c r="E1220" s="154">
        <v>0</v>
      </c>
      <c r="F1220" s="154">
        <f t="shared" si="70"/>
        <v>0</v>
      </c>
      <c r="G1220" s="154">
        <v>0</v>
      </c>
      <c r="H1220" s="154" t="s">
        <v>89</v>
      </c>
    </row>
    <row r="1221" spans="1:8" x14ac:dyDescent="0.2">
      <c r="A1221" s="394"/>
      <c r="B1221" s="407"/>
      <c r="C1221" s="87" t="s">
        <v>589</v>
      </c>
      <c r="D1221" s="52">
        <f t="shared" si="69"/>
        <v>0</v>
      </c>
      <c r="E1221" s="154">
        <v>0</v>
      </c>
      <c r="F1221" s="154">
        <f t="shared" si="70"/>
        <v>0</v>
      </c>
      <c r="G1221" s="154">
        <v>0</v>
      </c>
      <c r="H1221" s="154" t="s">
        <v>89</v>
      </c>
    </row>
    <row r="1222" spans="1:8" x14ac:dyDescent="0.2">
      <c r="A1222" s="362" t="s">
        <v>460</v>
      </c>
      <c r="B1222" s="398" t="s">
        <v>461</v>
      </c>
      <c r="C1222" s="12" t="s">
        <v>585</v>
      </c>
      <c r="D1222" s="8">
        <f>D1223+D1224+D1225+D1226</f>
        <v>4317</v>
      </c>
      <c r="E1222" s="157">
        <f>E1223</f>
        <v>100</v>
      </c>
      <c r="F1222" s="8">
        <f>F1223</f>
        <v>328.5</v>
      </c>
      <c r="G1222" s="157">
        <f>G1223+G1224+G1225+G1226</f>
        <v>100</v>
      </c>
      <c r="H1222" s="157">
        <f>F1222/D1222*100-100</f>
        <v>-92.390548992355804</v>
      </c>
    </row>
    <row r="1223" spans="1:8" ht="31.5" x14ac:dyDescent="0.2">
      <c r="A1223" s="362"/>
      <c r="B1223" s="398"/>
      <c r="C1223" s="12" t="s">
        <v>586</v>
      </c>
      <c r="D1223" s="8">
        <v>4317</v>
      </c>
      <c r="E1223" s="157">
        <f>D1223/D1222*100</f>
        <v>100</v>
      </c>
      <c r="F1223" s="8">
        <v>328.5</v>
      </c>
      <c r="G1223" s="157">
        <f>F1223/F1222*100</f>
        <v>100</v>
      </c>
      <c r="H1223" s="157">
        <f>F1223/D1223*100-100</f>
        <v>-92.390548992355804</v>
      </c>
    </row>
    <row r="1224" spans="1:8" x14ac:dyDescent="0.2">
      <c r="A1224" s="362"/>
      <c r="B1224" s="398"/>
      <c r="C1224" s="12" t="s">
        <v>587</v>
      </c>
      <c r="D1224" s="8">
        <v>0</v>
      </c>
      <c r="E1224" s="157">
        <v>0</v>
      </c>
      <c r="F1224" s="8">
        <v>0</v>
      </c>
      <c r="G1224" s="157">
        <v>0</v>
      </c>
      <c r="H1224" s="157" t="s">
        <v>89</v>
      </c>
    </row>
    <row r="1225" spans="1:8" x14ac:dyDescent="0.2">
      <c r="A1225" s="362"/>
      <c r="B1225" s="398"/>
      <c r="C1225" s="12" t="s">
        <v>588</v>
      </c>
      <c r="D1225" s="8">
        <v>0</v>
      </c>
      <c r="E1225" s="157">
        <v>0</v>
      </c>
      <c r="F1225" s="8">
        <v>0</v>
      </c>
      <c r="G1225" s="157">
        <v>0</v>
      </c>
      <c r="H1225" s="157" t="s">
        <v>89</v>
      </c>
    </row>
    <row r="1226" spans="1:8" x14ac:dyDescent="0.2">
      <c r="A1226" s="362"/>
      <c r="B1226" s="398"/>
      <c r="C1226" s="12" t="s">
        <v>589</v>
      </c>
      <c r="D1226" s="8">
        <v>0</v>
      </c>
      <c r="E1226" s="157">
        <v>0</v>
      </c>
      <c r="F1226" s="8">
        <v>0</v>
      </c>
      <c r="G1226" s="157">
        <v>0</v>
      </c>
      <c r="H1226" s="157" t="s">
        <v>89</v>
      </c>
    </row>
    <row r="1227" spans="1:8" x14ac:dyDescent="0.2">
      <c r="A1227" s="362" t="s">
        <v>470</v>
      </c>
      <c r="B1227" s="398" t="s">
        <v>471</v>
      </c>
      <c r="C1227" s="12" t="s">
        <v>585</v>
      </c>
      <c r="D1227" s="8">
        <f>D1228+D1229+D1230+D1231</f>
        <v>16</v>
      </c>
      <c r="E1227" s="157">
        <f>E1228</f>
        <v>100</v>
      </c>
      <c r="F1227" s="8">
        <f>F1228+F1229+F1230+F1231</f>
        <v>0</v>
      </c>
      <c r="G1227" s="157">
        <v>0</v>
      </c>
      <c r="H1227" s="157">
        <f>F1227/D1227*100-100</f>
        <v>-100</v>
      </c>
    </row>
    <row r="1228" spans="1:8" ht="31.5" x14ac:dyDescent="0.2">
      <c r="A1228" s="362"/>
      <c r="B1228" s="398"/>
      <c r="C1228" s="12" t="s">
        <v>586</v>
      </c>
      <c r="D1228" s="8">
        <v>16</v>
      </c>
      <c r="E1228" s="157">
        <f>D1228/D1227*100</f>
        <v>100</v>
      </c>
      <c r="F1228" s="8">
        <v>0</v>
      </c>
      <c r="G1228" s="157">
        <v>0</v>
      </c>
      <c r="H1228" s="157">
        <f>F1228/D1228*100-100</f>
        <v>-100</v>
      </c>
    </row>
    <row r="1229" spans="1:8" x14ac:dyDescent="0.2">
      <c r="A1229" s="362"/>
      <c r="B1229" s="398"/>
      <c r="C1229" s="12" t="s">
        <v>587</v>
      </c>
      <c r="D1229" s="8">
        <v>0</v>
      </c>
      <c r="E1229" s="157">
        <v>0</v>
      </c>
      <c r="F1229" s="8">
        <v>0</v>
      </c>
      <c r="G1229" s="157">
        <v>0</v>
      </c>
      <c r="H1229" s="157" t="s">
        <v>89</v>
      </c>
    </row>
    <row r="1230" spans="1:8" x14ac:dyDescent="0.2">
      <c r="A1230" s="362"/>
      <c r="B1230" s="398"/>
      <c r="C1230" s="12" t="s">
        <v>588</v>
      </c>
      <c r="D1230" s="8">
        <v>0</v>
      </c>
      <c r="E1230" s="157">
        <v>0</v>
      </c>
      <c r="F1230" s="8">
        <v>0</v>
      </c>
      <c r="G1230" s="157">
        <v>0</v>
      </c>
      <c r="H1230" s="157" t="s">
        <v>89</v>
      </c>
    </row>
    <row r="1231" spans="1:8" x14ac:dyDescent="0.2">
      <c r="A1231" s="362"/>
      <c r="B1231" s="398"/>
      <c r="C1231" s="12" t="s">
        <v>589</v>
      </c>
      <c r="D1231" s="8">
        <v>0</v>
      </c>
      <c r="E1231" s="157">
        <v>0</v>
      </c>
      <c r="F1231" s="8">
        <v>0</v>
      </c>
      <c r="G1231" s="157">
        <v>0</v>
      </c>
      <c r="H1231" s="157" t="s">
        <v>89</v>
      </c>
    </row>
    <row r="1232" spans="1:8" x14ac:dyDescent="0.2">
      <c r="A1232" s="394" t="s">
        <v>473</v>
      </c>
      <c r="B1232" s="407" t="s">
        <v>474</v>
      </c>
      <c r="C1232" s="87" t="s">
        <v>585</v>
      </c>
      <c r="D1232" s="52">
        <f>D1233+D1234+D1235+D1236</f>
        <v>245880</v>
      </c>
      <c r="E1232" s="154">
        <f>E1233+E1234+E1235+E1236</f>
        <v>100</v>
      </c>
      <c r="F1232" s="52">
        <f>F1233+F1234+F1235+F1236</f>
        <v>18774.399999999998</v>
      </c>
      <c r="G1232" s="154">
        <f>G1233+G1234+G1235+G1236</f>
        <v>100</v>
      </c>
      <c r="H1232" s="154">
        <f>F1232/D1232*100-100</f>
        <v>-92.364405401008625</v>
      </c>
    </row>
    <row r="1233" spans="1:8" ht="31.5" x14ac:dyDescent="0.2">
      <c r="A1233" s="394"/>
      <c r="B1233" s="407"/>
      <c r="C1233" s="87" t="s">
        <v>586</v>
      </c>
      <c r="D1233" s="52">
        <f>D1238+D1243+D1248+D1253</f>
        <v>203502</v>
      </c>
      <c r="E1233" s="154">
        <f>D1233/D1232*100</f>
        <v>82.764763299170326</v>
      </c>
      <c r="F1233" s="52">
        <f>F1238+F1243+F1248+F1253</f>
        <v>17023.199999999997</v>
      </c>
      <c r="G1233" s="154">
        <f>F1233/F1232*100</f>
        <v>90.672404976989938</v>
      </c>
      <c r="H1233" s="154">
        <f t="shared" ref="H1233:H1235" si="71">F1233/D1233*100-100</f>
        <v>-91.634873367337917</v>
      </c>
    </row>
    <row r="1234" spans="1:8" x14ac:dyDescent="0.2">
      <c r="A1234" s="394"/>
      <c r="B1234" s="407"/>
      <c r="C1234" s="87" t="s">
        <v>587</v>
      </c>
      <c r="D1234" s="52">
        <f t="shared" ref="D1234:F1236" si="72">D1239+D1244+D1249+D1254</f>
        <v>0</v>
      </c>
      <c r="E1234" s="154">
        <v>0</v>
      </c>
      <c r="F1234" s="52">
        <f t="shared" si="72"/>
        <v>0</v>
      </c>
      <c r="G1234" s="154">
        <v>0</v>
      </c>
      <c r="H1234" s="154" t="s">
        <v>89</v>
      </c>
    </row>
    <row r="1235" spans="1:8" x14ac:dyDescent="0.2">
      <c r="A1235" s="394"/>
      <c r="B1235" s="407"/>
      <c r="C1235" s="87" t="s">
        <v>588</v>
      </c>
      <c r="D1235" s="52">
        <f t="shared" si="72"/>
        <v>42378</v>
      </c>
      <c r="E1235" s="154">
        <f>D1235/D1232*100</f>
        <v>17.235236700829674</v>
      </c>
      <c r="F1235" s="52">
        <f t="shared" si="72"/>
        <v>1751.2</v>
      </c>
      <c r="G1235" s="154">
        <f>F1235/F1232*100</f>
        <v>9.3275950230100566</v>
      </c>
      <c r="H1235" s="154">
        <f t="shared" si="71"/>
        <v>-95.867667185803953</v>
      </c>
    </row>
    <row r="1236" spans="1:8" x14ac:dyDescent="0.2">
      <c r="A1236" s="394"/>
      <c r="B1236" s="407"/>
      <c r="C1236" s="87" t="s">
        <v>589</v>
      </c>
      <c r="D1236" s="52">
        <f t="shared" si="72"/>
        <v>0</v>
      </c>
      <c r="E1236" s="154">
        <v>0</v>
      </c>
      <c r="F1236" s="52">
        <f t="shared" si="72"/>
        <v>0</v>
      </c>
      <c r="G1236" s="154">
        <v>0</v>
      </c>
      <c r="H1236" s="154" t="s">
        <v>89</v>
      </c>
    </row>
    <row r="1237" spans="1:8" x14ac:dyDescent="0.2">
      <c r="A1237" s="362" t="s">
        <v>476</v>
      </c>
      <c r="B1237" s="398" t="s">
        <v>477</v>
      </c>
      <c r="C1237" s="12" t="s">
        <v>585</v>
      </c>
      <c r="D1237" s="8">
        <f>D1238</f>
        <v>172546</v>
      </c>
      <c r="E1237" s="157">
        <f>D1238/D1237*100</f>
        <v>100</v>
      </c>
      <c r="F1237" s="8">
        <f>F1238+F1239+F1240+F1241</f>
        <v>16398.099999999999</v>
      </c>
      <c r="G1237" s="157">
        <f>F1238/F1237*100</f>
        <v>100</v>
      </c>
      <c r="H1237" s="157">
        <f>F1237/D1237*100-100</f>
        <v>-90.496389368632137</v>
      </c>
    </row>
    <row r="1238" spans="1:8" ht="31.5" x14ac:dyDescent="0.2">
      <c r="A1238" s="362"/>
      <c r="B1238" s="398"/>
      <c r="C1238" s="12" t="s">
        <v>586</v>
      </c>
      <c r="D1238" s="8">
        <v>172546</v>
      </c>
      <c r="E1238" s="157">
        <f>D1238/D1237*100</f>
        <v>100</v>
      </c>
      <c r="F1238" s="251">
        <v>16398.099999999999</v>
      </c>
      <c r="G1238" s="157">
        <f>F1238/F1237*100</f>
        <v>100</v>
      </c>
      <c r="H1238" s="157">
        <f t="shared" ref="H1238:H1243" si="73">F1238/D1238*100-100</f>
        <v>-90.496389368632137</v>
      </c>
    </row>
    <row r="1239" spans="1:8" x14ac:dyDescent="0.2">
      <c r="A1239" s="362"/>
      <c r="B1239" s="398"/>
      <c r="C1239" s="12" t="s">
        <v>587</v>
      </c>
      <c r="D1239" s="8">
        <v>0</v>
      </c>
      <c r="E1239" s="157">
        <v>0</v>
      </c>
      <c r="F1239" s="8">
        <v>0</v>
      </c>
      <c r="G1239" s="157">
        <v>0</v>
      </c>
      <c r="H1239" s="157" t="s">
        <v>89</v>
      </c>
    </row>
    <row r="1240" spans="1:8" x14ac:dyDescent="0.2">
      <c r="A1240" s="362"/>
      <c r="B1240" s="398"/>
      <c r="C1240" s="12" t="s">
        <v>588</v>
      </c>
      <c r="D1240" s="8">
        <v>0</v>
      </c>
      <c r="E1240" s="157">
        <v>0</v>
      </c>
      <c r="F1240" s="8">
        <v>0</v>
      </c>
      <c r="G1240" s="157">
        <v>0</v>
      </c>
      <c r="H1240" s="157" t="s">
        <v>89</v>
      </c>
    </row>
    <row r="1241" spans="1:8" x14ac:dyDescent="0.2">
      <c r="A1241" s="362"/>
      <c r="B1241" s="398"/>
      <c r="C1241" s="12" t="s">
        <v>589</v>
      </c>
      <c r="D1241" s="8">
        <v>0</v>
      </c>
      <c r="E1241" s="157">
        <v>0</v>
      </c>
      <c r="F1241" s="8">
        <v>0</v>
      </c>
      <c r="G1241" s="157">
        <v>0</v>
      </c>
      <c r="H1241" s="157" t="s">
        <v>89</v>
      </c>
    </row>
    <row r="1242" spans="1:8" x14ac:dyDescent="0.2">
      <c r="A1242" s="362" t="s">
        <v>484</v>
      </c>
      <c r="B1242" s="398" t="s">
        <v>650</v>
      </c>
      <c r="C1242" s="12" t="s">
        <v>585</v>
      </c>
      <c r="D1242" s="8">
        <f>D1243+D1244+D1245+D1246</f>
        <v>788</v>
      </c>
      <c r="E1242" s="157">
        <f>E1243</f>
        <v>100</v>
      </c>
      <c r="F1242" s="8">
        <f>F1243+F1244+F1245+F1246</f>
        <v>131.30000000000001</v>
      </c>
      <c r="G1242" s="157">
        <f>G1243</f>
        <v>100</v>
      </c>
      <c r="H1242" s="157">
        <f>F1242/D1242*100-100</f>
        <v>-83.337563451776646</v>
      </c>
    </row>
    <row r="1243" spans="1:8" ht="31.5" x14ac:dyDescent="0.2">
      <c r="A1243" s="362"/>
      <c r="B1243" s="398"/>
      <c r="C1243" s="12" t="s">
        <v>586</v>
      </c>
      <c r="D1243" s="8">
        <v>788</v>
      </c>
      <c r="E1243" s="157">
        <f>D1243/D1242*100</f>
        <v>100</v>
      </c>
      <c r="F1243" s="8">
        <v>131.30000000000001</v>
      </c>
      <c r="G1243" s="157">
        <f>F1243/F1242*100</f>
        <v>100</v>
      </c>
      <c r="H1243" s="157">
        <f t="shared" si="73"/>
        <v>-83.337563451776646</v>
      </c>
    </row>
    <row r="1244" spans="1:8" x14ac:dyDescent="0.2">
      <c r="A1244" s="362"/>
      <c r="B1244" s="398"/>
      <c r="C1244" s="12" t="s">
        <v>587</v>
      </c>
      <c r="D1244" s="8">
        <v>0</v>
      </c>
      <c r="E1244" s="157">
        <v>0</v>
      </c>
      <c r="F1244" s="8">
        <v>0</v>
      </c>
      <c r="G1244" s="157">
        <v>0</v>
      </c>
      <c r="H1244" s="157" t="s">
        <v>89</v>
      </c>
    </row>
    <row r="1245" spans="1:8" x14ac:dyDescent="0.2">
      <c r="A1245" s="362"/>
      <c r="B1245" s="398"/>
      <c r="C1245" s="12" t="s">
        <v>588</v>
      </c>
      <c r="D1245" s="8">
        <v>0</v>
      </c>
      <c r="E1245" s="157">
        <v>0</v>
      </c>
      <c r="F1245" s="8">
        <v>0</v>
      </c>
      <c r="G1245" s="157">
        <v>0</v>
      </c>
      <c r="H1245" s="157" t="s">
        <v>89</v>
      </c>
    </row>
    <row r="1246" spans="1:8" x14ac:dyDescent="0.2">
      <c r="A1246" s="362"/>
      <c r="B1246" s="398"/>
      <c r="C1246" s="12" t="s">
        <v>589</v>
      </c>
      <c r="D1246" s="8">
        <v>0</v>
      </c>
      <c r="E1246" s="157">
        <v>0</v>
      </c>
      <c r="F1246" s="8">
        <v>0</v>
      </c>
      <c r="G1246" s="157">
        <v>0</v>
      </c>
      <c r="H1246" s="157" t="s">
        <v>89</v>
      </c>
    </row>
    <row r="1247" spans="1:8" ht="21.75" customHeight="1" x14ac:dyDescent="0.2">
      <c r="A1247" s="362" t="s">
        <v>487</v>
      </c>
      <c r="B1247" s="398" t="s">
        <v>651</v>
      </c>
      <c r="C1247" s="12" t="s">
        <v>585</v>
      </c>
      <c r="D1247" s="8">
        <f>D1248+D1249+D1250+D1251</f>
        <v>114</v>
      </c>
      <c r="E1247" s="157">
        <v>100</v>
      </c>
      <c r="F1247" s="8">
        <f>F1248+F1249+F1250+F1251</f>
        <v>23.8</v>
      </c>
      <c r="G1247" s="157">
        <v>100</v>
      </c>
      <c r="H1247" s="157">
        <f>F1247/D1247*100-100</f>
        <v>-79.122807017543863</v>
      </c>
    </row>
    <row r="1248" spans="1:8" ht="30" customHeight="1" x14ac:dyDescent="0.2">
      <c r="A1248" s="362"/>
      <c r="B1248" s="398"/>
      <c r="C1248" s="12" t="s">
        <v>586</v>
      </c>
      <c r="D1248" s="8">
        <v>0</v>
      </c>
      <c r="E1248" s="157">
        <v>0</v>
      </c>
      <c r="F1248" s="8">
        <v>0</v>
      </c>
      <c r="G1248" s="157">
        <v>0</v>
      </c>
      <c r="H1248" s="157" t="s">
        <v>89</v>
      </c>
    </row>
    <row r="1249" spans="1:8" ht="21.75" customHeight="1" x14ac:dyDescent="0.2">
      <c r="A1249" s="362"/>
      <c r="B1249" s="398"/>
      <c r="C1249" s="12" t="s">
        <v>587</v>
      </c>
      <c r="D1249" s="8">
        <v>0</v>
      </c>
      <c r="E1249" s="157">
        <v>0</v>
      </c>
      <c r="F1249" s="8">
        <v>0</v>
      </c>
      <c r="G1249" s="157">
        <v>0</v>
      </c>
      <c r="H1249" s="157" t="s">
        <v>89</v>
      </c>
    </row>
    <row r="1250" spans="1:8" ht="21.75" customHeight="1" x14ac:dyDescent="0.2">
      <c r="A1250" s="362"/>
      <c r="B1250" s="398"/>
      <c r="C1250" s="12" t="s">
        <v>588</v>
      </c>
      <c r="D1250" s="8">
        <v>114</v>
      </c>
      <c r="E1250" s="157">
        <f>D1250/D1247*100</f>
        <v>100</v>
      </c>
      <c r="F1250" s="8">
        <v>23.8</v>
      </c>
      <c r="G1250" s="157">
        <v>100</v>
      </c>
      <c r="H1250" s="157">
        <f>F1250/D1250*100-100</f>
        <v>-79.122807017543863</v>
      </c>
    </row>
    <row r="1251" spans="1:8" ht="21.75" customHeight="1" x14ac:dyDescent="0.2">
      <c r="A1251" s="362"/>
      <c r="B1251" s="398"/>
      <c r="C1251" s="12" t="s">
        <v>589</v>
      </c>
      <c r="D1251" s="8">
        <v>0</v>
      </c>
      <c r="E1251" s="157">
        <v>0</v>
      </c>
      <c r="F1251" s="8">
        <v>0</v>
      </c>
      <c r="G1251" s="157">
        <v>0</v>
      </c>
      <c r="H1251" s="157" t="s">
        <v>89</v>
      </c>
    </row>
    <row r="1252" spans="1:8" x14ac:dyDescent="0.2">
      <c r="A1252" s="362" t="s">
        <v>490</v>
      </c>
      <c r="B1252" s="398" t="s">
        <v>652</v>
      </c>
      <c r="C1252" s="12" t="s">
        <v>585</v>
      </c>
      <c r="D1252" s="8">
        <f>D1253+D1254+D1255+D1256</f>
        <v>72432</v>
      </c>
      <c r="E1252" s="8">
        <f t="shared" ref="E1252:G1252" si="74">E1253+E1254+E1255+E1256</f>
        <v>100</v>
      </c>
      <c r="F1252" s="8">
        <f t="shared" si="74"/>
        <v>2221.2000000000003</v>
      </c>
      <c r="G1252" s="8">
        <f t="shared" si="74"/>
        <v>100</v>
      </c>
      <c r="H1252" s="252">
        <f t="shared" ref="H1252:H1255" si="75">F1252/D1252*100-100</f>
        <v>-96.933399602385691</v>
      </c>
    </row>
    <row r="1253" spans="1:8" ht="31.5" x14ac:dyDescent="0.2">
      <c r="A1253" s="362"/>
      <c r="B1253" s="398"/>
      <c r="C1253" s="12" t="s">
        <v>586</v>
      </c>
      <c r="D1253" s="253">
        <v>30168</v>
      </c>
      <c r="E1253" s="249">
        <f>D1253/D1252*100</f>
        <v>41.65009940357853</v>
      </c>
      <c r="F1253" s="253">
        <v>493.8</v>
      </c>
      <c r="G1253" s="249">
        <f>F1253/F1252*100</f>
        <v>22.231226364127497</v>
      </c>
      <c r="H1253" s="252">
        <f t="shared" si="75"/>
        <v>-98.36316626889419</v>
      </c>
    </row>
    <row r="1254" spans="1:8" x14ac:dyDescent="0.2">
      <c r="A1254" s="362"/>
      <c r="B1254" s="398"/>
      <c r="C1254" s="12" t="s">
        <v>587</v>
      </c>
      <c r="D1254" s="253">
        <v>0</v>
      </c>
      <c r="E1254" s="249">
        <f>D1254/D1252*100</f>
        <v>0</v>
      </c>
      <c r="F1254" s="249">
        <v>0</v>
      </c>
      <c r="G1254" s="249">
        <f>F1254/F1252*100</f>
        <v>0</v>
      </c>
      <c r="H1254" s="252">
        <v>0</v>
      </c>
    </row>
    <row r="1255" spans="1:8" x14ac:dyDescent="0.2">
      <c r="A1255" s="362"/>
      <c r="B1255" s="398"/>
      <c r="C1255" s="12" t="s">
        <v>588</v>
      </c>
      <c r="D1255" s="253">
        <v>42264</v>
      </c>
      <c r="E1255" s="249">
        <f>D1255/D1252*100</f>
        <v>58.349900596421463</v>
      </c>
      <c r="F1255" s="249">
        <v>1727.4</v>
      </c>
      <c r="G1255" s="249">
        <f>F1255/F1252*100</f>
        <v>77.768773635872506</v>
      </c>
      <c r="H1255" s="252">
        <f t="shared" si="75"/>
        <v>-95.912833617262919</v>
      </c>
    </row>
    <row r="1256" spans="1:8" x14ac:dyDescent="0.2">
      <c r="A1256" s="362"/>
      <c r="B1256" s="398"/>
      <c r="C1256" s="12" t="s">
        <v>589</v>
      </c>
      <c r="D1256" s="253">
        <v>0</v>
      </c>
      <c r="E1256" s="249">
        <f>D1256/D1252*100</f>
        <v>0</v>
      </c>
      <c r="F1256" s="249">
        <v>0</v>
      </c>
      <c r="G1256" s="249">
        <f>F1256/F1252*100</f>
        <v>0</v>
      </c>
      <c r="H1256" s="252">
        <v>0</v>
      </c>
    </row>
    <row r="1257" spans="1:8" x14ac:dyDescent="0.2">
      <c r="A1257" s="394" t="s">
        <v>493</v>
      </c>
      <c r="B1257" s="407" t="s">
        <v>1414</v>
      </c>
      <c r="C1257" s="87" t="s">
        <v>585</v>
      </c>
      <c r="D1257" s="52">
        <f>D1258</f>
        <v>42323</v>
      </c>
      <c r="E1257" s="52">
        <f t="shared" ref="E1257:G1257" si="76">E1258</f>
        <v>100</v>
      </c>
      <c r="F1257" s="52">
        <f t="shared" si="76"/>
        <v>8615</v>
      </c>
      <c r="G1257" s="52">
        <f t="shared" si="76"/>
        <v>100</v>
      </c>
      <c r="H1257" s="154">
        <f>F1257/D1257*100-100</f>
        <v>-79.644637667462135</v>
      </c>
    </row>
    <row r="1258" spans="1:8" ht="31.5" x14ac:dyDescent="0.2">
      <c r="A1258" s="394"/>
      <c r="B1258" s="407"/>
      <c r="C1258" s="87" t="s">
        <v>586</v>
      </c>
      <c r="D1258" s="52">
        <f>D1263+D1268</f>
        <v>42323</v>
      </c>
      <c r="E1258" s="154">
        <f>D1258/D1257*100</f>
        <v>100</v>
      </c>
      <c r="F1258" s="52">
        <f>F1263+F1268</f>
        <v>8615</v>
      </c>
      <c r="G1258" s="154">
        <f>F1258/F1257*100</f>
        <v>100</v>
      </c>
      <c r="H1258" s="154">
        <f>F1258/D1258*100-100</f>
        <v>-79.644637667462135</v>
      </c>
    </row>
    <row r="1259" spans="1:8" x14ac:dyDescent="0.2">
      <c r="A1259" s="394"/>
      <c r="B1259" s="407"/>
      <c r="C1259" s="87" t="s">
        <v>587</v>
      </c>
      <c r="D1259" s="52">
        <f t="shared" ref="D1259:F1261" si="77">D1264+D1269</f>
        <v>0</v>
      </c>
      <c r="E1259" s="154">
        <v>0</v>
      </c>
      <c r="F1259" s="52">
        <f t="shared" si="77"/>
        <v>0</v>
      </c>
      <c r="G1259" s="154">
        <v>0</v>
      </c>
      <c r="H1259" s="154">
        <v>0</v>
      </c>
    </row>
    <row r="1260" spans="1:8" x14ac:dyDescent="0.2">
      <c r="A1260" s="394"/>
      <c r="B1260" s="407"/>
      <c r="C1260" s="87" t="s">
        <v>588</v>
      </c>
      <c r="D1260" s="52">
        <f t="shared" si="77"/>
        <v>0</v>
      </c>
      <c r="E1260" s="154">
        <v>0</v>
      </c>
      <c r="F1260" s="52">
        <f t="shared" si="77"/>
        <v>0</v>
      </c>
      <c r="G1260" s="154">
        <v>0</v>
      </c>
      <c r="H1260" s="154">
        <v>0</v>
      </c>
    </row>
    <row r="1261" spans="1:8" x14ac:dyDescent="0.2">
      <c r="A1261" s="394"/>
      <c r="B1261" s="407"/>
      <c r="C1261" s="87" t="s">
        <v>589</v>
      </c>
      <c r="D1261" s="52">
        <f t="shared" si="77"/>
        <v>0</v>
      </c>
      <c r="E1261" s="154">
        <v>0</v>
      </c>
      <c r="F1261" s="52">
        <f t="shared" si="77"/>
        <v>0</v>
      </c>
      <c r="G1261" s="154">
        <v>0</v>
      </c>
      <c r="H1261" s="154">
        <v>0</v>
      </c>
    </row>
    <row r="1262" spans="1:8" x14ac:dyDescent="0.2">
      <c r="A1262" s="362" t="s">
        <v>495</v>
      </c>
      <c r="B1262" s="398" t="s">
        <v>496</v>
      </c>
      <c r="C1262" s="12" t="s">
        <v>585</v>
      </c>
      <c r="D1262" s="8">
        <f>D1263</f>
        <v>12036</v>
      </c>
      <c r="E1262" s="157">
        <v>100</v>
      </c>
      <c r="F1262" s="157">
        <f>F1263</f>
        <v>2574.5</v>
      </c>
      <c r="G1262" s="157">
        <v>100</v>
      </c>
      <c r="H1262" s="157">
        <f>F1262/D1262*100-100</f>
        <v>-78.610003323363244</v>
      </c>
    </row>
    <row r="1263" spans="1:8" ht="31.5" x14ac:dyDescent="0.2">
      <c r="A1263" s="362"/>
      <c r="B1263" s="398"/>
      <c r="C1263" s="12" t="s">
        <v>586</v>
      </c>
      <c r="D1263" s="8">
        <v>12036</v>
      </c>
      <c r="E1263" s="157">
        <f>D1262/D1263*100</f>
        <v>100</v>
      </c>
      <c r="F1263" s="8">
        <v>2574.5</v>
      </c>
      <c r="G1263" s="157">
        <f>F1262/F1263*100</f>
        <v>100</v>
      </c>
      <c r="H1263" s="157">
        <f>F1263/D1263*100-100</f>
        <v>-78.610003323363244</v>
      </c>
    </row>
    <row r="1264" spans="1:8" x14ac:dyDescent="0.2">
      <c r="A1264" s="362"/>
      <c r="B1264" s="398"/>
      <c r="C1264" s="12" t="s">
        <v>587</v>
      </c>
      <c r="D1264" s="8">
        <v>0</v>
      </c>
      <c r="E1264" s="157">
        <v>0</v>
      </c>
      <c r="F1264" s="8">
        <v>0</v>
      </c>
      <c r="G1264" s="8">
        <v>0</v>
      </c>
      <c r="H1264" s="157" t="s">
        <v>89</v>
      </c>
    </row>
    <row r="1265" spans="1:8" x14ac:dyDescent="0.2">
      <c r="A1265" s="362"/>
      <c r="B1265" s="398"/>
      <c r="C1265" s="12" t="s">
        <v>588</v>
      </c>
      <c r="D1265" s="8">
        <v>0</v>
      </c>
      <c r="E1265" s="157">
        <v>0</v>
      </c>
      <c r="F1265" s="8">
        <v>0</v>
      </c>
      <c r="G1265" s="8">
        <v>0</v>
      </c>
      <c r="H1265" s="157" t="s">
        <v>89</v>
      </c>
    </row>
    <row r="1266" spans="1:8" x14ac:dyDescent="0.2">
      <c r="A1266" s="362"/>
      <c r="B1266" s="398"/>
      <c r="C1266" s="12" t="s">
        <v>589</v>
      </c>
      <c r="D1266" s="8">
        <v>0</v>
      </c>
      <c r="E1266" s="157">
        <v>0</v>
      </c>
      <c r="F1266" s="8">
        <v>0</v>
      </c>
      <c r="G1266" s="8">
        <v>0</v>
      </c>
      <c r="H1266" s="157" t="s">
        <v>89</v>
      </c>
    </row>
    <row r="1267" spans="1:8" x14ac:dyDescent="0.2">
      <c r="A1267" s="362" t="s">
        <v>498</v>
      </c>
      <c r="B1267" s="398" t="s">
        <v>80</v>
      </c>
      <c r="C1267" s="12" t="s">
        <v>585</v>
      </c>
      <c r="D1267" s="8">
        <f>D1268</f>
        <v>30287</v>
      </c>
      <c r="E1267" s="157">
        <v>100</v>
      </c>
      <c r="F1267" s="8">
        <f>F1268</f>
        <v>6040.5</v>
      </c>
      <c r="G1267" s="157">
        <v>100</v>
      </c>
      <c r="H1267" s="157">
        <f>F1267/D1267*100-100</f>
        <v>-80.05579951794499</v>
      </c>
    </row>
    <row r="1268" spans="1:8" ht="31.5" x14ac:dyDescent="0.2">
      <c r="A1268" s="362"/>
      <c r="B1268" s="398"/>
      <c r="C1268" s="12" t="s">
        <v>586</v>
      </c>
      <c r="D1268" s="8">
        <v>30287</v>
      </c>
      <c r="E1268" s="157">
        <v>100</v>
      </c>
      <c r="F1268" s="8">
        <v>6040.5</v>
      </c>
      <c r="G1268" s="157">
        <v>100</v>
      </c>
      <c r="H1268" s="157">
        <f>F1268/D1268*100-100</f>
        <v>-80.05579951794499</v>
      </c>
    </row>
    <row r="1269" spans="1:8" x14ac:dyDescent="0.2">
      <c r="A1269" s="362"/>
      <c r="B1269" s="398"/>
      <c r="C1269" s="12" t="s">
        <v>587</v>
      </c>
      <c r="D1269" s="8">
        <v>0</v>
      </c>
      <c r="E1269" s="8">
        <v>0</v>
      </c>
      <c r="F1269" s="8">
        <v>0</v>
      </c>
      <c r="G1269" s="8">
        <v>0</v>
      </c>
      <c r="H1269" s="157" t="s">
        <v>89</v>
      </c>
    </row>
    <row r="1270" spans="1:8" ht="19.5" customHeight="1" x14ac:dyDescent="0.2">
      <c r="A1270" s="362"/>
      <c r="B1270" s="398"/>
      <c r="C1270" s="12" t="s">
        <v>588</v>
      </c>
      <c r="D1270" s="8">
        <v>0</v>
      </c>
      <c r="E1270" s="8">
        <v>0</v>
      </c>
      <c r="F1270" s="8">
        <v>0</v>
      </c>
      <c r="G1270" s="8">
        <v>0</v>
      </c>
      <c r="H1270" s="157" t="s">
        <v>89</v>
      </c>
    </row>
    <row r="1271" spans="1:8" x14ac:dyDescent="0.2">
      <c r="A1271" s="362"/>
      <c r="B1271" s="398"/>
      <c r="C1271" s="12" t="s">
        <v>589</v>
      </c>
      <c r="D1271" s="8">
        <v>0</v>
      </c>
      <c r="E1271" s="8">
        <v>0</v>
      </c>
      <c r="F1271" s="8">
        <v>0</v>
      </c>
      <c r="G1271" s="8">
        <v>0</v>
      </c>
      <c r="H1271" s="157" t="s">
        <v>89</v>
      </c>
    </row>
    <row r="1272" spans="1:8" s="5" customFormat="1" x14ac:dyDescent="0.2">
      <c r="A1272" s="420" t="s">
        <v>932</v>
      </c>
      <c r="B1272" s="417" t="s">
        <v>935</v>
      </c>
      <c r="C1272" s="248" t="s">
        <v>585</v>
      </c>
      <c r="D1272" s="52">
        <v>0</v>
      </c>
      <c r="E1272" s="154">
        <v>0</v>
      </c>
      <c r="F1272" s="154">
        <v>0</v>
      </c>
      <c r="G1272" s="154">
        <v>0</v>
      </c>
      <c r="H1272" s="154" t="s">
        <v>89</v>
      </c>
    </row>
    <row r="1273" spans="1:8" s="5" customFormat="1" ht="31.5" x14ac:dyDescent="0.2">
      <c r="A1273" s="421"/>
      <c r="B1273" s="418"/>
      <c r="C1273" s="248" t="s">
        <v>586</v>
      </c>
      <c r="D1273" s="52">
        <v>0</v>
      </c>
      <c r="E1273" s="154">
        <v>0</v>
      </c>
      <c r="F1273" s="154">
        <v>0</v>
      </c>
      <c r="G1273" s="154">
        <v>0</v>
      </c>
      <c r="H1273" s="154" t="s">
        <v>89</v>
      </c>
    </row>
    <row r="1274" spans="1:8" s="5" customFormat="1" x14ac:dyDescent="0.2">
      <c r="A1274" s="421"/>
      <c r="B1274" s="418"/>
      <c r="C1274" s="248" t="s">
        <v>587</v>
      </c>
      <c r="D1274" s="52">
        <v>0</v>
      </c>
      <c r="E1274" s="154">
        <v>0</v>
      </c>
      <c r="F1274" s="154">
        <v>0</v>
      </c>
      <c r="G1274" s="154">
        <v>0</v>
      </c>
      <c r="H1274" s="154" t="s">
        <v>89</v>
      </c>
    </row>
    <row r="1275" spans="1:8" s="5" customFormat="1" x14ac:dyDescent="0.2">
      <c r="A1275" s="421"/>
      <c r="B1275" s="418"/>
      <c r="C1275" s="248" t="s">
        <v>588</v>
      </c>
      <c r="D1275" s="52">
        <v>0</v>
      </c>
      <c r="E1275" s="154">
        <v>0</v>
      </c>
      <c r="F1275" s="154">
        <v>0</v>
      </c>
      <c r="G1275" s="154">
        <v>0</v>
      </c>
      <c r="H1275" s="154" t="s">
        <v>89</v>
      </c>
    </row>
    <row r="1276" spans="1:8" s="5" customFormat="1" x14ac:dyDescent="0.2">
      <c r="A1276" s="422"/>
      <c r="B1276" s="419"/>
      <c r="C1276" s="248" t="s">
        <v>589</v>
      </c>
      <c r="D1276" s="52">
        <v>0</v>
      </c>
      <c r="E1276" s="154">
        <v>0</v>
      </c>
      <c r="F1276" s="154">
        <v>0</v>
      </c>
      <c r="G1276" s="154">
        <v>0</v>
      </c>
      <c r="H1276" s="154" t="s">
        <v>89</v>
      </c>
    </row>
    <row r="1277" spans="1:8" hidden="1" x14ac:dyDescent="0.2">
      <c r="A1277" s="408" t="s">
        <v>933</v>
      </c>
      <c r="B1277" s="401" t="s">
        <v>936</v>
      </c>
      <c r="C1277" s="12" t="s">
        <v>585</v>
      </c>
      <c r="D1277" s="8">
        <v>0</v>
      </c>
      <c r="E1277" s="157">
        <v>0</v>
      </c>
      <c r="F1277" s="157">
        <v>0</v>
      </c>
      <c r="G1277" s="157">
        <v>0</v>
      </c>
      <c r="H1277" s="157" t="s">
        <v>89</v>
      </c>
    </row>
    <row r="1278" spans="1:8" ht="31.5" hidden="1" x14ac:dyDescent="0.2">
      <c r="A1278" s="409"/>
      <c r="B1278" s="402"/>
      <c r="C1278" s="12" t="s">
        <v>586</v>
      </c>
      <c r="D1278" s="8">
        <v>0</v>
      </c>
      <c r="E1278" s="157">
        <v>0</v>
      </c>
      <c r="F1278" s="157">
        <v>0</v>
      </c>
      <c r="G1278" s="157">
        <v>0</v>
      </c>
      <c r="H1278" s="157" t="s">
        <v>89</v>
      </c>
    </row>
    <row r="1279" spans="1:8" hidden="1" x14ac:dyDescent="0.2">
      <c r="A1279" s="409"/>
      <c r="B1279" s="402"/>
      <c r="C1279" s="12" t="s">
        <v>587</v>
      </c>
      <c r="D1279" s="8">
        <v>0</v>
      </c>
      <c r="E1279" s="157">
        <v>0</v>
      </c>
      <c r="F1279" s="157">
        <v>0</v>
      </c>
      <c r="G1279" s="157">
        <v>0</v>
      </c>
      <c r="H1279" s="157" t="s">
        <v>89</v>
      </c>
    </row>
    <row r="1280" spans="1:8" hidden="1" x14ac:dyDescent="0.2">
      <c r="A1280" s="409"/>
      <c r="B1280" s="402"/>
      <c r="C1280" s="12" t="s">
        <v>588</v>
      </c>
      <c r="D1280" s="8">
        <v>0</v>
      </c>
      <c r="E1280" s="157">
        <v>0</v>
      </c>
      <c r="F1280" s="157">
        <v>0</v>
      </c>
      <c r="G1280" s="157">
        <v>0</v>
      </c>
      <c r="H1280" s="157" t="s">
        <v>89</v>
      </c>
    </row>
    <row r="1281" spans="1:8" hidden="1" x14ac:dyDescent="0.2">
      <c r="A1281" s="410"/>
      <c r="B1281" s="411"/>
      <c r="C1281" s="12" t="s">
        <v>589</v>
      </c>
      <c r="D1281" s="8">
        <v>0</v>
      </c>
      <c r="E1281" s="157">
        <v>0</v>
      </c>
      <c r="F1281" s="157">
        <v>0</v>
      </c>
      <c r="G1281" s="157">
        <v>0</v>
      </c>
      <c r="H1281" s="157" t="s">
        <v>89</v>
      </c>
    </row>
    <row r="1282" spans="1:8" hidden="1" x14ac:dyDescent="0.2">
      <c r="A1282" s="408" t="s">
        <v>934</v>
      </c>
      <c r="B1282" s="401" t="s">
        <v>937</v>
      </c>
      <c r="C1282" s="12" t="s">
        <v>585</v>
      </c>
      <c r="D1282" s="8">
        <v>0</v>
      </c>
      <c r="E1282" s="157">
        <v>0</v>
      </c>
      <c r="F1282" s="157">
        <v>0</v>
      </c>
      <c r="G1282" s="157">
        <v>0</v>
      </c>
      <c r="H1282" s="157" t="s">
        <v>89</v>
      </c>
    </row>
    <row r="1283" spans="1:8" ht="31.5" hidden="1" x14ac:dyDescent="0.2">
      <c r="A1283" s="409"/>
      <c r="B1283" s="402"/>
      <c r="C1283" s="12" t="s">
        <v>586</v>
      </c>
      <c r="D1283" s="8">
        <v>0</v>
      </c>
      <c r="E1283" s="157">
        <v>0</v>
      </c>
      <c r="F1283" s="157">
        <v>0</v>
      </c>
      <c r="G1283" s="157">
        <v>0</v>
      </c>
      <c r="H1283" s="157" t="s">
        <v>89</v>
      </c>
    </row>
    <row r="1284" spans="1:8" hidden="1" x14ac:dyDescent="0.2">
      <c r="A1284" s="409"/>
      <c r="B1284" s="402"/>
      <c r="C1284" s="12" t="s">
        <v>587</v>
      </c>
      <c r="D1284" s="8">
        <v>0</v>
      </c>
      <c r="E1284" s="157">
        <v>0</v>
      </c>
      <c r="F1284" s="157">
        <v>0</v>
      </c>
      <c r="G1284" s="157">
        <v>0</v>
      </c>
      <c r="H1284" s="157" t="s">
        <v>89</v>
      </c>
    </row>
    <row r="1285" spans="1:8" hidden="1" x14ac:dyDescent="0.2">
      <c r="A1285" s="409"/>
      <c r="B1285" s="402"/>
      <c r="C1285" s="12" t="s">
        <v>588</v>
      </c>
      <c r="D1285" s="8">
        <v>0</v>
      </c>
      <c r="E1285" s="157">
        <v>0</v>
      </c>
      <c r="F1285" s="157">
        <v>0</v>
      </c>
      <c r="G1285" s="157">
        <v>0</v>
      </c>
      <c r="H1285" s="157" t="s">
        <v>89</v>
      </c>
    </row>
    <row r="1286" spans="1:8" hidden="1" x14ac:dyDescent="0.2">
      <c r="A1286" s="410"/>
      <c r="B1286" s="411"/>
      <c r="C1286" s="12" t="s">
        <v>589</v>
      </c>
      <c r="D1286" s="8">
        <v>0</v>
      </c>
      <c r="E1286" s="157">
        <v>0</v>
      </c>
      <c r="F1286" s="157">
        <v>0</v>
      </c>
      <c r="G1286" s="157">
        <v>0</v>
      </c>
      <c r="H1286" s="157" t="s">
        <v>89</v>
      </c>
    </row>
    <row r="1287" spans="1:8" s="76" customFormat="1" ht="21.75" customHeight="1" x14ac:dyDescent="0.2">
      <c r="A1287" s="259">
        <v>10</v>
      </c>
      <c r="B1287" s="427" t="s">
        <v>1175</v>
      </c>
      <c r="C1287" s="246" t="s">
        <v>585</v>
      </c>
      <c r="D1287" s="89">
        <f>D1288+D1289+D1290+D1291</f>
        <v>237564.9</v>
      </c>
      <c r="E1287" s="89">
        <f t="shared" ref="E1287:F1287" si="78">E1288+E1289+E1290+E1291</f>
        <v>100</v>
      </c>
      <c r="F1287" s="89">
        <f t="shared" si="78"/>
        <v>26228.16</v>
      </c>
      <c r="G1287" s="89">
        <f t="shared" ref="G1287" si="79">G1288+G1289+G1290+G1291</f>
        <v>100</v>
      </c>
      <c r="H1287" s="89">
        <f>F1287/D1287*100-100</f>
        <v>-88.959581150245683</v>
      </c>
    </row>
    <row r="1288" spans="1:8" s="76" customFormat="1" ht="34.5" customHeight="1" x14ac:dyDescent="0.2">
      <c r="A1288" s="259"/>
      <c r="B1288" s="427"/>
      <c r="C1288" s="246" t="s">
        <v>586</v>
      </c>
      <c r="D1288" s="89">
        <f>D1293+D1303+D1318+D1328</f>
        <v>116967</v>
      </c>
      <c r="E1288" s="89">
        <f>D1288/D1287*100</f>
        <v>49.235808825293638</v>
      </c>
      <c r="F1288" s="89">
        <f>F1293+F1303+F1318+F1328</f>
        <v>26228.16</v>
      </c>
      <c r="G1288" s="89">
        <f>F1288/F1287*100</f>
        <v>100</v>
      </c>
      <c r="H1288" s="89">
        <f>F1288/D1288*100-100</f>
        <v>-77.576444638231294</v>
      </c>
    </row>
    <row r="1289" spans="1:8" s="76" customFormat="1" ht="22.5" customHeight="1" x14ac:dyDescent="0.2">
      <c r="A1289" s="259"/>
      <c r="B1289" s="427"/>
      <c r="C1289" s="246" t="s">
        <v>587</v>
      </c>
      <c r="D1289" s="89">
        <f t="shared" ref="D1289:F1291" si="80">D1294+D1304+D1319+D1329</f>
        <v>56160</v>
      </c>
      <c r="E1289" s="89">
        <f>D1289/D1287*100</f>
        <v>23.639855887801609</v>
      </c>
      <c r="F1289" s="89">
        <f t="shared" si="80"/>
        <v>0</v>
      </c>
      <c r="G1289" s="89">
        <f>F1289/F1287*100</f>
        <v>0</v>
      </c>
      <c r="H1289" s="89">
        <f>F1289/D1289*100-100</f>
        <v>-100</v>
      </c>
    </row>
    <row r="1290" spans="1:8" s="76" customFormat="1" ht="22.5" customHeight="1" x14ac:dyDescent="0.2">
      <c r="A1290" s="259"/>
      <c r="B1290" s="427"/>
      <c r="C1290" s="246" t="s">
        <v>588</v>
      </c>
      <c r="D1290" s="89">
        <f t="shared" si="80"/>
        <v>64437.9</v>
      </c>
      <c r="E1290" s="89">
        <f>D1290/D1287*100</f>
        <v>27.12433528690476</v>
      </c>
      <c r="F1290" s="89">
        <f t="shared" si="80"/>
        <v>0</v>
      </c>
      <c r="G1290" s="89">
        <f>F1290/F1287*100</f>
        <v>0</v>
      </c>
      <c r="H1290" s="89">
        <f t="shared" ref="H1290" si="81">F1290/D1290*100-100</f>
        <v>-100</v>
      </c>
    </row>
    <row r="1291" spans="1:8" s="76" customFormat="1" ht="22.5" customHeight="1" x14ac:dyDescent="0.2">
      <c r="A1291" s="259"/>
      <c r="B1291" s="427"/>
      <c r="C1291" s="246" t="s">
        <v>589</v>
      </c>
      <c r="D1291" s="89">
        <f t="shared" si="80"/>
        <v>0</v>
      </c>
      <c r="E1291" s="89">
        <v>0</v>
      </c>
      <c r="F1291" s="89">
        <f t="shared" si="80"/>
        <v>0</v>
      </c>
      <c r="G1291" s="89">
        <v>0</v>
      </c>
      <c r="H1291" s="89" t="s">
        <v>89</v>
      </c>
    </row>
    <row r="1292" spans="1:8" s="76" customFormat="1" ht="19.5" customHeight="1" x14ac:dyDescent="0.2">
      <c r="A1292" s="413" t="s">
        <v>664</v>
      </c>
      <c r="B1292" s="414" t="s">
        <v>1133</v>
      </c>
      <c r="C1292" s="254" t="s">
        <v>585</v>
      </c>
      <c r="D1292" s="52">
        <f>D1293+D1294+D1295+D1296</f>
        <v>42500</v>
      </c>
      <c r="E1292" s="52">
        <f>E1293+E1294+E1295+E1296</f>
        <v>100</v>
      </c>
      <c r="F1292" s="52">
        <f>F1293+F1294+F1295+F1296</f>
        <v>0</v>
      </c>
      <c r="G1292" s="52">
        <v>0</v>
      </c>
      <c r="H1292" s="52">
        <f>F1292/D1292*100-100</f>
        <v>-100</v>
      </c>
    </row>
    <row r="1293" spans="1:8" s="76" customFormat="1" ht="31.5" customHeight="1" x14ac:dyDescent="0.2">
      <c r="A1293" s="413"/>
      <c r="B1293" s="415"/>
      <c r="C1293" s="255" t="s">
        <v>586</v>
      </c>
      <c r="D1293" s="52">
        <f>D1298</f>
        <v>6500</v>
      </c>
      <c r="E1293" s="52">
        <f>D1293/$D$1292*100</f>
        <v>15.294117647058824</v>
      </c>
      <c r="F1293" s="52">
        <f>F1298</f>
        <v>0</v>
      </c>
      <c r="G1293" s="52">
        <v>0</v>
      </c>
      <c r="H1293" s="52">
        <f>F1293/D1293*100-100</f>
        <v>-100</v>
      </c>
    </row>
    <row r="1294" spans="1:8" s="76" customFormat="1" ht="20.25" customHeight="1" x14ac:dyDescent="0.2">
      <c r="A1294" s="413"/>
      <c r="B1294" s="415"/>
      <c r="C1294" s="255" t="s">
        <v>587</v>
      </c>
      <c r="D1294" s="52">
        <f t="shared" ref="D1294:F1296" si="82">D1299</f>
        <v>0</v>
      </c>
      <c r="E1294" s="52">
        <f t="shared" ref="E1294:E1296" si="83">D1294/$D$1292*100</f>
        <v>0</v>
      </c>
      <c r="F1294" s="52">
        <f t="shared" si="82"/>
        <v>0</v>
      </c>
      <c r="G1294" s="52">
        <v>0</v>
      </c>
      <c r="H1294" s="52" t="s">
        <v>89</v>
      </c>
    </row>
    <row r="1295" spans="1:8" s="76" customFormat="1" ht="20.25" customHeight="1" x14ac:dyDescent="0.2">
      <c r="A1295" s="413"/>
      <c r="B1295" s="415"/>
      <c r="C1295" s="255" t="s">
        <v>588</v>
      </c>
      <c r="D1295" s="52">
        <f t="shared" si="82"/>
        <v>36000</v>
      </c>
      <c r="E1295" s="52">
        <f t="shared" si="83"/>
        <v>84.705882352941174</v>
      </c>
      <c r="F1295" s="52">
        <f t="shared" si="82"/>
        <v>0</v>
      </c>
      <c r="G1295" s="52">
        <v>0</v>
      </c>
      <c r="H1295" s="52">
        <f t="shared" ref="H1295" si="84">F1295/D1295*100-100</f>
        <v>-100</v>
      </c>
    </row>
    <row r="1296" spans="1:8" s="76" customFormat="1" ht="20.25" customHeight="1" x14ac:dyDescent="0.2">
      <c r="A1296" s="413"/>
      <c r="B1296" s="416"/>
      <c r="C1296" s="255" t="s">
        <v>589</v>
      </c>
      <c r="D1296" s="52">
        <f t="shared" si="82"/>
        <v>0</v>
      </c>
      <c r="E1296" s="52">
        <f t="shared" si="83"/>
        <v>0</v>
      </c>
      <c r="F1296" s="52">
        <f t="shared" si="82"/>
        <v>0</v>
      </c>
      <c r="G1296" s="52">
        <v>0</v>
      </c>
      <c r="H1296" s="52" t="s">
        <v>89</v>
      </c>
    </row>
    <row r="1297" spans="1:8" s="76" customFormat="1" ht="19.5" customHeight="1" x14ac:dyDescent="0.2">
      <c r="A1297" s="365" t="s">
        <v>788</v>
      </c>
      <c r="B1297" s="385" t="s">
        <v>796</v>
      </c>
      <c r="C1297" s="12" t="s">
        <v>585</v>
      </c>
      <c r="D1297" s="174">
        <f>D1298+D1299+D1300+D1301</f>
        <v>42500</v>
      </c>
      <c r="E1297" s="174">
        <f>E1298+E1299+E1300+E1301</f>
        <v>42500</v>
      </c>
      <c r="F1297" s="174">
        <v>0</v>
      </c>
      <c r="G1297" s="174">
        <v>0</v>
      </c>
      <c r="H1297" s="8">
        <f>F1297/D1297*100-100</f>
        <v>-100</v>
      </c>
    </row>
    <row r="1298" spans="1:8" s="76" customFormat="1" ht="31.5" x14ac:dyDescent="0.2">
      <c r="A1298" s="365"/>
      <c r="B1298" s="389"/>
      <c r="C1298" s="67" t="s">
        <v>586</v>
      </c>
      <c r="D1298" s="174">
        <v>6500</v>
      </c>
      <c r="E1298" s="174">
        <f>D1298/$D$17*100</f>
        <v>6500</v>
      </c>
      <c r="F1298" s="174">
        <v>0</v>
      </c>
      <c r="G1298" s="174">
        <v>0</v>
      </c>
      <c r="H1298" s="8">
        <f>F1298/D1298*100-100</f>
        <v>-100</v>
      </c>
    </row>
    <row r="1299" spans="1:8" s="76" customFormat="1" x14ac:dyDescent="0.2">
      <c r="A1299" s="365"/>
      <c r="B1299" s="389"/>
      <c r="C1299" s="67" t="s">
        <v>587</v>
      </c>
      <c r="D1299" s="174">
        <v>0</v>
      </c>
      <c r="E1299" s="174">
        <f t="shared" ref="E1299:E1301" si="85">D1299/$D$17*100</f>
        <v>0</v>
      </c>
      <c r="F1299" s="174">
        <v>0</v>
      </c>
      <c r="G1299" s="174">
        <v>0</v>
      </c>
      <c r="H1299" s="174" t="s">
        <v>89</v>
      </c>
    </row>
    <row r="1300" spans="1:8" s="76" customFormat="1" ht="22.5" customHeight="1" x14ac:dyDescent="0.2">
      <c r="A1300" s="365"/>
      <c r="B1300" s="389"/>
      <c r="C1300" s="67" t="s">
        <v>588</v>
      </c>
      <c r="D1300" s="174">
        <v>36000</v>
      </c>
      <c r="E1300" s="174">
        <f t="shared" si="85"/>
        <v>36000</v>
      </c>
      <c r="F1300" s="174">
        <v>0</v>
      </c>
      <c r="G1300" s="174">
        <v>0</v>
      </c>
      <c r="H1300" s="8">
        <f>F1300/D1300*100-100</f>
        <v>-100</v>
      </c>
    </row>
    <row r="1301" spans="1:8" s="76" customFormat="1" ht="21.75" customHeight="1" x14ac:dyDescent="0.2">
      <c r="A1301" s="365"/>
      <c r="B1301" s="390"/>
      <c r="C1301" s="67" t="s">
        <v>589</v>
      </c>
      <c r="D1301" s="174">
        <v>0</v>
      </c>
      <c r="E1301" s="174">
        <f t="shared" si="85"/>
        <v>0</v>
      </c>
      <c r="F1301" s="174">
        <v>0</v>
      </c>
      <c r="G1301" s="174">
        <v>0</v>
      </c>
      <c r="H1301" s="174" t="s">
        <v>89</v>
      </c>
    </row>
    <row r="1302" spans="1:8" s="76" customFormat="1" ht="19.5" customHeight="1" x14ac:dyDescent="0.2">
      <c r="A1302" s="430" t="s">
        <v>665</v>
      </c>
      <c r="B1302" s="414" t="s">
        <v>1134</v>
      </c>
      <c r="C1302" s="255" t="s">
        <v>585</v>
      </c>
      <c r="D1302" s="52">
        <f>D1303+D1304+D1305+D1306</f>
        <v>84597.9</v>
      </c>
      <c r="E1302" s="52">
        <f>E1303+E1304+E1305+E1306</f>
        <v>100.00000000000001</v>
      </c>
      <c r="F1302" s="52">
        <v>0</v>
      </c>
      <c r="G1302" s="52">
        <v>0</v>
      </c>
      <c r="H1302" s="52">
        <f>F1302/D1302*100-100</f>
        <v>-100</v>
      </c>
    </row>
    <row r="1303" spans="1:8" s="76" customFormat="1" ht="38.25" customHeight="1" x14ac:dyDescent="0.2">
      <c r="A1303" s="431"/>
      <c r="B1303" s="433"/>
      <c r="C1303" s="255" t="s">
        <v>586</v>
      </c>
      <c r="D1303" s="52">
        <f>D1308+D1313</f>
        <v>0</v>
      </c>
      <c r="E1303" s="52">
        <f>D1303/D1302*100</f>
        <v>0</v>
      </c>
      <c r="F1303" s="52">
        <v>0</v>
      </c>
      <c r="G1303" s="52">
        <v>0</v>
      </c>
      <c r="H1303" s="52" t="s">
        <v>89</v>
      </c>
    </row>
    <row r="1304" spans="1:8" s="76" customFormat="1" ht="24" customHeight="1" x14ac:dyDescent="0.2">
      <c r="A1304" s="431"/>
      <c r="B1304" s="433"/>
      <c r="C1304" s="255" t="s">
        <v>587</v>
      </c>
      <c r="D1304" s="52">
        <f t="shared" ref="D1304:D1306" si="86">D1309+D1314</f>
        <v>56160</v>
      </c>
      <c r="E1304" s="52">
        <f>D1304/D1302*100</f>
        <v>66.384626568744622</v>
      </c>
      <c r="F1304" s="52">
        <v>0</v>
      </c>
      <c r="G1304" s="52">
        <v>0</v>
      </c>
      <c r="H1304" s="52">
        <f t="shared" ref="H1304:H1305" si="87">F1304/D1304*100-100</f>
        <v>-100</v>
      </c>
    </row>
    <row r="1305" spans="1:8" s="76" customFormat="1" ht="24.75" customHeight="1" x14ac:dyDescent="0.2">
      <c r="A1305" s="431"/>
      <c r="B1305" s="433"/>
      <c r="C1305" s="255" t="s">
        <v>588</v>
      </c>
      <c r="D1305" s="52">
        <f t="shared" si="86"/>
        <v>28437.9</v>
      </c>
      <c r="E1305" s="52">
        <f>D1305/D1302*100</f>
        <v>33.615373431255392</v>
      </c>
      <c r="F1305" s="52">
        <v>0</v>
      </c>
      <c r="G1305" s="52">
        <v>0</v>
      </c>
      <c r="H1305" s="52">
        <f t="shared" si="87"/>
        <v>-100</v>
      </c>
    </row>
    <row r="1306" spans="1:8" s="76" customFormat="1" ht="22.5" customHeight="1" x14ac:dyDescent="0.2">
      <c r="A1306" s="432"/>
      <c r="B1306" s="434"/>
      <c r="C1306" s="255" t="s">
        <v>589</v>
      </c>
      <c r="D1306" s="52">
        <f t="shared" si="86"/>
        <v>0</v>
      </c>
      <c r="E1306" s="52">
        <f>0</f>
        <v>0</v>
      </c>
      <c r="F1306" s="52">
        <v>0</v>
      </c>
      <c r="G1306" s="52">
        <v>0</v>
      </c>
      <c r="H1306" s="52" t="s">
        <v>89</v>
      </c>
    </row>
    <row r="1307" spans="1:8" s="76" customFormat="1" ht="18.75" customHeight="1" x14ac:dyDescent="0.2">
      <c r="A1307" s="313" t="s">
        <v>788</v>
      </c>
      <c r="B1307" s="385" t="s">
        <v>806</v>
      </c>
      <c r="C1307" s="67" t="s">
        <v>585</v>
      </c>
      <c r="D1307" s="174">
        <f>D1308+D1309+D1310+D1311</f>
        <v>40357.9</v>
      </c>
      <c r="E1307" s="174">
        <f>E1308+E1309+E1310+E1311</f>
        <v>100</v>
      </c>
      <c r="F1307" s="174">
        <v>0</v>
      </c>
      <c r="G1307" s="174">
        <v>0</v>
      </c>
      <c r="H1307" s="174">
        <v>-100</v>
      </c>
    </row>
    <row r="1308" spans="1:8" s="76" customFormat="1" ht="33.75" customHeight="1" x14ac:dyDescent="0.2">
      <c r="A1308" s="359"/>
      <c r="B1308" s="428"/>
      <c r="C1308" s="67" t="s">
        <v>586</v>
      </c>
      <c r="D1308" s="174">
        <v>0</v>
      </c>
      <c r="E1308" s="174">
        <v>0</v>
      </c>
      <c r="F1308" s="174">
        <v>0</v>
      </c>
      <c r="G1308" s="174">
        <v>0</v>
      </c>
      <c r="H1308" s="174" t="s">
        <v>89</v>
      </c>
    </row>
    <row r="1309" spans="1:8" s="76" customFormat="1" ht="27.75" customHeight="1" x14ac:dyDescent="0.2">
      <c r="A1309" s="359"/>
      <c r="B1309" s="428"/>
      <c r="C1309" s="67" t="s">
        <v>587</v>
      </c>
      <c r="D1309" s="174">
        <v>26791</v>
      </c>
      <c r="E1309" s="148">
        <f>D1309/D1307*100</f>
        <v>66.383533335480777</v>
      </c>
      <c r="F1309" s="174">
        <v>0</v>
      </c>
      <c r="G1309" s="174">
        <v>0</v>
      </c>
      <c r="H1309" s="174">
        <v>-100</v>
      </c>
    </row>
    <row r="1310" spans="1:8" s="76" customFormat="1" ht="27.75" customHeight="1" x14ac:dyDescent="0.2">
      <c r="A1310" s="359"/>
      <c r="B1310" s="428"/>
      <c r="C1310" s="67" t="s">
        <v>588</v>
      </c>
      <c r="D1310" s="174">
        <v>13566.9</v>
      </c>
      <c r="E1310" s="148">
        <f>D1310/D1307*100</f>
        <v>33.616466664519216</v>
      </c>
      <c r="F1310" s="174">
        <v>0</v>
      </c>
      <c r="G1310" s="174">
        <v>0</v>
      </c>
      <c r="H1310" s="174">
        <v>-100</v>
      </c>
    </row>
    <row r="1311" spans="1:8" s="76" customFormat="1" ht="27.75" customHeight="1" x14ac:dyDescent="0.2">
      <c r="A1311" s="314"/>
      <c r="B1311" s="429"/>
      <c r="C1311" s="67" t="s">
        <v>589</v>
      </c>
      <c r="D1311" s="174">
        <v>0</v>
      </c>
      <c r="E1311" s="174">
        <v>0</v>
      </c>
      <c r="F1311" s="174">
        <v>0</v>
      </c>
      <c r="G1311" s="174">
        <v>0</v>
      </c>
      <c r="H1311" s="174" t="s">
        <v>89</v>
      </c>
    </row>
    <row r="1312" spans="1:8" s="76" customFormat="1" ht="18.75" customHeight="1" x14ac:dyDescent="0.2">
      <c r="A1312" s="313" t="s">
        <v>797</v>
      </c>
      <c r="B1312" s="385" t="s">
        <v>1204</v>
      </c>
      <c r="C1312" s="67" t="s">
        <v>585</v>
      </c>
      <c r="D1312" s="174">
        <f>D1313+D1314+D1315+D1316</f>
        <v>44240</v>
      </c>
      <c r="E1312" s="174">
        <f>E1313+E1314+E1315+E1316</f>
        <v>100</v>
      </c>
      <c r="F1312" s="174">
        <v>0</v>
      </c>
      <c r="G1312" s="174">
        <v>0</v>
      </c>
      <c r="H1312" s="174">
        <v>-100</v>
      </c>
    </row>
    <row r="1313" spans="1:8" s="76" customFormat="1" ht="34.5" customHeight="1" x14ac:dyDescent="0.2">
      <c r="A1313" s="359"/>
      <c r="B1313" s="428"/>
      <c r="C1313" s="67" t="s">
        <v>586</v>
      </c>
      <c r="D1313" s="174">
        <v>0</v>
      </c>
      <c r="E1313" s="174">
        <v>0</v>
      </c>
      <c r="F1313" s="174">
        <v>0</v>
      </c>
      <c r="G1313" s="174">
        <v>0</v>
      </c>
      <c r="H1313" s="174" t="s">
        <v>89</v>
      </c>
    </row>
    <row r="1314" spans="1:8" s="76" customFormat="1" ht="20.25" customHeight="1" x14ac:dyDescent="0.2">
      <c r="A1314" s="359"/>
      <c r="B1314" s="428"/>
      <c r="C1314" s="67" t="s">
        <v>587</v>
      </c>
      <c r="D1314" s="174">
        <v>29369</v>
      </c>
      <c r="E1314" s="174">
        <f>D1314/D1312*100</f>
        <v>66.38562386980108</v>
      </c>
      <c r="F1314" s="174">
        <v>0</v>
      </c>
      <c r="G1314" s="174">
        <v>0</v>
      </c>
      <c r="H1314" s="174">
        <v>-100</v>
      </c>
    </row>
    <row r="1315" spans="1:8" s="76" customFormat="1" ht="20.25" customHeight="1" x14ac:dyDescent="0.2">
      <c r="A1315" s="359"/>
      <c r="B1315" s="428"/>
      <c r="C1315" s="67" t="s">
        <v>588</v>
      </c>
      <c r="D1315" s="174">
        <v>14871</v>
      </c>
      <c r="E1315" s="174">
        <f>D1315/D1312*100</f>
        <v>33.614376130198913</v>
      </c>
      <c r="F1315" s="174">
        <v>0</v>
      </c>
      <c r="G1315" s="174">
        <v>0</v>
      </c>
      <c r="H1315" s="174">
        <v>-100</v>
      </c>
    </row>
    <row r="1316" spans="1:8" s="76" customFormat="1" ht="20.25" customHeight="1" x14ac:dyDescent="0.2">
      <c r="A1316" s="314"/>
      <c r="B1316" s="429"/>
      <c r="C1316" s="67" t="s">
        <v>589</v>
      </c>
      <c r="D1316" s="174">
        <v>0</v>
      </c>
      <c r="E1316" s="174">
        <v>0</v>
      </c>
      <c r="F1316" s="174">
        <v>0</v>
      </c>
      <c r="G1316" s="174">
        <v>0</v>
      </c>
      <c r="H1316" s="174" t="s">
        <v>89</v>
      </c>
    </row>
    <row r="1317" spans="1:8" s="75" customFormat="1" ht="23.25" customHeight="1" x14ac:dyDescent="0.2">
      <c r="A1317" s="262" t="s">
        <v>504</v>
      </c>
      <c r="B1317" s="412" t="s">
        <v>1135</v>
      </c>
      <c r="C1317" s="247" t="s">
        <v>585</v>
      </c>
      <c r="D1317" s="52">
        <f>D1318+D1319+D1320+D1321</f>
        <v>110467</v>
      </c>
      <c r="E1317" s="52">
        <f>E1318+E1319+E1320+E1321</f>
        <v>100</v>
      </c>
      <c r="F1317" s="52">
        <f t="shared" ref="F1317" si="88">F1318+F1319+F1320+F1321</f>
        <v>26228.16</v>
      </c>
      <c r="G1317" s="52">
        <f>G1318+G1319+G1320+G1321</f>
        <v>100</v>
      </c>
      <c r="H1317" s="52">
        <f t="shared" ref="H1317:H1318" si="89">F1317/D1317*100-100</f>
        <v>-76.257017932957353</v>
      </c>
    </row>
    <row r="1318" spans="1:8" s="75" customFormat="1" ht="36" customHeight="1" x14ac:dyDescent="0.2">
      <c r="A1318" s="262"/>
      <c r="B1318" s="412"/>
      <c r="C1318" s="247" t="s">
        <v>586</v>
      </c>
      <c r="D1318" s="52">
        <f>D1323</f>
        <v>110467</v>
      </c>
      <c r="E1318" s="52">
        <f>D1318/D1317*100</f>
        <v>100</v>
      </c>
      <c r="F1318" s="52">
        <f t="shared" ref="F1318" si="90">F1323</f>
        <v>26228.16</v>
      </c>
      <c r="G1318" s="52">
        <f>F1318/F1317*100</f>
        <v>100</v>
      </c>
      <c r="H1318" s="52">
        <f t="shared" si="89"/>
        <v>-76.257017932957353</v>
      </c>
    </row>
    <row r="1319" spans="1:8" s="75" customFormat="1" ht="19.5" customHeight="1" x14ac:dyDescent="0.2">
      <c r="A1319" s="262"/>
      <c r="B1319" s="412"/>
      <c r="C1319" s="247" t="s">
        <v>587</v>
      </c>
      <c r="D1319" s="52">
        <f t="shared" ref="D1319:F1321" si="91">D1324</f>
        <v>0</v>
      </c>
      <c r="E1319" s="52">
        <f>D1319/D1317*100</f>
        <v>0</v>
      </c>
      <c r="F1319" s="52">
        <f t="shared" si="91"/>
        <v>0</v>
      </c>
      <c r="G1319" s="52">
        <f>F1319/F1317*100</f>
        <v>0</v>
      </c>
      <c r="H1319" s="52" t="s">
        <v>89</v>
      </c>
    </row>
    <row r="1320" spans="1:8" s="75" customFormat="1" ht="19.5" customHeight="1" x14ac:dyDescent="0.2">
      <c r="A1320" s="262"/>
      <c r="B1320" s="412"/>
      <c r="C1320" s="247" t="s">
        <v>588</v>
      </c>
      <c r="D1320" s="52">
        <f t="shared" si="91"/>
        <v>0</v>
      </c>
      <c r="E1320" s="52">
        <f>D1320/D1317*100</f>
        <v>0</v>
      </c>
      <c r="F1320" s="52">
        <f t="shared" si="91"/>
        <v>0</v>
      </c>
      <c r="G1320" s="52">
        <f>F1320/F1317*100</f>
        <v>0</v>
      </c>
      <c r="H1320" s="52" t="s">
        <v>89</v>
      </c>
    </row>
    <row r="1321" spans="1:8" s="75" customFormat="1" ht="19.5" customHeight="1" x14ac:dyDescent="0.2">
      <c r="A1321" s="262"/>
      <c r="B1321" s="412"/>
      <c r="C1321" s="247" t="s">
        <v>589</v>
      </c>
      <c r="D1321" s="52">
        <f t="shared" si="91"/>
        <v>0</v>
      </c>
      <c r="E1321" s="52">
        <f>0</f>
        <v>0</v>
      </c>
      <c r="F1321" s="52">
        <f t="shared" si="91"/>
        <v>0</v>
      </c>
      <c r="G1321" s="52">
        <f>0</f>
        <v>0</v>
      </c>
      <c r="H1321" s="52" t="s">
        <v>89</v>
      </c>
    </row>
    <row r="1322" spans="1:8" s="76" customFormat="1" ht="28.5" customHeight="1" x14ac:dyDescent="0.2">
      <c r="A1322" s="365" t="s">
        <v>505</v>
      </c>
      <c r="B1322" s="366" t="s">
        <v>653</v>
      </c>
      <c r="C1322" s="67" t="s">
        <v>585</v>
      </c>
      <c r="D1322" s="174">
        <v>110467</v>
      </c>
      <c r="E1322" s="8">
        <f>E1323+E1324+E1325+E1326</f>
        <v>100</v>
      </c>
      <c r="F1322" s="174">
        <v>26228.16</v>
      </c>
      <c r="G1322" s="8">
        <f>G1323+G1324+G1325+G1326</f>
        <v>100</v>
      </c>
      <c r="H1322" s="8">
        <f t="shared" ref="H1322:H1323" si="92">F1322/D1322*100-100</f>
        <v>-76.257017932957353</v>
      </c>
    </row>
    <row r="1323" spans="1:8" s="76" customFormat="1" ht="33" customHeight="1" x14ac:dyDescent="0.2">
      <c r="A1323" s="365"/>
      <c r="B1323" s="366"/>
      <c r="C1323" s="67" t="s">
        <v>586</v>
      </c>
      <c r="D1323" s="174">
        <v>110467</v>
      </c>
      <c r="E1323" s="8">
        <f>D1323/D1322*100</f>
        <v>100</v>
      </c>
      <c r="F1323" s="174">
        <v>26228.16</v>
      </c>
      <c r="G1323" s="8">
        <f>F1323/F1322*100</f>
        <v>100</v>
      </c>
      <c r="H1323" s="8">
        <f t="shared" si="92"/>
        <v>-76.257017932957353</v>
      </c>
    </row>
    <row r="1324" spans="1:8" s="76" customFormat="1" ht="17.25" customHeight="1" x14ac:dyDescent="0.2">
      <c r="A1324" s="365"/>
      <c r="B1324" s="366"/>
      <c r="C1324" s="67" t="s">
        <v>587</v>
      </c>
      <c r="D1324" s="174">
        <v>0</v>
      </c>
      <c r="E1324" s="8">
        <f>D1324/D1322*100</f>
        <v>0</v>
      </c>
      <c r="F1324" s="174">
        <v>0</v>
      </c>
      <c r="G1324" s="8">
        <f>F1324/F1322*100</f>
        <v>0</v>
      </c>
      <c r="H1324" s="174" t="s">
        <v>89</v>
      </c>
    </row>
    <row r="1325" spans="1:8" s="76" customFormat="1" ht="17.25" customHeight="1" x14ac:dyDescent="0.2">
      <c r="A1325" s="365"/>
      <c r="B1325" s="366"/>
      <c r="C1325" s="67" t="s">
        <v>588</v>
      </c>
      <c r="D1325" s="174">
        <v>0</v>
      </c>
      <c r="E1325" s="8">
        <f>D1325/D1322*100</f>
        <v>0</v>
      </c>
      <c r="F1325" s="174">
        <v>0</v>
      </c>
      <c r="G1325" s="8">
        <f>F1325/F1322*100</f>
        <v>0</v>
      </c>
      <c r="H1325" s="174" t="s">
        <v>89</v>
      </c>
    </row>
    <row r="1326" spans="1:8" s="76" customFormat="1" ht="17.25" customHeight="1" x14ac:dyDescent="0.2">
      <c r="A1326" s="365"/>
      <c r="B1326" s="366"/>
      <c r="C1326" s="67" t="s">
        <v>589</v>
      </c>
      <c r="D1326" s="174">
        <v>0</v>
      </c>
      <c r="E1326" s="8">
        <f>0</f>
        <v>0</v>
      </c>
      <c r="F1326" s="174">
        <v>0</v>
      </c>
      <c r="G1326" s="8">
        <f>0</f>
        <v>0</v>
      </c>
      <c r="H1326" s="174" t="s">
        <v>89</v>
      </c>
    </row>
    <row r="1327" spans="1:8" s="75" customFormat="1" ht="22.5" customHeight="1" x14ac:dyDescent="0.2">
      <c r="A1327" s="262" t="s">
        <v>1023</v>
      </c>
      <c r="B1327" s="412" t="s">
        <v>1136</v>
      </c>
      <c r="C1327" s="247" t="s">
        <v>585</v>
      </c>
      <c r="D1327" s="52">
        <v>0</v>
      </c>
      <c r="E1327" s="52">
        <v>0</v>
      </c>
      <c r="F1327" s="52">
        <v>0</v>
      </c>
      <c r="G1327" s="52">
        <v>0</v>
      </c>
      <c r="H1327" s="52" t="s">
        <v>89</v>
      </c>
    </row>
    <row r="1328" spans="1:8" s="75" customFormat="1" ht="30" customHeight="1" x14ac:dyDescent="0.2">
      <c r="A1328" s="262"/>
      <c r="B1328" s="412"/>
      <c r="C1328" s="247" t="s">
        <v>586</v>
      </c>
      <c r="D1328" s="52">
        <v>0</v>
      </c>
      <c r="E1328" s="52">
        <v>0</v>
      </c>
      <c r="F1328" s="52">
        <v>0</v>
      </c>
      <c r="G1328" s="52">
        <v>0</v>
      </c>
      <c r="H1328" s="52" t="s">
        <v>89</v>
      </c>
    </row>
    <row r="1329" spans="1:8" s="75" customFormat="1" ht="18.75" customHeight="1" x14ac:dyDescent="0.2">
      <c r="A1329" s="262"/>
      <c r="B1329" s="412"/>
      <c r="C1329" s="247" t="s">
        <v>587</v>
      </c>
      <c r="D1329" s="52">
        <v>0</v>
      </c>
      <c r="E1329" s="52">
        <v>0</v>
      </c>
      <c r="F1329" s="52">
        <v>0</v>
      </c>
      <c r="G1329" s="52">
        <v>0</v>
      </c>
      <c r="H1329" s="52" t="s">
        <v>89</v>
      </c>
    </row>
    <row r="1330" spans="1:8" s="75" customFormat="1" ht="18.75" customHeight="1" x14ac:dyDescent="0.2">
      <c r="A1330" s="262"/>
      <c r="B1330" s="412"/>
      <c r="C1330" s="247" t="s">
        <v>588</v>
      </c>
      <c r="D1330" s="52">
        <v>0</v>
      </c>
      <c r="E1330" s="52">
        <v>0</v>
      </c>
      <c r="F1330" s="52">
        <v>0</v>
      </c>
      <c r="G1330" s="52">
        <v>0</v>
      </c>
      <c r="H1330" s="52" t="s">
        <v>89</v>
      </c>
    </row>
    <row r="1331" spans="1:8" s="75" customFormat="1" ht="17.25" customHeight="1" x14ac:dyDescent="0.2">
      <c r="A1331" s="262"/>
      <c r="B1331" s="412"/>
      <c r="C1331" s="247" t="s">
        <v>589</v>
      </c>
      <c r="D1331" s="52">
        <v>0</v>
      </c>
      <c r="E1331" s="52">
        <v>0</v>
      </c>
      <c r="F1331" s="52">
        <v>0</v>
      </c>
      <c r="G1331" s="52">
        <v>0</v>
      </c>
      <c r="H1331" s="52" t="s">
        <v>89</v>
      </c>
    </row>
    <row r="1332" spans="1:8" s="76" customFormat="1" ht="28.5" hidden="1" customHeight="1" x14ac:dyDescent="0.2">
      <c r="A1332" s="365" t="s">
        <v>505</v>
      </c>
      <c r="B1332" s="366" t="s">
        <v>654</v>
      </c>
      <c r="C1332" s="67" t="s">
        <v>585</v>
      </c>
      <c r="D1332" s="149">
        <v>0</v>
      </c>
      <c r="E1332" s="8">
        <v>0</v>
      </c>
      <c r="F1332" s="8">
        <v>0</v>
      </c>
      <c r="G1332" s="8">
        <v>0</v>
      </c>
      <c r="H1332" s="8" t="s">
        <v>89</v>
      </c>
    </row>
    <row r="1333" spans="1:8" s="76" customFormat="1" ht="32.25" hidden="1" customHeight="1" x14ac:dyDescent="0.2">
      <c r="A1333" s="365"/>
      <c r="B1333" s="366"/>
      <c r="C1333" s="67" t="s">
        <v>586</v>
      </c>
      <c r="D1333" s="149">
        <v>0</v>
      </c>
      <c r="E1333" s="8">
        <v>0</v>
      </c>
      <c r="F1333" s="8">
        <v>0</v>
      </c>
      <c r="G1333" s="8">
        <v>0</v>
      </c>
      <c r="H1333" s="8" t="s">
        <v>89</v>
      </c>
    </row>
    <row r="1334" spans="1:8" s="76" customFormat="1" ht="23.25" hidden="1" customHeight="1" x14ac:dyDescent="0.2">
      <c r="A1334" s="365"/>
      <c r="B1334" s="366"/>
      <c r="C1334" s="67" t="s">
        <v>587</v>
      </c>
      <c r="D1334" s="149">
        <v>0</v>
      </c>
      <c r="E1334" s="8">
        <v>0</v>
      </c>
      <c r="F1334" s="8">
        <v>0</v>
      </c>
      <c r="G1334" s="8">
        <v>0</v>
      </c>
      <c r="H1334" s="8" t="s">
        <v>89</v>
      </c>
    </row>
    <row r="1335" spans="1:8" s="76" customFormat="1" ht="23.25" hidden="1" customHeight="1" x14ac:dyDescent="0.2">
      <c r="A1335" s="365"/>
      <c r="B1335" s="366"/>
      <c r="C1335" s="67" t="s">
        <v>588</v>
      </c>
      <c r="D1335" s="149">
        <v>0</v>
      </c>
      <c r="E1335" s="8">
        <v>0</v>
      </c>
      <c r="F1335" s="8">
        <v>0</v>
      </c>
      <c r="G1335" s="8">
        <v>0</v>
      </c>
      <c r="H1335" s="8" t="s">
        <v>89</v>
      </c>
    </row>
    <row r="1336" spans="1:8" s="76" customFormat="1" ht="23.25" hidden="1" customHeight="1" x14ac:dyDescent="0.2">
      <c r="A1336" s="365"/>
      <c r="B1336" s="366"/>
      <c r="C1336" s="67" t="s">
        <v>589</v>
      </c>
      <c r="D1336" s="149">
        <v>0</v>
      </c>
      <c r="E1336" s="8">
        <v>0</v>
      </c>
      <c r="F1336" s="8">
        <v>0</v>
      </c>
      <c r="G1336" s="8">
        <v>0</v>
      </c>
      <c r="H1336" s="8" t="s">
        <v>89</v>
      </c>
    </row>
    <row r="1337" spans="1:8" ht="21" customHeight="1" x14ac:dyDescent="0.2">
      <c r="A1337" s="396" t="s">
        <v>513</v>
      </c>
      <c r="B1337" s="435" t="s">
        <v>1137</v>
      </c>
      <c r="C1337" s="88" t="s">
        <v>655</v>
      </c>
      <c r="D1337" s="89">
        <v>13232</v>
      </c>
      <c r="E1337" s="89">
        <v>100</v>
      </c>
      <c r="F1337" s="89">
        <v>951.14700000000005</v>
      </c>
      <c r="G1337" s="89">
        <v>100</v>
      </c>
      <c r="H1337" s="89">
        <f t="shared" ref="H1337" si="93">F1337/D1337*100-100</f>
        <v>-92.811766928657804</v>
      </c>
    </row>
    <row r="1338" spans="1:8" ht="31.5" x14ac:dyDescent="0.2">
      <c r="A1338" s="396"/>
      <c r="B1338" s="406"/>
      <c r="C1338" s="88" t="s">
        <v>586</v>
      </c>
      <c r="D1338" s="89">
        <v>13232</v>
      </c>
      <c r="E1338" s="89">
        <v>100</v>
      </c>
      <c r="F1338" s="89">
        <v>951.14700000000005</v>
      </c>
      <c r="G1338" s="89">
        <v>100</v>
      </c>
      <c r="H1338" s="89">
        <f t="shared" ref="H1338" si="94">F1338/D1338*100-100</f>
        <v>-92.811766928657804</v>
      </c>
    </row>
    <row r="1339" spans="1:8" ht="18.75" customHeight="1" x14ac:dyDescent="0.2">
      <c r="A1339" s="396"/>
      <c r="B1339" s="406"/>
      <c r="C1339" s="88" t="s">
        <v>587</v>
      </c>
      <c r="D1339" s="89">
        <v>0</v>
      </c>
      <c r="E1339" s="89">
        <v>0</v>
      </c>
      <c r="F1339" s="89">
        <v>0</v>
      </c>
      <c r="G1339" s="89">
        <v>0</v>
      </c>
      <c r="H1339" s="152" t="s">
        <v>89</v>
      </c>
    </row>
    <row r="1340" spans="1:8" ht="18.75" customHeight="1" x14ac:dyDescent="0.2">
      <c r="A1340" s="396"/>
      <c r="B1340" s="406"/>
      <c r="C1340" s="88" t="s">
        <v>588</v>
      </c>
      <c r="D1340" s="89">
        <v>0</v>
      </c>
      <c r="E1340" s="89">
        <v>0</v>
      </c>
      <c r="F1340" s="89">
        <v>0</v>
      </c>
      <c r="G1340" s="89">
        <v>0</v>
      </c>
      <c r="H1340" s="152" t="s">
        <v>89</v>
      </c>
    </row>
    <row r="1341" spans="1:8" ht="18.75" customHeight="1" x14ac:dyDescent="0.2">
      <c r="A1341" s="396"/>
      <c r="B1341" s="406"/>
      <c r="C1341" s="88" t="s">
        <v>589</v>
      </c>
      <c r="D1341" s="89">
        <v>0</v>
      </c>
      <c r="E1341" s="89">
        <v>0</v>
      </c>
      <c r="F1341" s="89">
        <v>0</v>
      </c>
      <c r="G1341" s="89">
        <v>0</v>
      </c>
      <c r="H1341" s="152" t="s">
        <v>89</v>
      </c>
    </row>
    <row r="1342" spans="1:8" ht="20.25" customHeight="1" x14ac:dyDescent="0.2">
      <c r="A1342" s="397" t="s">
        <v>514</v>
      </c>
      <c r="B1342" s="407" t="s">
        <v>1064</v>
      </c>
      <c r="C1342" s="86" t="s">
        <v>655</v>
      </c>
      <c r="D1342" s="52">
        <v>13232</v>
      </c>
      <c r="E1342" s="52">
        <v>100</v>
      </c>
      <c r="F1342" s="52">
        <v>951.14700000000005</v>
      </c>
      <c r="G1342" s="52">
        <v>100</v>
      </c>
      <c r="H1342" s="52">
        <f t="shared" ref="H1342:H1343" si="95">F1342/D1342*100-100</f>
        <v>-92.811766928657804</v>
      </c>
    </row>
    <row r="1343" spans="1:8" ht="31.5" x14ac:dyDescent="0.2">
      <c r="A1343" s="397"/>
      <c r="B1343" s="400"/>
      <c r="C1343" s="86" t="s">
        <v>586</v>
      </c>
      <c r="D1343" s="52">
        <v>13232</v>
      </c>
      <c r="E1343" s="52">
        <v>100</v>
      </c>
      <c r="F1343" s="52">
        <v>951.14700000000005</v>
      </c>
      <c r="G1343" s="52">
        <v>100</v>
      </c>
      <c r="H1343" s="52">
        <f t="shared" si="95"/>
        <v>-92.811766928657804</v>
      </c>
    </row>
    <row r="1344" spans="1:8" ht="28.5" customHeight="1" x14ac:dyDescent="0.2">
      <c r="A1344" s="397"/>
      <c r="B1344" s="400"/>
      <c r="C1344" s="86" t="s">
        <v>587</v>
      </c>
      <c r="D1344" s="52">
        <v>0</v>
      </c>
      <c r="E1344" s="52">
        <v>0</v>
      </c>
      <c r="F1344" s="52">
        <v>0</v>
      </c>
      <c r="G1344" s="52">
        <v>0</v>
      </c>
      <c r="H1344" s="154" t="s">
        <v>89</v>
      </c>
    </row>
    <row r="1345" spans="1:8" ht="18.75" customHeight="1" x14ac:dyDescent="0.2">
      <c r="A1345" s="397"/>
      <c r="B1345" s="400"/>
      <c r="C1345" s="86" t="s">
        <v>588</v>
      </c>
      <c r="D1345" s="52">
        <v>0</v>
      </c>
      <c r="E1345" s="52">
        <v>0</v>
      </c>
      <c r="F1345" s="52">
        <v>0</v>
      </c>
      <c r="G1345" s="52">
        <v>0</v>
      </c>
      <c r="H1345" s="154" t="s">
        <v>89</v>
      </c>
    </row>
    <row r="1346" spans="1:8" ht="24" customHeight="1" x14ac:dyDescent="0.2">
      <c r="A1346" s="397"/>
      <c r="B1346" s="400"/>
      <c r="C1346" s="86" t="s">
        <v>589</v>
      </c>
      <c r="D1346" s="52">
        <v>0</v>
      </c>
      <c r="E1346" s="52">
        <v>0</v>
      </c>
      <c r="F1346" s="52">
        <v>0</v>
      </c>
      <c r="G1346" s="52">
        <v>0</v>
      </c>
      <c r="H1346" s="154" t="s">
        <v>89</v>
      </c>
    </row>
    <row r="1347" spans="1:8" ht="15.75" hidden="1" customHeight="1" x14ac:dyDescent="0.2">
      <c r="A1347" s="399" t="s">
        <v>515</v>
      </c>
      <c r="B1347" s="391" t="s">
        <v>656</v>
      </c>
      <c r="C1347" s="12" t="s">
        <v>655</v>
      </c>
      <c r="D1347" s="8">
        <v>0</v>
      </c>
      <c r="E1347" s="8">
        <v>0</v>
      </c>
      <c r="F1347" s="8">
        <v>0</v>
      </c>
      <c r="G1347" s="8">
        <v>0</v>
      </c>
      <c r="H1347" s="8">
        <v>0</v>
      </c>
    </row>
    <row r="1348" spans="1:8" ht="31.5" hidden="1" x14ac:dyDescent="0.2">
      <c r="A1348" s="399"/>
      <c r="B1348" s="391"/>
      <c r="C1348" s="73" t="s">
        <v>586</v>
      </c>
      <c r="D1348" s="8">
        <v>0</v>
      </c>
      <c r="E1348" s="8">
        <v>0</v>
      </c>
      <c r="F1348" s="8">
        <v>0</v>
      </c>
      <c r="G1348" s="8">
        <v>0</v>
      </c>
      <c r="H1348" s="8">
        <v>0</v>
      </c>
    </row>
    <row r="1349" spans="1:8" hidden="1" x14ac:dyDescent="0.2">
      <c r="A1349" s="399"/>
      <c r="B1349" s="391"/>
      <c r="C1349" s="73" t="s">
        <v>587</v>
      </c>
      <c r="D1349" s="8">
        <v>0</v>
      </c>
      <c r="E1349" s="8"/>
      <c r="F1349" s="8"/>
      <c r="G1349" s="8"/>
      <c r="H1349" s="157"/>
    </row>
    <row r="1350" spans="1:8" hidden="1" x14ac:dyDescent="0.2">
      <c r="A1350" s="399"/>
      <c r="B1350" s="391"/>
      <c r="C1350" s="73" t="s">
        <v>588</v>
      </c>
      <c r="D1350" s="8"/>
      <c r="E1350" s="8"/>
      <c r="F1350" s="8"/>
      <c r="G1350" s="8"/>
      <c r="H1350" s="157"/>
    </row>
    <row r="1351" spans="1:8" hidden="1" x14ac:dyDescent="0.2">
      <c r="A1351" s="399"/>
      <c r="B1351" s="391"/>
      <c r="C1351" s="73" t="s">
        <v>589</v>
      </c>
      <c r="D1351" s="8"/>
      <c r="E1351" s="8"/>
      <c r="F1351" s="8"/>
      <c r="G1351" s="8"/>
      <c r="H1351" s="157"/>
    </row>
    <row r="1352" spans="1:8" ht="15.75" customHeight="1" x14ac:dyDescent="0.2">
      <c r="A1352" s="399" t="s">
        <v>515</v>
      </c>
      <c r="B1352" s="398" t="s">
        <v>518</v>
      </c>
      <c r="C1352" s="12" t="s">
        <v>655</v>
      </c>
      <c r="D1352" s="8">
        <v>2064</v>
      </c>
      <c r="E1352" s="8">
        <v>100</v>
      </c>
      <c r="F1352" s="8">
        <v>333.64600000000002</v>
      </c>
      <c r="G1352" s="8">
        <v>100</v>
      </c>
      <c r="H1352" s="8">
        <f t="shared" ref="H1352:H1353" si="96">F1352/D1352*100-100</f>
        <v>-83.834980620155036</v>
      </c>
    </row>
    <row r="1353" spans="1:8" ht="31.5" x14ac:dyDescent="0.2">
      <c r="A1353" s="399"/>
      <c r="B1353" s="391"/>
      <c r="C1353" s="73" t="s">
        <v>586</v>
      </c>
      <c r="D1353" s="8">
        <v>2064</v>
      </c>
      <c r="E1353" s="8">
        <v>100</v>
      </c>
      <c r="F1353" s="8">
        <v>333.64600000000002</v>
      </c>
      <c r="G1353" s="8">
        <v>100</v>
      </c>
      <c r="H1353" s="8">
        <f t="shared" si="96"/>
        <v>-83.834980620155036</v>
      </c>
    </row>
    <row r="1354" spans="1:8" ht="20.25" customHeight="1" x14ac:dyDescent="0.2">
      <c r="A1354" s="399"/>
      <c r="B1354" s="391"/>
      <c r="C1354" s="73" t="s">
        <v>587</v>
      </c>
      <c r="D1354" s="8">
        <v>0</v>
      </c>
      <c r="E1354" s="8">
        <v>0</v>
      </c>
      <c r="F1354" s="8">
        <v>0</v>
      </c>
      <c r="G1354" s="8">
        <v>0</v>
      </c>
      <c r="H1354" s="157" t="s">
        <v>89</v>
      </c>
    </row>
    <row r="1355" spans="1:8" ht="20.25" customHeight="1" x14ac:dyDescent="0.2">
      <c r="A1355" s="399"/>
      <c r="B1355" s="391"/>
      <c r="C1355" s="73" t="s">
        <v>588</v>
      </c>
      <c r="D1355" s="8">
        <v>0</v>
      </c>
      <c r="E1355" s="8">
        <v>0</v>
      </c>
      <c r="F1355" s="8">
        <v>0</v>
      </c>
      <c r="G1355" s="8">
        <v>0</v>
      </c>
      <c r="H1355" s="157" t="s">
        <v>89</v>
      </c>
    </row>
    <row r="1356" spans="1:8" ht="20.25" customHeight="1" x14ac:dyDescent="0.2">
      <c r="A1356" s="399"/>
      <c r="B1356" s="391"/>
      <c r="C1356" s="73" t="s">
        <v>589</v>
      </c>
      <c r="D1356" s="8">
        <v>0</v>
      </c>
      <c r="E1356" s="8">
        <v>0</v>
      </c>
      <c r="F1356" s="8">
        <v>0</v>
      </c>
      <c r="G1356" s="8">
        <v>0</v>
      </c>
      <c r="H1356" s="157" t="s">
        <v>89</v>
      </c>
    </row>
    <row r="1357" spans="1:8" ht="15.75" customHeight="1" x14ac:dyDescent="0.2">
      <c r="A1357" s="399" t="s">
        <v>517</v>
      </c>
      <c r="B1357" s="391" t="s">
        <v>807</v>
      </c>
      <c r="C1357" s="12" t="s">
        <v>655</v>
      </c>
      <c r="D1357" s="8">
        <v>1283</v>
      </c>
      <c r="E1357" s="8">
        <v>100</v>
      </c>
      <c r="F1357" s="8">
        <v>188.79499999999999</v>
      </c>
      <c r="G1357" s="8">
        <v>100</v>
      </c>
      <c r="H1357" s="8">
        <f t="shared" ref="H1357" si="97">F1357/D1357*100-100</f>
        <v>-85.284879189399845</v>
      </c>
    </row>
    <row r="1358" spans="1:8" ht="31.5" x14ac:dyDescent="0.2">
      <c r="A1358" s="399"/>
      <c r="B1358" s="391"/>
      <c r="C1358" s="73" t="s">
        <v>586</v>
      </c>
      <c r="D1358" s="8">
        <v>1283</v>
      </c>
      <c r="E1358" s="8">
        <v>100</v>
      </c>
      <c r="F1358" s="8">
        <v>188.79499999999999</v>
      </c>
      <c r="G1358" s="8">
        <v>100</v>
      </c>
      <c r="H1358" s="8">
        <f t="shared" ref="H1358" si="98">F1358/D1358*100-100</f>
        <v>-85.284879189399845</v>
      </c>
    </row>
    <row r="1359" spans="1:8" x14ac:dyDescent="0.2">
      <c r="A1359" s="399"/>
      <c r="B1359" s="391"/>
      <c r="C1359" s="73" t="s">
        <v>587</v>
      </c>
      <c r="D1359" s="8">
        <v>0</v>
      </c>
      <c r="E1359" s="8">
        <v>0</v>
      </c>
      <c r="F1359" s="8">
        <v>0</v>
      </c>
      <c r="G1359" s="8">
        <v>0</v>
      </c>
      <c r="H1359" s="157" t="s">
        <v>89</v>
      </c>
    </row>
    <row r="1360" spans="1:8" x14ac:dyDescent="0.2">
      <c r="A1360" s="399"/>
      <c r="B1360" s="391"/>
      <c r="C1360" s="73" t="s">
        <v>588</v>
      </c>
      <c r="D1360" s="8">
        <v>0</v>
      </c>
      <c r="E1360" s="8">
        <v>0</v>
      </c>
      <c r="F1360" s="8">
        <v>0</v>
      </c>
      <c r="G1360" s="8">
        <v>0</v>
      </c>
      <c r="H1360" s="157" t="s">
        <v>89</v>
      </c>
    </row>
    <row r="1361" spans="1:8" ht="20.25" customHeight="1" x14ac:dyDescent="0.2">
      <c r="A1361" s="399"/>
      <c r="B1361" s="391"/>
      <c r="C1361" s="256" t="s">
        <v>657</v>
      </c>
      <c r="D1361" s="8">
        <v>0</v>
      </c>
      <c r="E1361" s="8">
        <v>0</v>
      </c>
      <c r="F1361" s="8">
        <v>0</v>
      </c>
      <c r="G1361" s="8">
        <v>0</v>
      </c>
      <c r="H1361" s="157" t="s">
        <v>89</v>
      </c>
    </row>
    <row r="1362" spans="1:8" ht="21" customHeight="1" x14ac:dyDescent="0.2">
      <c r="A1362" s="399" t="s">
        <v>519</v>
      </c>
      <c r="B1362" s="391" t="s">
        <v>658</v>
      </c>
      <c r="C1362" s="12" t="s">
        <v>655</v>
      </c>
      <c r="D1362" s="8">
        <v>8631</v>
      </c>
      <c r="E1362" s="8">
        <v>100</v>
      </c>
      <c r="F1362" s="8">
        <v>416.86700000000002</v>
      </c>
      <c r="G1362" s="8">
        <v>100</v>
      </c>
      <c r="H1362" s="8">
        <f t="shared" ref="H1362" si="99">F1362/D1362*100-100</f>
        <v>-95.170119337272624</v>
      </c>
    </row>
    <row r="1363" spans="1:8" ht="31.5" x14ac:dyDescent="0.2">
      <c r="A1363" s="399"/>
      <c r="B1363" s="391"/>
      <c r="C1363" s="73" t="s">
        <v>586</v>
      </c>
      <c r="D1363" s="8">
        <v>8631</v>
      </c>
      <c r="E1363" s="8">
        <v>100</v>
      </c>
      <c r="F1363" s="8">
        <v>416.86700000000002</v>
      </c>
      <c r="G1363" s="8">
        <v>100</v>
      </c>
      <c r="H1363" s="8">
        <f t="shared" ref="H1363" si="100">F1363/D1363*100-100</f>
        <v>-95.170119337272624</v>
      </c>
    </row>
    <row r="1364" spans="1:8" x14ac:dyDescent="0.2">
      <c r="A1364" s="399"/>
      <c r="B1364" s="391"/>
      <c r="C1364" s="73" t="s">
        <v>587</v>
      </c>
      <c r="D1364" s="8">
        <v>0</v>
      </c>
      <c r="E1364" s="8">
        <v>0</v>
      </c>
      <c r="F1364" s="8">
        <v>0</v>
      </c>
      <c r="G1364" s="8">
        <v>0</v>
      </c>
      <c r="H1364" s="157" t="s">
        <v>89</v>
      </c>
    </row>
    <row r="1365" spans="1:8" x14ac:dyDescent="0.2">
      <c r="A1365" s="399"/>
      <c r="B1365" s="391"/>
      <c r="C1365" s="73" t="s">
        <v>588</v>
      </c>
      <c r="D1365" s="8">
        <v>0</v>
      </c>
      <c r="E1365" s="8">
        <v>0</v>
      </c>
      <c r="F1365" s="8">
        <v>0</v>
      </c>
      <c r="G1365" s="8">
        <v>0</v>
      </c>
      <c r="H1365" s="157" t="s">
        <v>89</v>
      </c>
    </row>
    <row r="1366" spans="1:8" x14ac:dyDescent="0.2">
      <c r="A1366" s="399"/>
      <c r="B1366" s="391"/>
      <c r="C1366" s="73" t="s">
        <v>589</v>
      </c>
      <c r="D1366" s="8">
        <v>0</v>
      </c>
      <c r="E1366" s="8">
        <v>0</v>
      </c>
      <c r="F1366" s="8">
        <v>0</v>
      </c>
      <c r="G1366" s="8">
        <v>0</v>
      </c>
      <c r="H1366" s="157" t="s">
        <v>89</v>
      </c>
    </row>
    <row r="1367" spans="1:8" ht="15.75" customHeight="1" x14ac:dyDescent="0.2">
      <c r="A1367" s="399" t="s">
        <v>521</v>
      </c>
      <c r="B1367" s="398" t="s">
        <v>525</v>
      </c>
      <c r="C1367" s="12" t="s">
        <v>655</v>
      </c>
      <c r="D1367" s="8">
        <v>1224</v>
      </c>
      <c r="E1367" s="8">
        <v>100</v>
      </c>
      <c r="F1367" s="8">
        <v>10.95</v>
      </c>
      <c r="G1367" s="8">
        <v>100</v>
      </c>
      <c r="H1367" s="8">
        <f t="shared" ref="H1367" si="101">F1367/D1367*100-100</f>
        <v>-99.105392156862749</v>
      </c>
    </row>
    <row r="1368" spans="1:8" ht="31.5" x14ac:dyDescent="0.2">
      <c r="A1368" s="399"/>
      <c r="B1368" s="391"/>
      <c r="C1368" s="73" t="s">
        <v>586</v>
      </c>
      <c r="D1368" s="8">
        <v>1224</v>
      </c>
      <c r="E1368" s="8">
        <v>100</v>
      </c>
      <c r="F1368" s="8">
        <v>10.95</v>
      </c>
      <c r="G1368" s="8">
        <v>100</v>
      </c>
      <c r="H1368" s="8">
        <f t="shared" ref="H1368" si="102">F1368/D1368*100-100</f>
        <v>-99.105392156862749</v>
      </c>
    </row>
    <row r="1369" spans="1:8" x14ac:dyDescent="0.2">
      <c r="A1369" s="399"/>
      <c r="B1369" s="391"/>
      <c r="C1369" s="73" t="s">
        <v>587</v>
      </c>
      <c r="D1369" s="8">
        <v>0</v>
      </c>
      <c r="E1369" s="8">
        <v>0</v>
      </c>
      <c r="F1369" s="8">
        <v>0</v>
      </c>
      <c r="G1369" s="8">
        <v>0</v>
      </c>
      <c r="H1369" s="157" t="s">
        <v>89</v>
      </c>
    </row>
    <row r="1370" spans="1:8" x14ac:dyDescent="0.2">
      <c r="A1370" s="399"/>
      <c r="B1370" s="391"/>
      <c r="C1370" s="73" t="s">
        <v>588</v>
      </c>
      <c r="D1370" s="8">
        <v>0</v>
      </c>
      <c r="E1370" s="8">
        <v>0</v>
      </c>
      <c r="F1370" s="8">
        <v>0</v>
      </c>
      <c r="G1370" s="8">
        <v>0</v>
      </c>
      <c r="H1370" s="157" t="s">
        <v>89</v>
      </c>
    </row>
    <row r="1371" spans="1:8" x14ac:dyDescent="0.2">
      <c r="A1371" s="399"/>
      <c r="B1371" s="391"/>
      <c r="C1371" s="73" t="s">
        <v>589</v>
      </c>
      <c r="D1371" s="8">
        <v>0</v>
      </c>
      <c r="E1371" s="8">
        <v>0</v>
      </c>
      <c r="F1371" s="8">
        <v>0</v>
      </c>
      <c r="G1371" s="8">
        <v>0</v>
      </c>
      <c r="H1371" s="157" t="s">
        <v>89</v>
      </c>
    </row>
    <row r="1372" spans="1:8" ht="21.75" customHeight="1" x14ac:dyDescent="0.2">
      <c r="A1372" s="399" t="s">
        <v>523</v>
      </c>
      <c r="B1372" s="391" t="s">
        <v>659</v>
      </c>
      <c r="C1372" s="12" t="s">
        <v>655</v>
      </c>
      <c r="D1372" s="8">
        <v>30</v>
      </c>
      <c r="E1372" s="8">
        <v>100</v>
      </c>
      <c r="F1372" s="8">
        <v>0.89</v>
      </c>
      <c r="G1372" s="8">
        <v>100</v>
      </c>
      <c r="H1372" s="8">
        <f t="shared" ref="H1372" si="103">F1372/D1372*100-100</f>
        <v>-97.033333333333331</v>
      </c>
    </row>
    <row r="1373" spans="1:8" ht="31.5" x14ac:dyDescent="0.2">
      <c r="A1373" s="399"/>
      <c r="B1373" s="391"/>
      <c r="C1373" s="73" t="s">
        <v>586</v>
      </c>
      <c r="D1373" s="8">
        <v>30</v>
      </c>
      <c r="E1373" s="8">
        <v>100</v>
      </c>
      <c r="F1373" s="8">
        <v>0.89</v>
      </c>
      <c r="G1373" s="8">
        <v>100</v>
      </c>
      <c r="H1373" s="8">
        <f t="shared" ref="H1373" si="104">F1373/D1373*100-100</f>
        <v>-97.033333333333331</v>
      </c>
    </row>
    <row r="1374" spans="1:8" x14ac:dyDescent="0.2">
      <c r="A1374" s="399"/>
      <c r="B1374" s="391"/>
      <c r="C1374" s="73" t="s">
        <v>587</v>
      </c>
      <c r="D1374" s="8">
        <v>0</v>
      </c>
      <c r="E1374" s="8">
        <v>0</v>
      </c>
      <c r="F1374" s="8">
        <v>0</v>
      </c>
      <c r="G1374" s="8">
        <v>0</v>
      </c>
      <c r="H1374" s="157" t="s">
        <v>89</v>
      </c>
    </row>
    <row r="1375" spans="1:8" x14ac:dyDescent="0.2">
      <c r="A1375" s="399"/>
      <c r="B1375" s="391"/>
      <c r="C1375" s="73" t="s">
        <v>588</v>
      </c>
      <c r="D1375" s="8">
        <v>0</v>
      </c>
      <c r="E1375" s="8">
        <v>0</v>
      </c>
      <c r="F1375" s="8">
        <v>0</v>
      </c>
      <c r="G1375" s="8">
        <v>0</v>
      </c>
      <c r="H1375" s="157" t="s">
        <v>89</v>
      </c>
    </row>
    <row r="1376" spans="1:8" x14ac:dyDescent="0.2">
      <c r="A1376" s="399"/>
      <c r="B1376" s="391"/>
      <c r="C1376" s="73" t="s">
        <v>589</v>
      </c>
      <c r="D1376" s="8">
        <v>0</v>
      </c>
      <c r="E1376" s="8">
        <v>0</v>
      </c>
      <c r="F1376" s="8">
        <v>0</v>
      </c>
      <c r="G1376" s="8">
        <v>0</v>
      </c>
      <c r="H1376" s="157" t="s">
        <v>89</v>
      </c>
    </row>
    <row r="1377" spans="1:8" x14ac:dyDescent="0.2">
      <c r="A1377" s="392" t="s">
        <v>538</v>
      </c>
      <c r="B1377" s="406" t="s">
        <v>1138</v>
      </c>
      <c r="C1377" s="84" t="s">
        <v>585</v>
      </c>
      <c r="D1377" s="89">
        <f>D1378+D1379+D1380+D1381</f>
        <v>101636.29999999999</v>
      </c>
      <c r="E1377" s="89">
        <f>E1378+E1379+E1380+E1381</f>
        <v>100.00000000000001</v>
      </c>
      <c r="F1377" s="89">
        <f>F1378+F1379+F1380+F1381</f>
        <v>16556.5</v>
      </c>
      <c r="G1377" s="89">
        <f>G1378+G1379+G1380+G1381</f>
        <v>100</v>
      </c>
      <c r="H1377" s="89">
        <f t="shared" ref="H1377:H1384" si="105">F1377/D1377*100-100</f>
        <v>-83.710052412376285</v>
      </c>
    </row>
    <row r="1378" spans="1:8" ht="31.5" x14ac:dyDescent="0.2">
      <c r="A1378" s="392"/>
      <c r="B1378" s="406"/>
      <c r="C1378" s="84" t="s">
        <v>586</v>
      </c>
      <c r="D1378" s="89">
        <f>D1383+D1413+D1438</f>
        <v>94036</v>
      </c>
      <c r="E1378" s="89">
        <f>D1378/D1377*100</f>
        <v>92.522061507551939</v>
      </c>
      <c r="F1378" s="89">
        <f>F1383+F1413+F1438</f>
        <v>16298.8</v>
      </c>
      <c r="G1378" s="89">
        <f>F1378/F1377*100</f>
        <v>98.443511611753692</v>
      </c>
      <c r="H1378" s="89">
        <f t="shared" si="105"/>
        <v>-82.667489046748059</v>
      </c>
    </row>
    <row r="1379" spans="1:8" x14ac:dyDescent="0.2">
      <c r="A1379" s="392"/>
      <c r="B1379" s="406"/>
      <c r="C1379" s="84" t="s">
        <v>587</v>
      </c>
      <c r="D1379" s="89">
        <f>D1384+D1414+D1439</f>
        <v>2590.4</v>
      </c>
      <c r="E1379" s="89">
        <f>D1379/D1377*100</f>
        <v>2.5486956923854964</v>
      </c>
      <c r="F1379" s="89">
        <f>F1384+F1414+F1439</f>
        <v>0</v>
      </c>
      <c r="G1379" s="89">
        <f>F1379/F1377*100</f>
        <v>0</v>
      </c>
      <c r="H1379" s="89">
        <f t="shared" si="105"/>
        <v>-100</v>
      </c>
    </row>
    <row r="1380" spans="1:8" x14ac:dyDescent="0.2">
      <c r="A1380" s="392"/>
      <c r="B1380" s="406"/>
      <c r="C1380" s="84" t="s">
        <v>588</v>
      </c>
      <c r="D1380" s="89">
        <f>D1385+D1415+D1440</f>
        <v>3221.9</v>
      </c>
      <c r="E1380" s="89">
        <f>D1380/D1377*100</f>
        <v>3.170028818443805</v>
      </c>
      <c r="F1380" s="89">
        <f>F1385+F1415+F1440</f>
        <v>0</v>
      </c>
      <c r="G1380" s="89">
        <f>F1380/F1377*100</f>
        <v>0</v>
      </c>
      <c r="H1380" s="89">
        <f t="shared" si="105"/>
        <v>-100</v>
      </c>
    </row>
    <row r="1381" spans="1:8" x14ac:dyDescent="0.2">
      <c r="A1381" s="392"/>
      <c r="B1381" s="406"/>
      <c r="C1381" s="84" t="s">
        <v>589</v>
      </c>
      <c r="D1381" s="89">
        <f>D1386+D1416+D1441</f>
        <v>1788</v>
      </c>
      <c r="E1381" s="89">
        <f>D1381/D1377*100</f>
        <v>1.7592139816187722</v>
      </c>
      <c r="F1381" s="89">
        <f>F1386+F1416+F1441</f>
        <v>257.7</v>
      </c>
      <c r="G1381" s="89">
        <f>F1381/F1377*100</f>
        <v>1.5564883882463081</v>
      </c>
      <c r="H1381" s="89">
        <f t="shared" si="105"/>
        <v>-85.587248322147644</v>
      </c>
    </row>
    <row r="1382" spans="1:8" ht="15.75" customHeight="1" x14ac:dyDescent="0.2">
      <c r="A1382" s="394" t="s">
        <v>547</v>
      </c>
      <c r="B1382" s="400" t="s">
        <v>1139</v>
      </c>
      <c r="C1382" s="87" t="s">
        <v>585</v>
      </c>
      <c r="D1382" s="52">
        <f>D1383+D1384+D1385+D1386</f>
        <v>72656</v>
      </c>
      <c r="E1382" s="52">
        <f>E1383+E1384+E1385+E1386</f>
        <v>100</v>
      </c>
      <c r="F1382" s="52">
        <f>F1383+F1384+F1385+F1386</f>
        <v>11075.6</v>
      </c>
      <c r="G1382" s="52">
        <f>G1383+G1384+G1385+G1386</f>
        <v>100</v>
      </c>
      <c r="H1382" s="52">
        <f t="shared" si="105"/>
        <v>-84.756110988768995</v>
      </c>
    </row>
    <row r="1383" spans="1:8" ht="31.5" x14ac:dyDescent="0.2">
      <c r="A1383" s="394"/>
      <c r="B1383" s="400"/>
      <c r="C1383" s="87" t="s">
        <v>586</v>
      </c>
      <c r="D1383" s="52">
        <f>D1388+D1393+D1398+D1403+D1408</f>
        <v>69377</v>
      </c>
      <c r="E1383" s="52">
        <f>D1383/D1382*100</f>
        <v>95.486952213168905</v>
      </c>
      <c r="F1383" s="52">
        <f>F1388+F1393+F1398+F1403+F1408</f>
        <v>11075.6</v>
      </c>
      <c r="G1383" s="52">
        <f>F1383/F1382*100</f>
        <v>100</v>
      </c>
      <c r="H1383" s="52">
        <f t="shared" si="105"/>
        <v>-84.035631405220755</v>
      </c>
    </row>
    <row r="1384" spans="1:8" x14ac:dyDescent="0.2">
      <c r="A1384" s="394"/>
      <c r="B1384" s="400"/>
      <c r="C1384" s="87" t="s">
        <v>587</v>
      </c>
      <c r="D1384" s="52">
        <f t="shared" ref="D1384:F1386" si="106">D1389+D1394+D1399+D1404+D1409</f>
        <v>2590.4</v>
      </c>
      <c r="E1384" s="52">
        <f>D1384/D1382*100</f>
        <v>3.5652939881083463</v>
      </c>
      <c r="F1384" s="52">
        <f t="shared" si="106"/>
        <v>0</v>
      </c>
      <c r="G1384" s="52">
        <f>F1384/F1382*100</f>
        <v>0</v>
      </c>
      <c r="H1384" s="52">
        <f t="shared" si="105"/>
        <v>-100</v>
      </c>
    </row>
    <row r="1385" spans="1:8" x14ac:dyDescent="0.2">
      <c r="A1385" s="394"/>
      <c r="B1385" s="400"/>
      <c r="C1385" s="87" t="s">
        <v>588</v>
      </c>
      <c r="D1385" s="52">
        <f t="shared" si="106"/>
        <v>688.6</v>
      </c>
      <c r="E1385" s="52">
        <f>D1385/D1382*100</f>
        <v>0.94775379872274834</v>
      </c>
      <c r="F1385" s="52">
        <f t="shared" si="106"/>
        <v>0</v>
      </c>
      <c r="G1385" s="52">
        <f>F1385/F1382*100</f>
        <v>0</v>
      </c>
      <c r="H1385" s="52">
        <f>F1385/D1385*100-100</f>
        <v>-100</v>
      </c>
    </row>
    <row r="1386" spans="1:8" x14ac:dyDescent="0.2">
      <c r="A1386" s="394"/>
      <c r="B1386" s="400"/>
      <c r="C1386" s="87" t="s">
        <v>589</v>
      </c>
      <c r="D1386" s="52">
        <f t="shared" si="106"/>
        <v>0</v>
      </c>
      <c r="E1386" s="52">
        <f>D1386/D1382*100</f>
        <v>0</v>
      </c>
      <c r="F1386" s="52">
        <f t="shared" si="106"/>
        <v>0</v>
      </c>
      <c r="G1386" s="52">
        <f>F1386/F1382*100</f>
        <v>0</v>
      </c>
      <c r="H1386" s="52" t="s">
        <v>89</v>
      </c>
    </row>
    <row r="1387" spans="1:8" ht="15.75" customHeight="1" x14ac:dyDescent="0.2">
      <c r="A1387" s="362" t="s">
        <v>548</v>
      </c>
      <c r="B1387" s="391" t="s">
        <v>660</v>
      </c>
      <c r="C1387" s="12" t="s">
        <v>585</v>
      </c>
      <c r="D1387" s="8">
        <f>D1388+D1389+D1390+D1391</f>
        <v>18558</v>
      </c>
      <c r="E1387" s="8">
        <f>E1388+E1389+E1390+E1391</f>
        <v>100</v>
      </c>
      <c r="F1387" s="8">
        <f>F1388+F1389+F1390+F1391</f>
        <v>494.2</v>
      </c>
      <c r="G1387" s="8">
        <f>G1388+G1389+G1390+G1391</f>
        <v>100</v>
      </c>
      <c r="H1387" s="8">
        <f>F1387/D1387*100-100</f>
        <v>-97.336997521284616</v>
      </c>
    </row>
    <row r="1388" spans="1:8" ht="31.5" x14ac:dyDescent="0.2">
      <c r="A1388" s="362"/>
      <c r="B1388" s="391"/>
      <c r="C1388" s="12" t="s">
        <v>586</v>
      </c>
      <c r="D1388" s="175">
        <v>18558</v>
      </c>
      <c r="E1388" s="175">
        <f>D1388/D1387*100</f>
        <v>100</v>
      </c>
      <c r="F1388" s="175">
        <v>494.2</v>
      </c>
      <c r="G1388" s="175">
        <f>F1388/F1387*100</f>
        <v>100</v>
      </c>
      <c r="H1388" s="8">
        <f>F1388/D1388*100-100</f>
        <v>-97.336997521284616</v>
      </c>
    </row>
    <row r="1389" spans="1:8" x14ac:dyDescent="0.2">
      <c r="A1389" s="362"/>
      <c r="B1389" s="391"/>
      <c r="C1389" s="12" t="s">
        <v>587</v>
      </c>
      <c r="D1389" s="8">
        <v>0</v>
      </c>
      <c r="E1389" s="157">
        <v>0</v>
      </c>
      <c r="F1389" s="157">
        <v>0</v>
      </c>
      <c r="G1389" s="157">
        <v>0</v>
      </c>
      <c r="H1389" s="157" t="s">
        <v>89</v>
      </c>
    </row>
    <row r="1390" spans="1:8" x14ac:dyDescent="0.2">
      <c r="A1390" s="362"/>
      <c r="B1390" s="391"/>
      <c r="C1390" s="12" t="s">
        <v>588</v>
      </c>
      <c r="D1390" s="8">
        <v>0</v>
      </c>
      <c r="E1390" s="157">
        <v>0</v>
      </c>
      <c r="F1390" s="157">
        <v>0</v>
      </c>
      <c r="G1390" s="157">
        <v>0</v>
      </c>
      <c r="H1390" s="157" t="s">
        <v>89</v>
      </c>
    </row>
    <row r="1391" spans="1:8" x14ac:dyDescent="0.2">
      <c r="A1391" s="362"/>
      <c r="B1391" s="391"/>
      <c r="C1391" s="12" t="s">
        <v>589</v>
      </c>
      <c r="D1391" s="8">
        <v>0</v>
      </c>
      <c r="E1391" s="157">
        <v>0</v>
      </c>
      <c r="F1391" s="157">
        <v>0</v>
      </c>
      <c r="G1391" s="157">
        <v>0</v>
      </c>
      <c r="H1391" s="157" t="s">
        <v>89</v>
      </c>
    </row>
    <row r="1392" spans="1:8" ht="15.75" customHeight="1" x14ac:dyDescent="0.2">
      <c r="A1392" s="362" t="s">
        <v>556</v>
      </c>
      <c r="B1392" s="391" t="s">
        <v>144</v>
      </c>
      <c r="C1392" s="12" t="s">
        <v>585</v>
      </c>
      <c r="D1392" s="8">
        <f>D1393+D1394+D1395+D1396</f>
        <v>50597</v>
      </c>
      <c r="E1392" s="8">
        <f>E1393+E1394+E1395+E1396</f>
        <v>100</v>
      </c>
      <c r="F1392" s="8">
        <f>F1393+F1394+F1395+F1396</f>
        <v>10581.4</v>
      </c>
      <c r="G1392" s="8">
        <f>G1393+G1394+G1395+G1396</f>
        <v>100</v>
      </c>
      <c r="H1392" s="8">
        <f>F1392/D1392*100-100</f>
        <v>-79.086902385516936</v>
      </c>
    </row>
    <row r="1393" spans="1:8" ht="31.5" x14ac:dyDescent="0.2">
      <c r="A1393" s="362"/>
      <c r="B1393" s="391"/>
      <c r="C1393" s="12" t="s">
        <v>586</v>
      </c>
      <c r="D1393" s="175">
        <v>50597</v>
      </c>
      <c r="E1393" s="175">
        <f>D1393/D1392*100</f>
        <v>100</v>
      </c>
      <c r="F1393" s="175">
        <v>10581.4</v>
      </c>
      <c r="G1393" s="175">
        <f>F1393/F1392*100</f>
        <v>100</v>
      </c>
      <c r="H1393" s="8">
        <f>F1393/D1393*100-100</f>
        <v>-79.086902385516936</v>
      </c>
    </row>
    <row r="1394" spans="1:8" x14ac:dyDescent="0.2">
      <c r="A1394" s="362"/>
      <c r="B1394" s="391"/>
      <c r="C1394" s="12" t="s">
        <v>587</v>
      </c>
      <c r="D1394" s="8">
        <v>0</v>
      </c>
      <c r="E1394" s="157">
        <v>0</v>
      </c>
      <c r="F1394" s="157">
        <v>0</v>
      </c>
      <c r="G1394" s="157">
        <v>0</v>
      </c>
      <c r="H1394" s="157" t="s">
        <v>89</v>
      </c>
    </row>
    <row r="1395" spans="1:8" x14ac:dyDescent="0.2">
      <c r="A1395" s="362"/>
      <c r="B1395" s="391"/>
      <c r="C1395" s="12" t="s">
        <v>588</v>
      </c>
      <c r="D1395" s="8">
        <v>0</v>
      </c>
      <c r="E1395" s="157">
        <v>0</v>
      </c>
      <c r="F1395" s="157">
        <v>0</v>
      </c>
      <c r="G1395" s="157">
        <v>0</v>
      </c>
      <c r="H1395" s="157" t="s">
        <v>89</v>
      </c>
    </row>
    <row r="1396" spans="1:8" x14ac:dyDescent="0.2">
      <c r="A1396" s="362"/>
      <c r="B1396" s="391"/>
      <c r="C1396" s="12" t="s">
        <v>589</v>
      </c>
      <c r="D1396" s="8">
        <v>0</v>
      </c>
      <c r="E1396" s="157">
        <f>D1396/D1392*100</f>
        <v>0</v>
      </c>
      <c r="F1396" s="157">
        <v>0</v>
      </c>
      <c r="G1396" s="157">
        <f>F1396/F1392*100</f>
        <v>0</v>
      </c>
      <c r="H1396" s="157" t="s">
        <v>89</v>
      </c>
    </row>
    <row r="1397" spans="1:8" ht="15.75" customHeight="1" x14ac:dyDescent="0.2">
      <c r="A1397" s="362" t="s">
        <v>558</v>
      </c>
      <c r="B1397" s="391" t="s">
        <v>1179</v>
      </c>
      <c r="C1397" s="12" t="s">
        <v>585</v>
      </c>
      <c r="D1397" s="8">
        <f>D1398+D1399+D1400+D1401</f>
        <v>3351</v>
      </c>
      <c r="E1397" s="8">
        <f>E1398+E1399+E1400+E1401</f>
        <v>100</v>
      </c>
      <c r="F1397" s="8">
        <f>F1398+F1399+F1400+F1401</f>
        <v>0</v>
      </c>
      <c r="G1397" s="8">
        <f>G1398+G1399+G1400+G1401</f>
        <v>0</v>
      </c>
      <c r="H1397" s="8">
        <f>F1397/D1397*100-100</f>
        <v>-100</v>
      </c>
    </row>
    <row r="1398" spans="1:8" ht="33.75" customHeight="1" x14ac:dyDescent="0.2">
      <c r="A1398" s="362"/>
      <c r="B1398" s="391"/>
      <c r="C1398" s="12" t="s">
        <v>586</v>
      </c>
      <c r="D1398" s="175">
        <v>72</v>
      </c>
      <c r="E1398" s="175">
        <f>D1398/D1397*100</f>
        <v>2.1486123545210387</v>
      </c>
      <c r="F1398" s="175">
        <v>0</v>
      </c>
      <c r="G1398" s="175">
        <v>0</v>
      </c>
      <c r="H1398" s="8">
        <f t="shared" ref="H1398:H1400" si="107">F1398/D1398*100-100</f>
        <v>-100</v>
      </c>
    </row>
    <row r="1399" spans="1:8" x14ac:dyDescent="0.2">
      <c r="A1399" s="362"/>
      <c r="B1399" s="391"/>
      <c r="C1399" s="12" t="s">
        <v>587</v>
      </c>
      <c r="D1399" s="8">
        <v>2590.4</v>
      </c>
      <c r="E1399" s="157">
        <f>D1399/D1397*100</f>
        <v>77.302297821545807</v>
      </c>
      <c r="F1399" s="157">
        <v>0</v>
      </c>
      <c r="G1399" s="157">
        <v>0</v>
      </c>
      <c r="H1399" s="8">
        <f t="shared" si="107"/>
        <v>-100</v>
      </c>
    </row>
    <row r="1400" spans="1:8" ht="18" customHeight="1" x14ac:dyDescent="0.2">
      <c r="A1400" s="362"/>
      <c r="B1400" s="391"/>
      <c r="C1400" s="12" t="s">
        <v>588</v>
      </c>
      <c r="D1400" s="8">
        <v>688.6</v>
      </c>
      <c r="E1400" s="157">
        <f>D1400/D1397*100</f>
        <v>20.549089823933155</v>
      </c>
      <c r="F1400" s="157">
        <v>0</v>
      </c>
      <c r="G1400" s="157">
        <v>0</v>
      </c>
      <c r="H1400" s="8">
        <f t="shared" si="107"/>
        <v>-100</v>
      </c>
    </row>
    <row r="1401" spans="1:8" ht="24" customHeight="1" x14ac:dyDescent="0.2">
      <c r="A1401" s="362"/>
      <c r="B1401" s="391"/>
      <c r="C1401" s="12" t="s">
        <v>589</v>
      </c>
      <c r="D1401" s="8">
        <v>0</v>
      </c>
      <c r="E1401" s="157">
        <v>0</v>
      </c>
      <c r="F1401" s="157">
        <v>0</v>
      </c>
      <c r="G1401" s="157">
        <v>0</v>
      </c>
      <c r="H1401" s="8" t="s">
        <v>89</v>
      </c>
    </row>
    <row r="1402" spans="1:8" x14ac:dyDescent="0.2">
      <c r="A1402" s="362" t="s">
        <v>560</v>
      </c>
      <c r="B1402" s="391" t="s">
        <v>1273</v>
      </c>
      <c r="C1402" s="12" t="s">
        <v>585</v>
      </c>
      <c r="D1402" s="8">
        <f>D1403+D1404+D1405+D1406</f>
        <v>150</v>
      </c>
      <c r="E1402" s="8">
        <f>E1403+E1404+E1405+E1406</f>
        <v>100</v>
      </c>
      <c r="F1402" s="8">
        <f>F1403+F1404+F1405+F1406</f>
        <v>0</v>
      </c>
      <c r="G1402" s="8">
        <f>G1403+G1404+G1405+G1406</f>
        <v>0</v>
      </c>
      <c r="H1402" s="8">
        <f>F1402/D1402*100-100</f>
        <v>-100</v>
      </c>
    </row>
    <row r="1403" spans="1:8" ht="35.25" customHeight="1" x14ac:dyDescent="0.2">
      <c r="A1403" s="362"/>
      <c r="B1403" s="391"/>
      <c r="C1403" s="12" t="s">
        <v>586</v>
      </c>
      <c r="D1403" s="175">
        <v>150</v>
      </c>
      <c r="E1403" s="175">
        <f>D1403/D1402*100</f>
        <v>100</v>
      </c>
      <c r="F1403" s="175">
        <v>0</v>
      </c>
      <c r="G1403" s="175">
        <v>0</v>
      </c>
      <c r="H1403" s="8">
        <f>F1403/D1403*100-100</f>
        <v>-100</v>
      </c>
    </row>
    <row r="1404" spans="1:8" x14ac:dyDescent="0.2">
      <c r="A1404" s="362"/>
      <c r="B1404" s="391"/>
      <c r="C1404" s="12" t="s">
        <v>587</v>
      </c>
      <c r="D1404" s="8">
        <v>0</v>
      </c>
      <c r="E1404" s="157">
        <f>D1404/D1402*100</f>
        <v>0</v>
      </c>
      <c r="F1404" s="157">
        <v>0</v>
      </c>
      <c r="G1404" s="157">
        <v>0</v>
      </c>
      <c r="H1404" s="8" t="s">
        <v>89</v>
      </c>
    </row>
    <row r="1405" spans="1:8" x14ac:dyDescent="0.2">
      <c r="A1405" s="362"/>
      <c r="B1405" s="391"/>
      <c r="C1405" s="12" t="s">
        <v>588</v>
      </c>
      <c r="D1405" s="8">
        <v>0</v>
      </c>
      <c r="E1405" s="157">
        <v>0</v>
      </c>
      <c r="F1405" s="157">
        <v>0</v>
      </c>
      <c r="G1405" s="157">
        <v>0</v>
      </c>
      <c r="H1405" s="8" t="s">
        <v>89</v>
      </c>
    </row>
    <row r="1406" spans="1:8" ht="28.5" customHeight="1" x14ac:dyDescent="0.2">
      <c r="A1406" s="362"/>
      <c r="B1406" s="391"/>
      <c r="C1406" s="12" t="s">
        <v>589</v>
      </c>
      <c r="D1406" s="8">
        <v>0</v>
      </c>
      <c r="E1406" s="157">
        <v>0</v>
      </c>
      <c r="F1406" s="157">
        <v>0</v>
      </c>
      <c r="G1406" s="157">
        <v>0</v>
      </c>
      <c r="H1406" s="157" t="s">
        <v>89</v>
      </c>
    </row>
    <row r="1407" spans="1:8" hidden="1" x14ac:dyDescent="0.2">
      <c r="A1407" s="362" t="s">
        <v>560</v>
      </c>
      <c r="B1407" s="391" t="s">
        <v>661</v>
      </c>
      <c r="C1407" s="12" t="s">
        <v>585</v>
      </c>
      <c r="D1407" s="8">
        <f>D1408+D1409+D1410+D1411</f>
        <v>0</v>
      </c>
      <c r="E1407" s="8" t="e">
        <f>E1408+E1409+E1410+E1411</f>
        <v>#DIV/0!</v>
      </c>
      <c r="F1407" s="8">
        <f>F1408+F1409+F1410+F1411</f>
        <v>0</v>
      </c>
      <c r="G1407" s="8" t="e">
        <f>G1408+G1409+G1410+G1411</f>
        <v>#DIV/0!</v>
      </c>
      <c r="H1407" s="8" t="e">
        <f>F1407/D1407*100-100</f>
        <v>#DIV/0!</v>
      </c>
    </row>
    <row r="1408" spans="1:8" ht="30" hidden="1" customHeight="1" x14ac:dyDescent="0.2">
      <c r="A1408" s="362"/>
      <c r="B1408" s="391"/>
      <c r="C1408" s="12" t="s">
        <v>586</v>
      </c>
      <c r="D1408" s="175"/>
      <c r="E1408" s="175" t="e">
        <f>D1408/D1407*100</f>
        <v>#DIV/0!</v>
      </c>
      <c r="F1408" s="175"/>
      <c r="G1408" s="175" t="e">
        <f>F1408/F1407*100</f>
        <v>#DIV/0!</v>
      </c>
      <c r="H1408" s="8" t="s">
        <v>89</v>
      </c>
    </row>
    <row r="1409" spans="1:8" hidden="1" x14ac:dyDescent="0.2">
      <c r="A1409" s="362"/>
      <c r="B1409" s="391"/>
      <c r="C1409" s="12" t="s">
        <v>587</v>
      </c>
      <c r="D1409" s="8"/>
      <c r="E1409" s="157">
        <v>0</v>
      </c>
      <c r="F1409" s="157"/>
      <c r="G1409" s="157">
        <v>0</v>
      </c>
      <c r="H1409" s="157" t="s">
        <v>89</v>
      </c>
    </row>
    <row r="1410" spans="1:8" hidden="1" x14ac:dyDescent="0.2">
      <c r="A1410" s="362"/>
      <c r="B1410" s="391"/>
      <c r="C1410" s="12" t="s">
        <v>588</v>
      </c>
      <c r="D1410" s="8"/>
      <c r="E1410" s="157" t="e">
        <f>D1410/D1407*100</f>
        <v>#DIV/0!</v>
      </c>
      <c r="F1410" s="157"/>
      <c r="G1410" s="157" t="e">
        <f>F1410/F1407*100</f>
        <v>#DIV/0!</v>
      </c>
      <c r="H1410" s="157">
        <v>0</v>
      </c>
    </row>
    <row r="1411" spans="1:8" hidden="1" x14ac:dyDescent="0.2">
      <c r="A1411" s="362"/>
      <c r="B1411" s="391"/>
      <c r="C1411" s="12" t="s">
        <v>589</v>
      </c>
      <c r="D1411" s="8"/>
      <c r="E1411" s="157">
        <v>0</v>
      </c>
      <c r="F1411" s="157"/>
      <c r="G1411" s="157">
        <v>0</v>
      </c>
      <c r="H1411" s="157" t="s">
        <v>89</v>
      </c>
    </row>
    <row r="1412" spans="1:8" ht="15.75" customHeight="1" x14ac:dyDescent="0.2">
      <c r="A1412" s="394" t="s">
        <v>561</v>
      </c>
      <c r="B1412" s="400" t="s">
        <v>1140</v>
      </c>
      <c r="C1412" s="87" t="s">
        <v>585</v>
      </c>
      <c r="D1412" s="52">
        <f>D1413+D1414+D1415+D1416</f>
        <v>3607.3</v>
      </c>
      <c r="E1412" s="52">
        <f>E1413+E1414+E1415+E1416</f>
        <v>100</v>
      </c>
      <c r="F1412" s="52">
        <f>F1413+F1414+F1415+F1416</f>
        <v>66.900000000000006</v>
      </c>
      <c r="G1412" s="52">
        <f>G1413+G1414+G1415+G1416</f>
        <v>100</v>
      </c>
      <c r="H1412" s="52">
        <f>F1412/D1412*100-100</f>
        <v>-98.145427327918384</v>
      </c>
    </row>
    <row r="1413" spans="1:8" ht="31.5" x14ac:dyDescent="0.2">
      <c r="A1413" s="394"/>
      <c r="B1413" s="400"/>
      <c r="C1413" s="87" t="s">
        <v>586</v>
      </c>
      <c r="D1413" s="52">
        <f>D1418+D1423+D1433</f>
        <v>1074</v>
      </c>
      <c r="E1413" s="52">
        <f>D1413/D1412*100</f>
        <v>29.772960385884179</v>
      </c>
      <c r="F1413" s="52">
        <f>F1418+F1428+F1433</f>
        <v>66.900000000000006</v>
      </c>
      <c r="G1413" s="52">
        <f>F1413/F1412*100</f>
        <v>100</v>
      </c>
      <c r="H1413" s="52">
        <f>F1413/D1413*100-100</f>
        <v>-93.770949720670387</v>
      </c>
    </row>
    <row r="1414" spans="1:8" x14ac:dyDescent="0.2">
      <c r="A1414" s="394"/>
      <c r="B1414" s="400"/>
      <c r="C1414" s="87" t="s">
        <v>587</v>
      </c>
      <c r="D1414" s="52">
        <f>D1419+D1429+D1434</f>
        <v>0</v>
      </c>
      <c r="E1414" s="52">
        <f>D1414/D1412*100</f>
        <v>0</v>
      </c>
      <c r="F1414" s="52">
        <f>F1419+F1429+F1434</f>
        <v>0</v>
      </c>
      <c r="G1414" s="52">
        <f>F1414/F1412*100</f>
        <v>0</v>
      </c>
      <c r="H1414" s="52" t="s">
        <v>89</v>
      </c>
    </row>
    <row r="1415" spans="1:8" x14ac:dyDescent="0.2">
      <c r="A1415" s="394"/>
      <c r="B1415" s="400"/>
      <c r="C1415" s="87" t="s">
        <v>588</v>
      </c>
      <c r="D1415" s="52">
        <f>D1425+D1435</f>
        <v>2533.3000000000002</v>
      </c>
      <c r="E1415" s="52">
        <f>D1415/D1412*100</f>
        <v>70.227039614115824</v>
      </c>
      <c r="F1415" s="52">
        <f>F1420+F1430+F1435</f>
        <v>0</v>
      </c>
      <c r="G1415" s="52">
        <f>F1415/F1412*100</f>
        <v>0</v>
      </c>
      <c r="H1415" s="52">
        <f>F1415/D1415*100-100</f>
        <v>-100</v>
      </c>
    </row>
    <row r="1416" spans="1:8" x14ac:dyDescent="0.2">
      <c r="A1416" s="394"/>
      <c r="B1416" s="400"/>
      <c r="C1416" s="87" t="s">
        <v>589</v>
      </c>
      <c r="D1416" s="52">
        <f>D1421+D1431+D1436</f>
        <v>0</v>
      </c>
      <c r="E1416" s="52">
        <v>0</v>
      </c>
      <c r="F1416" s="52">
        <f>F1421+F1431+F1436</f>
        <v>0</v>
      </c>
      <c r="G1416" s="52">
        <v>0</v>
      </c>
      <c r="H1416" s="52" t="s">
        <v>89</v>
      </c>
    </row>
    <row r="1417" spans="1:8" ht="15.75" customHeight="1" x14ac:dyDescent="0.2">
      <c r="A1417" s="362" t="s">
        <v>564</v>
      </c>
      <c r="B1417" s="366" t="s">
        <v>662</v>
      </c>
      <c r="C1417" s="12" t="s">
        <v>585</v>
      </c>
      <c r="D1417" s="8">
        <f>D1418+D1419+D1420+D1421</f>
        <v>200</v>
      </c>
      <c r="E1417" s="8">
        <f>D1417/D1417*100</f>
        <v>100</v>
      </c>
      <c r="F1417" s="8">
        <f>F1418+F1419+F1420+F1421</f>
        <v>66.900000000000006</v>
      </c>
      <c r="G1417" s="8">
        <f>F1417/F1417*100</f>
        <v>100</v>
      </c>
      <c r="H1417" s="8">
        <f>F1417/D1417*100-100</f>
        <v>-66.55</v>
      </c>
    </row>
    <row r="1418" spans="1:8" ht="31.5" x14ac:dyDescent="0.2">
      <c r="A1418" s="362"/>
      <c r="B1418" s="366"/>
      <c r="C1418" s="12" t="s">
        <v>586</v>
      </c>
      <c r="D1418" s="8">
        <v>200</v>
      </c>
      <c r="E1418" s="8">
        <f>D1418/D1417*100</f>
        <v>100</v>
      </c>
      <c r="F1418" s="8">
        <v>66.900000000000006</v>
      </c>
      <c r="G1418" s="8">
        <f>F1418/F1417*100</f>
        <v>100</v>
      </c>
      <c r="H1418" s="8">
        <f>F1418/D1418*100-100</f>
        <v>-66.55</v>
      </c>
    </row>
    <row r="1419" spans="1:8" x14ac:dyDescent="0.2">
      <c r="A1419" s="362"/>
      <c r="B1419" s="366"/>
      <c r="C1419" s="12" t="s">
        <v>587</v>
      </c>
      <c r="D1419" s="8">
        <v>0</v>
      </c>
      <c r="E1419" s="8">
        <v>0</v>
      </c>
      <c r="F1419" s="8">
        <v>0</v>
      </c>
      <c r="G1419" s="8">
        <v>0</v>
      </c>
      <c r="H1419" s="8" t="s">
        <v>89</v>
      </c>
    </row>
    <row r="1420" spans="1:8" x14ac:dyDescent="0.2">
      <c r="A1420" s="362"/>
      <c r="B1420" s="366"/>
      <c r="C1420" s="12" t="s">
        <v>588</v>
      </c>
      <c r="D1420" s="8">
        <v>0</v>
      </c>
      <c r="E1420" s="8">
        <f>D1420/D1417*100</f>
        <v>0</v>
      </c>
      <c r="F1420" s="8">
        <v>0</v>
      </c>
      <c r="G1420" s="8">
        <v>0</v>
      </c>
      <c r="H1420" s="8" t="s">
        <v>89</v>
      </c>
    </row>
    <row r="1421" spans="1:8" x14ac:dyDescent="0.2">
      <c r="A1421" s="362"/>
      <c r="B1421" s="366"/>
      <c r="C1421" s="12" t="s">
        <v>589</v>
      </c>
      <c r="D1421" s="8">
        <v>0</v>
      </c>
      <c r="E1421" s="8">
        <v>0</v>
      </c>
      <c r="F1421" s="8">
        <v>0</v>
      </c>
      <c r="G1421" s="8">
        <v>0</v>
      </c>
      <c r="H1421" s="8" t="s">
        <v>89</v>
      </c>
    </row>
    <row r="1422" spans="1:8" x14ac:dyDescent="0.2">
      <c r="A1422" s="362" t="s">
        <v>773</v>
      </c>
      <c r="B1422" s="366" t="s">
        <v>1272</v>
      </c>
      <c r="C1422" s="134" t="s">
        <v>585</v>
      </c>
      <c r="D1422" s="8">
        <f>D1423+D1424+D1425+D1426</f>
        <v>1931.3</v>
      </c>
      <c r="E1422" s="8">
        <f>D1422/D1422*100</f>
        <v>100</v>
      </c>
      <c r="F1422" s="8">
        <f>F1423+F1424+F1425+F1426</f>
        <v>0</v>
      </c>
      <c r="G1422" s="8">
        <v>0</v>
      </c>
      <c r="H1422" s="8">
        <f>F1422/D1422*100-100</f>
        <v>-100</v>
      </c>
    </row>
    <row r="1423" spans="1:8" ht="31.5" x14ac:dyDescent="0.2">
      <c r="A1423" s="362"/>
      <c r="B1423" s="366"/>
      <c r="C1423" s="134" t="s">
        <v>586</v>
      </c>
      <c r="D1423" s="8">
        <v>726</v>
      </c>
      <c r="E1423" s="8">
        <f>D1423/D1422*100</f>
        <v>37.591259773209757</v>
      </c>
      <c r="F1423" s="8">
        <v>0</v>
      </c>
      <c r="G1423" s="8">
        <v>0</v>
      </c>
      <c r="H1423" s="8">
        <f>F1423/D1423*100-100</f>
        <v>-100</v>
      </c>
    </row>
    <row r="1424" spans="1:8" x14ac:dyDescent="0.2">
      <c r="A1424" s="362"/>
      <c r="B1424" s="366"/>
      <c r="C1424" s="134" t="s">
        <v>587</v>
      </c>
      <c r="D1424" s="8">
        <v>0</v>
      </c>
      <c r="E1424" s="8">
        <v>0</v>
      </c>
      <c r="F1424" s="8">
        <v>0</v>
      </c>
      <c r="G1424" s="8">
        <v>0</v>
      </c>
      <c r="H1424" s="8" t="s">
        <v>89</v>
      </c>
    </row>
    <row r="1425" spans="1:8" x14ac:dyDescent="0.2">
      <c r="A1425" s="362"/>
      <c r="B1425" s="366"/>
      <c r="C1425" s="134" t="s">
        <v>588</v>
      </c>
      <c r="D1425" s="8">
        <v>1205.3</v>
      </c>
      <c r="E1425" s="8">
        <f>D1425/D1422*100</f>
        <v>62.40874022679025</v>
      </c>
      <c r="F1425" s="8">
        <v>0</v>
      </c>
      <c r="G1425" s="8">
        <v>0</v>
      </c>
      <c r="H1425" s="8">
        <f>F1425/D1425*100-100</f>
        <v>-100</v>
      </c>
    </row>
    <row r="1426" spans="1:8" x14ac:dyDescent="0.2">
      <c r="A1426" s="362"/>
      <c r="B1426" s="366"/>
      <c r="C1426" s="134" t="s">
        <v>589</v>
      </c>
      <c r="D1426" s="8">
        <v>0</v>
      </c>
      <c r="E1426" s="8">
        <v>0</v>
      </c>
      <c r="F1426" s="8">
        <v>0</v>
      </c>
      <c r="G1426" s="8">
        <v>0</v>
      </c>
      <c r="H1426" s="8" t="s">
        <v>89</v>
      </c>
    </row>
    <row r="1427" spans="1:8" hidden="1" x14ac:dyDescent="0.2">
      <c r="A1427" s="362" t="s">
        <v>950</v>
      </c>
      <c r="B1427" s="366" t="s">
        <v>775</v>
      </c>
      <c r="C1427" s="12" t="s">
        <v>585</v>
      </c>
      <c r="D1427" s="8">
        <f>D1428+D1429+D1430+D1431</f>
        <v>0</v>
      </c>
      <c r="E1427" s="8">
        <v>0</v>
      </c>
      <c r="F1427" s="8">
        <f>F1428+F1429+F1430+F1431</f>
        <v>0</v>
      </c>
      <c r="G1427" s="8">
        <v>0</v>
      </c>
      <c r="H1427" s="8" t="s">
        <v>89</v>
      </c>
    </row>
    <row r="1428" spans="1:8" ht="31.5" hidden="1" x14ac:dyDescent="0.2">
      <c r="A1428" s="362"/>
      <c r="B1428" s="366"/>
      <c r="C1428" s="12" t="s">
        <v>586</v>
      </c>
      <c r="D1428" s="8">
        <v>0</v>
      </c>
      <c r="E1428" s="8">
        <v>0</v>
      </c>
      <c r="F1428" s="8">
        <v>0</v>
      </c>
      <c r="G1428" s="8">
        <v>0</v>
      </c>
      <c r="H1428" s="8" t="s">
        <v>89</v>
      </c>
    </row>
    <row r="1429" spans="1:8" hidden="1" x14ac:dyDescent="0.2">
      <c r="A1429" s="362"/>
      <c r="B1429" s="366"/>
      <c r="C1429" s="12" t="s">
        <v>587</v>
      </c>
      <c r="D1429" s="8">
        <v>0</v>
      </c>
      <c r="E1429" s="8">
        <v>0</v>
      </c>
      <c r="F1429" s="8">
        <v>0</v>
      </c>
      <c r="G1429" s="8">
        <v>0</v>
      </c>
      <c r="H1429" s="8" t="s">
        <v>89</v>
      </c>
    </row>
    <row r="1430" spans="1:8" hidden="1" x14ac:dyDescent="0.2">
      <c r="A1430" s="362"/>
      <c r="B1430" s="366"/>
      <c r="C1430" s="12" t="s">
        <v>588</v>
      </c>
      <c r="D1430" s="8">
        <v>0</v>
      </c>
      <c r="E1430" s="8">
        <v>0</v>
      </c>
      <c r="F1430" s="8">
        <v>0</v>
      </c>
      <c r="G1430" s="8">
        <v>0</v>
      </c>
      <c r="H1430" s="8">
        <v>0</v>
      </c>
    </row>
    <row r="1431" spans="1:8" hidden="1" x14ac:dyDescent="0.2">
      <c r="A1431" s="362"/>
      <c r="B1431" s="366"/>
      <c r="C1431" s="12" t="s">
        <v>589</v>
      </c>
      <c r="D1431" s="8">
        <v>0</v>
      </c>
      <c r="E1431" s="8">
        <v>0</v>
      </c>
      <c r="F1431" s="8">
        <v>0</v>
      </c>
      <c r="G1431" s="8">
        <v>0</v>
      </c>
      <c r="H1431" s="8">
        <v>0</v>
      </c>
    </row>
    <row r="1432" spans="1:8" x14ac:dyDescent="0.2">
      <c r="A1432" s="362" t="s">
        <v>950</v>
      </c>
      <c r="B1432" s="366" t="s">
        <v>1180</v>
      </c>
      <c r="C1432" s="12" t="s">
        <v>585</v>
      </c>
      <c r="D1432" s="8">
        <f>D1433+D1434+D1435+D1436</f>
        <v>1476</v>
      </c>
      <c r="E1432" s="8">
        <f>E1433+E1434+E1435+E1436</f>
        <v>100</v>
      </c>
      <c r="F1432" s="8">
        <v>0</v>
      </c>
      <c r="G1432" s="8">
        <v>0</v>
      </c>
      <c r="H1432" s="8">
        <f>F1432/D1432*100-100</f>
        <v>-100</v>
      </c>
    </row>
    <row r="1433" spans="1:8" ht="31.5" x14ac:dyDescent="0.2">
      <c r="A1433" s="362"/>
      <c r="B1433" s="366"/>
      <c r="C1433" s="12" t="s">
        <v>586</v>
      </c>
      <c r="D1433" s="8">
        <v>148</v>
      </c>
      <c r="E1433" s="8">
        <f>D1433/D1432*100</f>
        <v>10.027100271002711</v>
      </c>
      <c r="F1433" s="8">
        <v>0</v>
      </c>
      <c r="G1433" s="8">
        <v>0</v>
      </c>
      <c r="H1433" s="8">
        <f t="shared" ref="H1433:H1435" si="108">F1433/D1433*100-100</f>
        <v>-100</v>
      </c>
    </row>
    <row r="1434" spans="1:8" x14ac:dyDescent="0.2">
      <c r="A1434" s="362"/>
      <c r="B1434" s="366"/>
      <c r="C1434" s="12" t="s">
        <v>587</v>
      </c>
      <c r="D1434" s="8">
        <v>0</v>
      </c>
      <c r="E1434" s="8">
        <f>D1434/D1432*100</f>
        <v>0</v>
      </c>
      <c r="F1434" s="8">
        <v>0</v>
      </c>
      <c r="G1434" s="8">
        <v>0</v>
      </c>
      <c r="H1434" s="8" t="s">
        <v>89</v>
      </c>
    </row>
    <row r="1435" spans="1:8" x14ac:dyDescent="0.2">
      <c r="A1435" s="362"/>
      <c r="B1435" s="366"/>
      <c r="C1435" s="12" t="s">
        <v>588</v>
      </c>
      <c r="D1435" s="8">
        <v>1328</v>
      </c>
      <c r="E1435" s="8">
        <f>D1435/D1432*100</f>
        <v>89.972899728997291</v>
      </c>
      <c r="F1435" s="8">
        <v>0</v>
      </c>
      <c r="G1435" s="8">
        <v>0</v>
      </c>
      <c r="H1435" s="8">
        <f t="shared" si="108"/>
        <v>-100</v>
      </c>
    </row>
    <row r="1436" spans="1:8" x14ac:dyDescent="0.2">
      <c r="A1436" s="362"/>
      <c r="B1436" s="366"/>
      <c r="C1436" s="12" t="s">
        <v>589</v>
      </c>
      <c r="D1436" s="8">
        <v>0</v>
      </c>
      <c r="E1436" s="8">
        <f>D1436/D1432*100</f>
        <v>0</v>
      </c>
      <c r="F1436" s="8">
        <v>0</v>
      </c>
      <c r="G1436" s="8">
        <v>0</v>
      </c>
      <c r="H1436" s="8" t="s">
        <v>89</v>
      </c>
    </row>
    <row r="1437" spans="1:8" ht="15.75" customHeight="1" x14ac:dyDescent="0.2">
      <c r="A1437" s="394" t="s">
        <v>568</v>
      </c>
      <c r="B1437" s="400" t="s">
        <v>1141</v>
      </c>
      <c r="C1437" s="87" t="s">
        <v>585</v>
      </c>
      <c r="D1437" s="52">
        <f>D1438+D1439+D1440+D1441</f>
        <v>25373</v>
      </c>
      <c r="E1437" s="52">
        <f>E1438+E1439+E1440+E1441</f>
        <v>99.999999999999986</v>
      </c>
      <c r="F1437" s="52">
        <f>F1438+F1439+F1440+F1441</f>
        <v>5414</v>
      </c>
      <c r="G1437" s="52">
        <f>G1438+G1439+G1440+G1441</f>
        <v>100</v>
      </c>
      <c r="H1437" s="52">
        <f>F1437/D1437*100-100</f>
        <v>-78.662357624246241</v>
      </c>
    </row>
    <row r="1438" spans="1:8" ht="31.5" x14ac:dyDescent="0.2">
      <c r="A1438" s="394"/>
      <c r="B1438" s="400"/>
      <c r="C1438" s="87" t="s">
        <v>586</v>
      </c>
      <c r="D1438" s="52">
        <f>D1443+D1448</f>
        <v>23585</v>
      </c>
      <c r="E1438" s="52">
        <f>D1438/D1437*100</f>
        <v>92.953139163677918</v>
      </c>
      <c r="F1438" s="52">
        <f>F1443+F1448</f>
        <v>5156.3</v>
      </c>
      <c r="G1438" s="176">
        <f>F1438/F1437*100</f>
        <v>95.240118212042859</v>
      </c>
      <c r="H1438" s="52">
        <f t="shared" ref="H1438:H1451" si="109">F1438/D1438*100-100</f>
        <v>-78.137375450498197</v>
      </c>
    </row>
    <row r="1439" spans="1:8" x14ac:dyDescent="0.2">
      <c r="A1439" s="394"/>
      <c r="B1439" s="400"/>
      <c r="C1439" s="87" t="s">
        <v>587</v>
      </c>
      <c r="D1439" s="52">
        <f t="shared" ref="D1439:D1441" si="110">D1444+D1449</f>
        <v>0</v>
      </c>
      <c r="E1439" s="52">
        <v>0</v>
      </c>
      <c r="F1439" s="52">
        <f>F1444+F1449</f>
        <v>0</v>
      </c>
      <c r="G1439" s="52">
        <v>0</v>
      </c>
      <c r="H1439" s="52" t="s">
        <v>89</v>
      </c>
    </row>
    <row r="1440" spans="1:8" x14ac:dyDescent="0.2">
      <c r="A1440" s="394"/>
      <c r="B1440" s="400"/>
      <c r="C1440" s="87" t="s">
        <v>588</v>
      </c>
      <c r="D1440" s="52">
        <f t="shared" si="110"/>
        <v>0</v>
      </c>
      <c r="E1440" s="52">
        <v>0</v>
      </c>
      <c r="F1440" s="52">
        <f>F1445+F1450</f>
        <v>0</v>
      </c>
      <c r="G1440" s="52">
        <v>0</v>
      </c>
      <c r="H1440" s="52" t="s">
        <v>89</v>
      </c>
    </row>
    <row r="1441" spans="1:8" x14ac:dyDescent="0.2">
      <c r="A1441" s="394"/>
      <c r="B1441" s="400"/>
      <c r="C1441" s="87" t="s">
        <v>589</v>
      </c>
      <c r="D1441" s="52">
        <f t="shared" si="110"/>
        <v>1788</v>
      </c>
      <c r="E1441" s="52">
        <f>D1441/D1437*100</f>
        <v>7.0468608363220744</v>
      </c>
      <c r="F1441" s="52">
        <f>F1446+F1451</f>
        <v>257.7</v>
      </c>
      <c r="G1441" s="52">
        <f>F1441/F1437*100</f>
        <v>4.7598817879571476</v>
      </c>
      <c r="H1441" s="52">
        <f t="shared" si="109"/>
        <v>-85.587248322147644</v>
      </c>
    </row>
    <row r="1442" spans="1:8" ht="15.75" customHeight="1" x14ac:dyDescent="0.2">
      <c r="A1442" s="362" t="s">
        <v>570</v>
      </c>
      <c r="B1442" s="391" t="s">
        <v>105</v>
      </c>
      <c r="C1442" s="12" t="s">
        <v>585</v>
      </c>
      <c r="D1442" s="8">
        <f>D1443+D1444+D1445+D1446</f>
        <v>13568</v>
      </c>
      <c r="E1442" s="8">
        <v>100</v>
      </c>
      <c r="F1442" s="8">
        <v>3058.4</v>
      </c>
      <c r="G1442" s="8">
        <f>F1442/F1442*100</f>
        <v>100</v>
      </c>
      <c r="H1442" s="8">
        <f t="shared" si="109"/>
        <v>-77.458726415094333</v>
      </c>
    </row>
    <row r="1443" spans="1:8" ht="31.5" x14ac:dyDescent="0.2">
      <c r="A1443" s="362"/>
      <c r="B1443" s="391"/>
      <c r="C1443" s="12" t="s">
        <v>586</v>
      </c>
      <c r="D1443" s="175">
        <v>13568</v>
      </c>
      <c r="E1443" s="175">
        <f>D1443/D1442*100</f>
        <v>100</v>
      </c>
      <c r="F1443" s="175">
        <v>3058.4</v>
      </c>
      <c r="G1443" s="175">
        <f>F1443/F1442*100</f>
        <v>100</v>
      </c>
      <c r="H1443" s="8">
        <f t="shared" si="109"/>
        <v>-77.458726415094333</v>
      </c>
    </row>
    <row r="1444" spans="1:8" x14ac:dyDescent="0.2">
      <c r="A1444" s="362"/>
      <c r="B1444" s="391"/>
      <c r="C1444" s="12" t="s">
        <v>587</v>
      </c>
      <c r="D1444" s="8">
        <v>0</v>
      </c>
      <c r="E1444" s="8">
        <v>0</v>
      </c>
      <c r="F1444" s="8">
        <v>0</v>
      </c>
      <c r="G1444" s="8">
        <v>0</v>
      </c>
      <c r="H1444" s="8" t="s">
        <v>89</v>
      </c>
    </row>
    <row r="1445" spans="1:8" x14ac:dyDescent="0.2">
      <c r="A1445" s="362"/>
      <c r="B1445" s="391"/>
      <c r="C1445" s="12" t="s">
        <v>588</v>
      </c>
      <c r="D1445" s="8">
        <v>0</v>
      </c>
      <c r="E1445" s="8">
        <v>0</v>
      </c>
      <c r="F1445" s="8">
        <v>0</v>
      </c>
      <c r="G1445" s="8">
        <v>0</v>
      </c>
      <c r="H1445" s="8" t="s">
        <v>89</v>
      </c>
    </row>
    <row r="1446" spans="1:8" x14ac:dyDescent="0.2">
      <c r="A1446" s="362"/>
      <c r="B1446" s="391"/>
      <c r="C1446" s="12" t="s">
        <v>589</v>
      </c>
      <c r="D1446" s="8">
        <f>D1456</f>
        <v>0</v>
      </c>
      <c r="E1446" s="8">
        <f>D1446/D1442</f>
        <v>0</v>
      </c>
      <c r="F1446" s="8">
        <f t="shared" ref="F1446:G1446" si="111">F1456</f>
        <v>0</v>
      </c>
      <c r="G1446" s="8">
        <f t="shared" si="111"/>
        <v>0</v>
      </c>
      <c r="H1446" s="8" t="s">
        <v>89</v>
      </c>
    </row>
    <row r="1447" spans="1:8" ht="15.75" customHeight="1" x14ac:dyDescent="0.2">
      <c r="A1447" s="362" t="s">
        <v>573</v>
      </c>
      <c r="B1447" s="391" t="s">
        <v>144</v>
      </c>
      <c r="C1447" s="12" t="s">
        <v>585</v>
      </c>
      <c r="D1447" s="8">
        <f>D1448+D1449+D1450+D1451</f>
        <v>11805</v>
      </c>
      <c r="E1447" s="8">
        <f t="shared" ref="E1447" si="112">E1448+E1449+E1450+E1451</f>
        <v>100</v>
      </c>
      <c r="F1447" s="8">
        <f t="shared" ref="F1447" si="113">F1448+F1449+F1450+F1451</f>
        <v>2355.6</v>
      </c>
      <c r="G1447" s="8">
        <f>G1448+G1449+G1450+G1451</f>
        <v>100.00000000000001</v>
      </c>
      <c r="H1447" s="8">
        <f t="shared" si="109"/>
        <v>-80.045743329097832</v>
      </c>
    </row>
    <row r="1448" spans="1:8" ht="31.5" x14ac:dyDescent="0.2">
      <c r="A1448" s="362"/>
      <c r="B1448" s="391"/>
      <c r="C1448" s="12" t="s">
        <v>586</v>
      </c>
      <c r="D1448" s="8">
        <v>10017</v>
      </c>
      <c r="E1448" s="8">
        <f>D1448/D1447*100</f>
        <v>84.853875476493016</v>
      </c>
      <c r="F1448" s="8">
        <v>2097.9</v>
      </c>
      <c r="G1448" s="8">
        <f>F1448/F1447*100</f>
        <v>89.060112073357118</v>
      </c>
      <c r="H1448" s="8">
        <f t="shared" si="109"/>
        <v>-79.056603773584897</v>
      </c>
    </row>
    <row r="1449" spans="1:8" x14ac:dyDescent="0.2">
      <c r="A1449" s="362"/>
      <c r="B1449" s="391"/>
      <c r="C1449" s="12" t="s">
        <v>587</v>
      </c>
      <c r="D1449" s="8">
        <v>0</v>
      </c>
      <c r="E1449" s="8">
        <v>0</v>
      </c>
      <c r="F1449" s="8">
        <v>0</v>
      </c>
      <c r="G1449" s="8">
        <v>0</v>
      </c>
      <c r="H1449" s="8" t="s">
        <v>89</v>
      </c>
    </row>
    <row r="1450" spans="1:8" x14ac:dyDescent="0.2">
      <c r="A1450" s="362"/>
      <c r="B1450" s="391"/>
      <c r="C1450" s="12" t="s">
        <v>588</v>
      </c>
      <c r="D1450" s="8">
        <v>0</v>
      </c>
      <c r="E1450" s="8">
        <v>0</v>
      </c>
      <c r="F1450" s="8">
        <v>0</v>
      </c>
      <c r="G1450" s="8">
        <v>0</v>
      </c>
      <c r="H1450" s="8" t="s">
        <v>89</v>
      </c>
    </row>
    <row r="1451" spans="1:8" x14ac:dyDescent="0.2">
      <c r="A1451" s="362"/>
      <c r="B1451" s="391"/>
      <c r="C1451" s="12" t="s">
        <v>589</v>
      </c>
      <c r="D1451" s="8">
        <v>1788</v>
      </c>
      <c r="E1451" s="8">
        <f>D1451/D1447*100</f>
        <v>15.146124523506987</v>
      </c>
      <c r="F1451" s="8">
        <v>257.7</v>
      </c>
      <c r="G1451" s="8">
        <f>F1451/F1447*100</f>
        <v>10.939887926642895</v>
      </c>
      <c r="H1451" s="8">
        <f t="shared" si="109"/>
        <v>-85.587248322147644</v>
      </c>
    </row>
    <row r="1452" spans="1:8" ht="20.25" hidden="1" customHeight="1" x14ac:dyDescent="0.2">
      <c r="A1452" s="408" t="s">
        <v>1178</v>
      </c>
      <c r="B1452" s="436" t="s">
        <v>1181</v>
      </c>
      <c r="C1452" s="12" t="s">
        <v>585</v>
      </c>
      <c r="D1452" s="8"/>
      <c r="E1452" s="8"/>
      <c r="F1452" s="8"/>
      <c r="G1452" s="8"/>
      <c r="H1452" s="8"/>
    </row>
    <row r="1453" spans="1:8" ht="31.5" hidden="1" x14ac:dyDescent="0.2">
      <c r="A1453" s="409"/>
      <c r="B1453" s="437"/>
      <c r="C1453" s="12" t="s">
        <v>586</v>
      </c>
      <c r="D1453" s="8"/>
      <c r="E1453" s="8"/>
      <c r="F1453" s="8"/>
      <c r="G1453" s="8"/>
      <c r="H1453" s="8"/>
    </row>
    <row r="1454" spans="1:8" hidden="1" x14ac:dyDescent="0.2">
      <c r="A1454" s="409"/>
      <c r="B1454" s="437"/>
      <c r="C1454" s="12" t="s">
        <v>587</v>
      </c>
      <c r="D1454" s="8"/>
      <c r="E1454" s="8"/>
      <c r="F1454" s="8"/>
      <c r="G1454" s="8"/>
      <c r="H1454" s="8"/>
    </row>
    <row r="1455" spans="1:8" hidden="1" x14ac:dyDescent="0.2">
      <c r="A1455" s="409"/>
      <c r="B1455" s="437"/>
      <c r="C1455" s="12" t="s">
        <v>588</v>
      </c>
      <c r="D1455" s="8"/>
      <c r="E1455" s="8"/>
      <c r="F1455" s="8"/>
      <c r="G1455" s="8"/>
      <c r="H1455" s="8"/>
    </row>
    <row r="1456" spans="1:8" ht="27" hidden="1" customHeight="1" x14ac:dyDescent="0.2">
      <c r="A1456" s="410"/>
      <c r="B1456" s="438"/>
      <c r="C1456" s="12" t="s">
        <v>589</v>
      </c>
      <c r="D1456" s="8"/>
      <c r="E1456" s="8"/>
      <c r="F1456" s="8"/>
      <c r="G1456" s="8"/>
      <c r="H1456" s="8"/>
    </row>
    <row r="1457" spans="1:8" x14ac:dyDescent="0.2">
      <c r="A1457" s="392" t="s">
        <v>574</v>
      </c>
      <c r="B1457" s="406" t="s">
        <v>1415</v>
      </c>
      <c r="C1457" s="88" t="s">
        <v>655</v>
      </c>
      <c r="D1457" s="89">
        <v>0</v>
      </c>
      <c r="E1457" s="89">
        <v>0</v>
      </c>
      <c r="F1457" s="89">
        <v>0</v>
      </c>
      <c r="G1457" s="89">
        <v>0</v>
      </c>
      <c r="H1457" s="89" t="s">
        <v>89</v>
      </c>
    </row>
    <row r="1458" spans="1:8" ht="31.5" x14ac:dyDescent="0.2">
      <c r="A1458" s="392"/>
      <c r="B1458" s="406"/>
      <c r="C1458" s="88" t="s">
        <v>586</v>
      </c>
      <c r="D1458" s="89">
        <v>0</v>
      </c>
      <c r="E1458" s="89">
        <v>0</v>
      </c>
      <c r="F1458" s="89">
        <v>0</v>
      </c>
      <c r="G1458" s="89">
        <v>0</v>
      </c>
      <c r="H1458" s="89" t="s">
        <v>89</v>
      </c>
    </row>
    <row r="1459" spans="1:8" x14ac:dyDescent="0.2">
      <c r="A1459" s="392"/>
      <c r="B1459" s="406"/>
      <c r="C1459" s="88" t="s">
        <v>587</v>
      </c>
      <c r="D1459" s="89">
        <v>0</v>
      </c>
      <c r="E1459" s="89">
        <v>0</v>
      </c>
      <c r="F1459" s="89">
        <v>0</v>
      </c>
      <c r="G1459" s="89">
        <v>0</v>
      </c>
      <c r="H1459" s="89" t="s">
        <v>89</v>
      </c>
    </row>
    <row r="1460" spans="1:8" x14ac:dyDescent="0.2">
      <c r="A1460" s="392"/>
      <c r="B1460" s="406"/>
      <c r="C1460" s="88" t="s">
        <v>588</v>
      </c>
      <c r="D1460" s="89">
        <v>0</v>
      </c>
      <c r="E1460" s="89">
        <v>0</v>
      </c>
      <c r="F1460" s="89">
        <v>0</v>
      </c>
      <c r="G1460" s="89">
        <v>0</v>
      </c>
      <c r="H1460" s="89" t="s">
        <v>89</v>
      </c>
    </row>
    <row r="1461" spans="1:8" x14ac:dyDescent="0.2">
      <c r="A1461" s="392"/>
      <c r="B1461" s="406"/>
      <c r="C1461" s="88" t="s">
        <v>589</v>
      </c>
      <c r="D1461" s="89">
        <v>0</v>
      </c>
      <c r="E1461" s="89">
        <v>0</v>
      </c>
      <c r="F1461" s="89">
        <v>0</v>
      </c>
      <c r="G1461" s="89">
        <v>0</v>
      </c>
      <c r="H1461" s="89" t="s">
        <v>89</v>
      </c>
    </row>
    <row r="1462" spans="1:8" s="76" customFormat="1" ht="39" hidden="1" customHeight="1" x14ac:dyDescent="0.2">
      <c r="A1462" s="362" t="s">
        <v>575</v>
      </c>
      <c r="B1462" s="391" t="s">
        <v>1036</v>
      </c>
      <c r="C1462" s="12" t="s">
        <v>585</v>
      </c>
      <c r="D1462" s="8"/>
      <c r="E1462" s="8"/>
      <c r="F1462" s="8"/>
      <c r="G1462" s="8"/>
      <c r="H1462" s="8"/>
    </row>
    <row r="1463" spans="1:8" s="76" customFormat="1" ht="39" hidden="1" customHeight="1" x14ac:dyDescent="0.2">
      <c r="A1463" s="362"/>
      <c r="B1463" s="391"/>
      <c r="C1463" s="12" t="s">
        <v>586</v>
      </c>
      <c r="D1463" s="175"/>
      <c r="E1463" s="175"/>
      <c r="F1463" s="175"/>
      <c r="G1463" s="175"/>
      <c r="H1463" s="8"/>
    </row>
    <row r="1464" spans="1:8" s="76" customFormat="1" ht="22.5" hidden="1" customHeight="1" x14ac:dyDescent="0.2">
      <c r="A1464" s="362"/>
      <c r="B1464" s="391"/>
      <c r="C1464" s="12" t="s">
        <v>587</v>
      </c>
      <c r="D1464" s="8"/>
      <c r="E1464" s="8"/>
      <c r="F1464" s="8"/>
      <c r="G1464" s="175"/>
      <c r="H1464" s="8"/>
    </row>
    <row r="1465" spans="1:8" s="76" customFormat="1" ht="28.5" hidden="1" customHeight="1" x14ac:dyDescent="0.2">
      <c r="A1465" s="362"/>
      <c r="B1465" s="391"/>
      <c r="C1465" s="12" t="s">
        <v>588</v>
      </c>
      <c r="D1465" s="8"/>
      <c r="E1465" s="8"/>
      <c r="F1465" s="8"/>
      <c r="G1465" s="175"/>
      <c r="H1465" s="8"/>
    </row>
    <row r="1466" spans="1:8" s="76" customFormat="1" ht="28.5" hidden="1" customHeight="1" x14ac:dyDescent="0.2">
      <c r="A1466" s="362"/>
      <c r="B1466" s="391"/>
      <c r="C1466" s="12" t="s">
        <v>589</v>
      </c>
      <c r="D1466" s="8"/>
      <c r="E1466" s="8"/>
      <c r="F1466" s="8"/>
      <c r="G1466" s="175"/>
      <c r="H1466" s="8"/>
    </row>
    <row r="1467" spans="1:8" s="76" customFormat="1" ht="24.75" hidden="1" customHeight="1" x14ac:dyDescent="0.2">
      <c r="A1467" s="362" t="s">
        <v>576</v>
      </c>
      <c r="B1467" s="391" t="s">
        <v>1037</v>
      </c>
      <c r="C1467" s="12" t="s">
        <v>585</v>
      </c>
      <c r="D1467" s="8"/>
      <c r="E1467" s="8"/>
      <c r="F1467" s="8"/>
      <c r="G1467" s="8"/>
      <c r="H1467" s="8"/>
    </row>
    <row r="1468" spans="1:8" s="76" customFormat="1" ht="43.5" hidden="1" customHeight="1" x14ac:dyDescent="0.2">
      <c r="A1468" s="362"/>
      <c r="B1468" s="391"/>
      <c r="C1468" s="12" t="s">
        <v>586</v>
      </c>
      <c r="D1468" s="8"/>
      <c r="E1468" s="175"/>
      <c r="F1468" s="8"/>
      <c r="G1468" s="175"/>
      <c r="H1468" s="8"/>
    </row>
    <row r="1469" spans="1:8" s="76" customFormat="1" ht="30" hidden="1" customHeight="1" x14ac:dyDescent="0.2">
      <c r="A1469" s="362"/>
      <c r="B1469" s="391"/>
      <c r="C1469" s="12" t="s">
        <v>587</v>
      </c>
      <c r="D1469" s="8"/>
      <c r="E1469" s="8"/>
      <c r="F1469" s="8"/>
      <c r="G1469" s="8"/>
      <c r="H1469" s="8"/>
    </row>
    <row r="1470" spans="1:8" s="76" customFormat="1" ht="24.75" hidden="1" customHeight="1" x14ac:dyDescent="0.2">
      <c r="A1470" s="362"/>
      <c r="B1470" s="391"/>
      <c r="C1470" s="12" t="s">
        <v>588</v>
      </c>
      <c r="D1470" s="8"/>
      <c r="E1470" s="8"/>
      <c r="F1470" s="8"/>
      <c r="G1470" s="8"/>
      <c r="H1470" s="8"/>
    </row>
    <row r="1471" spans="1:8" s="76" customFormat="1" ht="30.75" hidden="1" customHeight="1" x14ac:dyDescent="0.2">
      <c r="A1471" s="362"/>
      <c r="B1471" s="391"/>
      <c r="C1471" s="12" t="s">
        <v>589</v>
      </c>
      <c r="D1471" s="8"/>
      <c r="E1471" s="8"/>
      <c r="F1471" s="8"/>
      <c r="G1471" s="8"/>
      <c r="H1471" s="8"/>
    </row>
    <row r="1472" spans="1:8" s="76" customFormat="1" hidden="1" x14ac:dyDescent="0.2">
      <c r="A1472" s="362" t="s">
        <v>577</v>
      </c>
      <c r="B1472" s="391" t="s">
        <v>578</v>
      </c>
      <c r="C1472" s="12" t="s">
        <v>585</v>
      </c>
      <c r="D1472" s="8">
        <f>D1473+D1474+D1475+D1476</f>
        <v>0</v>
      </c>
      <c r="E1472" s="8">
        <f>E1473+E1474+E1475+E1476</f>
        <v>0</v>
      </c>
      <c r="F1472" s="8">
        <f>F1473+F1474+F1475+F1476</f>
        <v>0</v>
      </c>
      <c r="G1472" s="8">
        <v>0</v>
      </c>
      <c r="H1472" s="8" t="e">
        <f t="shared" ref="H1472:H1476" si="114">(F1472/D1472*100)-100</f>
        <v>#DIV/0!</v>
      </c>
    </row>
    <row r="1473" spans="1:8" s="76" customFormat="1" ht="31.5" hidden="1" x14ac:dyDescent="0.2">
      <c r="A1473" s="362"/>
      <c r="B1473" s="391"/>
      <c r="C1473" s="12" t="s">
        <v>586</v>
      </c>
      <c r="D1473" s="8">
        <v>0</v>
      </c>
      <c r="E1473" s="8">
        <v>0</v>
      </c>
      <c r="F1473" s="8">
        <v>0</v>
      </c>
      <c r="G1473" s="8">
        <v>0</v>
      </c>
      <c r="H1473" s="8" t="s">
        <v>89</v>
      </c>
    </row>
    <row r="1474" spans="1:8" s="76" customFormat="1" hidden="1" x14ac:dyDescent="0.2">
      <c r="A1474" s="362"/>
      <c r="B1474" s="391"/>
      <c r="C1474" s="12" t="s">
        <v>587</v>
      </c>
      <c r="D1474" s="8">
        <v>0</v>
      </c>
      <c r="E1474" s="8">
        <v>0</v>
      </c>
      <c r="F1474" s="8">
        <v>0</v>
      </c>
      <c r="G1474" s="8">
        <v>0</v>
      </c>
      <c r="H1474" s="8" t="e">
        <f t="shared" si="114"/>
        <v>#DIV/0!</v>
      </c>
    </row>
    <row r="1475" spans="1:8" s="76" customFormat="1" hidden="1" x14ac:dyDescent="0.2">
      <c r="A1475" s="362"/>
      <c r="B1475" s="391"/>
      <c r="C1475" s="12" t="s">
        <v>588</v>
      </c>
      <c r="D1475" s="8">
        <v>0</v>
      </c>
      <c r="E1475" s="8">
        <v>0</v>
      </c>
      <c r="F1475" s="8">
        <v>0</v>
      </c>
      <c r="G1475" s="8">
        <v>0</v>
      </c>
      <c r="H1475" s="8" t="e">
        <f t="shared" si="114"/>
        <v>#DIV/0!</v>
      </c>
    </row>
    <row r="1476" spans="1:8" s="76" customFormat="1" hidden="1" x14ac:dyDescent="0.2">
      <c r="A1476" s="362"/>
      <c r="B1476" s="391"/>
      <c r="C1476" s="12" t="s">
        <v>589</v>
      </c>
      <c r="D1476" s="8">
        <v>0</v>
      </c>
      <c r="E1476" s="8">
        <v>0</v>
      </c>
      <c r="F1476" s="8">
        <v>0</v>
      </c>
      <c r="G1476" s="8">
        <v>0</v>
      </c>
      <c r="H1476" s="8" t="e">
        <f t="shared" si="114"/>
        <v>#DIV/0!</v>
      </c>
    </row>
    <row r="1477" spans="1:8" s="76" customFormat="1" ht="15.75" customHeight="1" x14ac:dyDescent="0.2">
      <c r="A1477" s="439" t="s">
        <v>1026</v>
      </c>
      <c r="B1477" s="442" t="s">
        <v>1416</v>
      </c>
      <c r="C1477" s="84" t="s">
        <v>585</v>
      </c>
      <c r="D1477" s="89">
        <f>D1478+D1479+D1480+D1481</f>
        <v>6080</v>
      </c>
      <c r="E1477" s="89">
        <f>E1478+E1479+E1480+E1481</f>
        <v>100</v>
      </c>
      <c r="F1477" s="89">
        <f>F1478+F1479+F1480+F1481</f>
        <v>0</v>
      </c>
      <c r="G1477" s="89">
        <f>G1478+G1479+G1480+G1481</f>
        <v>0</v>
      </c>
      <c r="H1477" s="89">
        <f>F1477/D1477*100-100</f>
        <v>-100</v>
      </c>
    </row>
    <row r="1478" spans="1:8" s="76" customFormat="1" ht="31.5" x14ac:dyDescent="0.2">
      <c r="A1478" s="440"/>
      <c r="B1478" s="443"/>
      <c r="C1478" s="84" t="s">
        <v>586</v>
      </c>
      <c r="D1478" s="89">
        <f>D1483+D1488</f>
        <v>608</v>
      </c>
      <c r="E1478" s="89">
        <f>D1478/D1477*100</f>
        <v>10</v>
      </c>
      <c r="F1478" s="89">
        <f>F1483+F1488</f>
        <v>0</v>
      </c>
      <c r="G1478" s="89">
        <v>0</v>
      </c>
      <c r="H1478" s="89">
        <f t="shared" ref="H1478:H1481" si="115">F1478/D1478*100-100</f>
        <v>-100</v>
      </c>
    </row>
    <row r="1479" spans="1:8" s="76" customFormat="1" x14ac:dyDescent="0.2">
      <c r="A1479" s="440"/>
      <c r="B1479" s="443"/>
      <c r="C1479" s="84" t="s">
        <v>587</v>
      </c>
      <c r="D1479" s="89">
        <f t="shared" ref="D1479:D1481" si="116">D1484+D1489</f>
        <v>4082.7</v>
      </c>
      <c r="E1479" s="89">
        <f>D1479/D1477*100</f>
        <v>67.149671052631575</v>
      </c>
      <c r="F1479" s="89">
        <f t="shared" ref="F1479:F1481" si="117">F1484+F1489</f>
        <v>0</v>
      </c>
      <c r="G1479" s="89">
        <v>0</v>
      </c>
      <c r="H1479" s="89">
        <f t="shared" si="115"/>
        <v>-100</v>
      </c>
    </row>
    <row r="1480" spans="1:8" s="76" customFormat="1" x14ac:dyDescent="0.2">
      <c r="A1480" s="440"/>
      <c r="B1480" s="443"/>
      <c r="C1480" s="84" t="s">
        <v>588</v>
      </c>
      <c r="D1480" s="89">
        <f t="shared" si="116"/>
        <v>1085.3</v>
      </c>
      <c r="E1480" s="89">
        <f>D1480/D1477*100</f>
        <v>17.850328947368421</v>
      </c>
      <c r="F1480" s="89">
        <f t="shared" si="117"/>
        <v>0</v>
      </c>
      <c r="G1480" s="89">
        <v>0</v>
      </c>
      <c r="H1480" s="89">
        <f t="shared" si="115"/>
        <v>-100</v>
      </c>
    </row>
    <row r="1481" spans="1:8" s="76" customFormat="1" x14ac:dyDescent="0.2">
      <c r="A1481" s="441"/>
      <c r="B1481" s="444"/>
      <c r="C1481" s="84" t="s">
        <v>589</v>
      </c>
      <c r="D1481" s="89">
        <f t="shared" si="116"/>
        <v>304</v>
      </c>
      <c r="E1481" s="89">
        <f>D1481/D1477*100</f>
        <v>5</v>
      </c>
      <c r="F1481" s="89">
        <f t="shared" si="117"/>
        <v>0</v>
      </c>
      <c r="G1481" s="89">
        <v>0</v>
      </c>
      <c r="H1481" s="89">
        <f t="shared" si="115"/>
        <v>-100</v>
      </c>
    </row>
    <row r="1482" spans="1:8" s="76" customFormat="1" ht="15.75" customHeight="1" x14ac:dyDescent="0.2">
      <c r="A1482" s="408" t="s">
        <v>1027</v>
      </c>
      <c r="B1482" s="436" t="s">
        <v>1028</v>
      </c>
      <c r="C1482" s="12" t="s">
        <v>585</v>
      </c>
      <c r="D1482" s="8">
        <f>D1483+D1484+D1485+D1486</f>
        <v>6080</v>
      </c>
      <c r="E1482" s="8">
        <f>E1483+E1484+E1485+E1486</f>
        <v>100</v>
      </c>
      <c r="F1482" s="8">
        <f>F1483+F1484+F1485+F1486</f>
        <v>0</v>
      </c>
      <c r="G1482" s="8">
        <f>G1483+G1484+G1485+G1486</f>
        <v>0</v>
      </c>
      <c r="H1482" s="8">
        <f>F1482/D1482*100-100</f>
        <v>-100</v>
      </c>
    </row>
    <row r="1483" spans="1:8" s="76" customFormat="1" ht="31.5" x14ac:dyDescent="0.2">
      <c r="A1483" s="409"/>
      <c r="B1483" s="437"/>
      <c r="C1483" s="12" t="s">
        <v>586</v>
      </c>
      <c r="D1483" s="8">
        <v>608</v>
      </c>
      <c r="E1483" s="8">
        <f>D1483/D1482*100</f>
        <v>10</v>
      </c>
      <c r="F1483" s="8">
        <v>0</v>
      </c>
      <c r="G1483" s="8">
        <v>0</v>
      </c>
      <c r="H1483" s="8">
        <f t="shared" ref="H1483:H1486" si="118">F1483/D1483*100-100</f>
        <v>-100</v>
      </c>
    </row>
    <row r="1484" spans="1:8" s="76" customFormat="1" x14ac:dyDescent="0.2">
      <c r="A1484" s="409"/>
      <c r="B1484" s="437"/>
      <c r="C1484" s="12" t="s">
        <v>587</v>
      </c>
      <c r="D1484" s="8">
        <v>4082.7</v>
      </c>
      <c r="E1484" s="8">
        <f>D1484/D1482*100</f>
        <v>67.149671052631575</v>
      </c>
      <c r="F1484" s="8">
        <v>0</v>
      </c>
      <c r="G1484" s="8">
        <v>0</v>
      </c>
      <c r="H1484" s="8">
        <f t="shared" si="118"/>
        <v>-100</v>
      </c>
    </row>
    <row r="1485" spans="1:8" s="76" customFormat="1" x14ac:dyDescent="0.2">
      <c r="A1485" s="409"/>
      <c r="B1485" s="437"/>
      <c r="C1485" s="12" t="s">
        <v>588</v>
      </c>
      <c r="D1485" s="8">
        <v>1085.3</v>
      </c>
      <c r="E1485" s="8">
        <f>D1485/D1482*100</f>
        <v>17.850328947368421</v>
      </c>
      <c r="F1485" s="8">
        <v>0</v>
      </c>
      <c r="G1485" s="8">
        <v>0</v>
      </c>
      <c r="H1485" s="8">
        <f t="shared" si="118"/>
        <v>-100</v>
      </c>
    </row>
    <row r="1486" spans="1:8" s="76" customFormat="1" x14ac:dyDescent="0.2">
      <c r="A1486" s="410"/>
      <c r="B1486" s="438"/>
      <c r="C1486" s="12" t="s">
        <v>589</v>
      </c>
      <c r="D1486" s="8">
        <v>304</v>
      </c>
      <c r="E1486" s="8">
        <f>D1486/D1482*100</f>
        <v>5</v>
      </c>
      <c r="F1486" s="8">
        <v>0</v>
      </c>
      <c r="G1486" s="8">
        <v>0</v>
      </c>
      <c r="H1486" s="8">
        <f t="shared" si="118"/>
        <v>-100</v>
      </c>
    </row>
    <row r="1487" spans="1:8" s="76" customFormat="1" ht="15.75" hidden="1" customHeight="1" x14ac:dyDescent="0.2">
      <c r="A1487" s="408" t="s">
        <v>1029</v>
      </c>
      <c r="B1487" s="436" t="s">
        <v>1030</v>
      </c>
      <c r="C1487" s="12" t="s">
        <v>585</v>
      </c>
      <c r="D1487" s="8">
        <f>D1488+D1489+D1490+D1491</f>
        <v>0</v>
      </c>
      <c r="E1487" s="8"/>
      <c r="F1487" s="8">
        <f>F1488+F1489+F1490+F1491</f>
        <v>0</v>
      </c>
      <c r="G1487" s="8" t="e">
        <f>G1488+G1489+G1490+G1491</f>
        <v>#DIV/0!</v>
      </c>
      <c r="H1487" s="8" t="e">
        <f>F1487/D1487*100-100</f>
        <v>#DIV/0!</v>
      </c>
    </row>
    <row r="1488" spans="1:8" s="76" customFormat="1" ht="31.5" hidden="1" x14ac:dyDescent="0.2">
      <c r="A1488" s="409"/>
      <c r="B1488" s="437"/>
      <c r="C1488" s="12" t="s">
        <v>586</v>
      </c>
      <c r="D1488" s="8"/>
      <c r="E1488" s="8"/>
      <c r="F1488" s="8"/>
      <c r="G1488" s="8" t="e">
        <f>F1488/F1487*100</f>
        <v>#DIV/0!</v>
      </c>
      <c r="H1488" s="8" t="s">
        <v>89</v>
      </c>
    </row>
    <row r="1489" spans="1:8" s="76" customFormat="1" hidden="1" x14ac:dyDescent="0.2">
      <c r="A1489" s="409"/>
      <c r="B1489" s="437"/>
      <c r="C1489" s="12" t="s">
        <v>587</v>
      </c>
      <c r="D1489" s="8"/>
      <c r="E1489" s="8"/>
      <c r="F1489" s="8"/>
      <c r="G1489" s="8" t="e">
        <f>F1489/F1487*100</f>
        <v>#DIV/0!</v>
      </c>
      <c r="H1489" s="8" t="s">
        <v>89</v>
      </c>
    </row>
    <row r="1490" spans="1:8" s="76" customFormat="1" hidden="1" x14ac:dyDescent="0.2">
      <c r="A1490" s="409"/>
      <c r="B1490" s="437"/>
      <c r="C1490" s="12" t="s">
        <v>588</v>
      </c>
      <c r="D1490" s="8"/>
      <c r="E1490" s="8"/>
      <c r="F1490" s="8"/>
      <c r="G1490" s="8" t="e">
        <f>F1490/F1487*100</f>
        <v>#DIV/0!</v>
      </c>
      <c r="H1490" s="8" t="s">
        <v>89</v>
      </c>
    </row>
    <row r="1491" spans="1:8" s="76" customFormat="1" hidden="1" x14ac:dyDescent="0.2">
      <c r="A1491" s="410"/>
      <c r="B1491" s="438"/>
      <c r="C1491" s="12" t="s">
        <v>589</v>
      </c>
      <c r="D1491" s="8"/>
      <c r="E1491" s="8"/>
      <c r="F1491" s="8"/>
      <c r="G1491" s="8">
        <v>100</v>
      </c>
      <c r="H1491" s="8" t="e">
        <f t="shared" ref="H1491" si="119">F1491/D1491*100-100</f>
        <v>#DIV/0!</v>
      </c>
    </row>
    <row r="1492" spans="1:8" s="5" customFormat="1" x14ac:dyDescent="0.2">
      <c r="A1492" s="424"/>
      <c r="B1492" s="423" t="s">
        <v>1031</v>
      </c>
      <c r="C1492" s="258" t="s">
        <v>585</v>
      </c>
      <c r="D1492" s="257">
        <f>SUM(D1493:D1496)</f>
        <v>4335145.7</v>
      </c>
      <c r="E1492" s="257">
        <f>SUM(E1493:E1496)</f>
        <v>99.999999999999986</v>
      </c>
      <c r="F1492" s="257">
        <f>SUM(F1493:F1496)</f>
        <v>825531.79500000004</v>
      </c>
      <c r="G1492" s="257">
        <f>SUM(G1493:G1496)</f>
        <v>99.999999999999986</v>
      </c>
      <c r="H1492" s="257">
        <f>F1492/D1492*100-100</f>
        <v>-80.957230687771343</v>
      </c>
    </row>
    <row r="1493" spans="1:8" s="5" customFormat="1" ht="34.5" customHeight="1" x14ac:dyDescent="0.2">
      <c r="A1493" s="425"/>
      <c r="B1493" s="423"/>
      <c r="C1493" s="258" t="s">
        <v>586</v>
      </c>
      <c r="D1493" s="257">
        <f>D8+D393+D138+D483+D1003+D1108++D1163+D1288+D1338+D1378+D1458+D1068+D693+D1478</f>
        <v>1985889</v>
      </c>
      <c r="E1493" s="257">
        <f>D1493/D1492*100</f>
        <v>45.809048586302417</v>
      </c>
      <c r="F1493" s="257">
        <f>F8+F393+F138+F483+F1003+F1108++F1163+F1288+F1338+F1378+F1458+F1068+F693+F1478</f>
        <v>424283.86499999999</v>
      </c>
      <c r="G1493" s="257">
        <f>F1493/F1492*100</f>
        <v>51.395217915259096</v>
      </c>
      <c r="H1493" s="257">
        <f t="shared" ref="H1493:H1496" si="120">F1493/D1493*100-100</f>
        <v>-78.635066461418546</v>
      </c>
    </row>
    <row r="1494" spans="1:8" s="5" customFormat="1" x14ac:dyDescent="0.2">
      <c r="A1494" s="425"/>
      <c r="B1494" s="423"/>
      <c r="C1494" s="258" t="s">
        <v>587</v>
      </c>
      <c r="D1494" s="257">
        <f>D9+D394+D139+D484+D1004+D1109++D1164+D1289+D1339+D1379+D1459+D1069+D694+D1479</f>
        <v>349513.2</v>
      </c>
      <c r="E1494" s="257">
        <f>D1494/D1492*100</f>
        <v>8.0623172596021391</v>
      </c>
      <c r="F1494" s="257">
        <f>F9+F394+F139+F484+F1004+F1109++F1164+F1289+F1339+F1379+F1459+F1069+F694+F1479</f>
        <v>64146.80000000001</v>
      </c>
      <c r="G1494" s="257">
        <f>F1494/F1492*100</f>
        <v>7.7703609223191705</v>
      </c>
      <c r="H1494" s="257">
        <f t="shared" si="120"/>
        <v>-81.646816200360959</v>
      </c>
    </row>
    <row r="1495" spans="1:8" s="5" customFormat="1" x14ac:dyDescent="0.2">
      <c r="A1495" s="425"/>
      <c r="B1495" s="423"/>
      <c r="C1495" s="258" t="s">
        <v>588</v>
      </c>
      <c r="D1495" s="257">
        <f>D10+D395+D140+D485+D1005+D1110++D1165+D1290+D1340+D1380+D1460+D1070+D695+D1480</f>
        <v>1665408.4999999998</v>
      </c>
      <c r="E1495" s="257">
        <f>D1495/D1492*100</f>
        <v>38.416436614806273</v>
      </c>
      <c r="F1495" s="257">
        <f>F10+F395+F140+F485+F1005+F1110++F1165+F1290+F1340+F1380+F1460+F1070+F695+F1480</f>
        <v>265509.5</v>
      </c>
      <c r="G1495" s="257">
        <f>F1495/F1492*100</f>
        <v>32.162237918407484</v>
      </c>
      <c r="H1495" s="257">
        <f t="shared" si="120"/>
        <v>-84.057394927430721</v>
      </c>
    </row>
    <row r="1496" spans="1:8" s="5" customFormat="1" x14ac:dyDescent="0.2">
      <c r="A1496" s="426"/>
      <c r="B1496" s="423"/>
      <c r="C1496" s="258" t="s">
        <v>589</v>
      </c>
      <c r="D1496" s="257">
        <f>D11+D396+D141+D486+D1006+D1111++D1166+D1291+D1341+D1381+D1461+D1071+D696+D1481</f>
        <v>334335</v>
      </c>
      <c r="E1496" s="257">
        <f>D1496/D1492*100</f>
        <v>7.7121975392891633</v>
      </c>
      <c r="F1496" s="257">
        <f>F11+F396+F141+F486+F1006+F1111++F1166+F1291+F1341+F1381+F1461+F1071+F696+F1481</f>
        <v>71591.62999999999</v>
      </c>
      <c r="G1496" s="257">
        <f>F1496/F1492*100</f>
        <v>8.6721832440142403</v>
      </c>
      <c r="H1496" s="257">
        <f t="shared" si="120"/>
        <v>-78.586857493232841</v>
      </c>
    </row>
    <row r="1497" spans="1:8" x14ac:dyDescent="0.2">
      <c r="A1497" s="77"/>
      <c r="B1497" s="78"/>
      <c r="C1497" s="78"/>
      <c r="E1497" s="178"/>
      <c r="G1497" s="178"/>
      <c r="H1497" s="178"/>
    </row>
    <row r="1498" spans="1:8" x14ac:dyDescent="0.2">
      <c r="A1498" s="77"/>
      <c r="B1498" s="78"/>
      <c r="C1498" s="78"/>
      <c r="E1498" s="178"/>
      <c r="G1498" s="178"/>
      <c r="H1498" s="178"/>
    </row>
  </sheetData>
  <mergeCells count="603">
    <mergeCell ref="A567:A571"/>
    <mergeCell ref="B567:B571"/>
    <mergeCell ref="A1482:A1486"/>
    <mergeCell ref="B1482:B1486"/>
    <mergeCell ref="A1487:A1491"/>
    <mergeCell ref="B1487:B1491"/>
    <mergeCell ref="A1357:A1361"/>
    <mergeCell ref="B1357:B1361"/>
    <mergeCell ref="A1377:A1381"/>
    <mergeCell ref="B1377:B1381"/>
    <mergeCell ref="A1382:A1386"/>
    <mergeCell ref="B1382:B1386"/>
    <mergeCell ref="A1407:A1411"/>
    <mergeCell ref="B1407:B1411"/>
    <mergeCell ref="A1412:A1416"/>
    <mergeCell ref="B1412:B1416"/>
    <mergeCell ref="A1417:A1421"/>
    <mergeCell ref="B1417:B1421"/>
    <mergeCell ref="A1362:A1366"/>
    <mergeCell ref="B1362:B1366"/>
    <mergeCell ref="A1367:A1371"/>
    <mergeCell ref="B1367:B1371"/>
    <mergeCell ref="A1332:A1336"/>
    <mergeCell ref="B1332:B1336"/>
    <mergeCell ref="A1477:A1481"/>
    <mergeCell ref="B1477:B1481"/>
    <mergeCell ref="A1437:A1441"/>
    <mergeCell ref="B1437:B1441"/>
    <mergeCell ref="A1442:A1446"/>
    <mergeCell ref="B1442:B1446"/>
    <mergeCell ref="A1402:A1406"/>
    <mergeCell ref="B1402:B1406"/>
    <mergeCell ref="A1447:A1451"/>
    <mergeCell ref="B1447:B1451"/>
    <mergeCell ref="A1337:A1341"/>
    <mergeCell ref="B1337:B1341"/>
    <mergeCell ref="A1342:A1346"/>
    <mergeCell ref="B1342:B1346"/>
    <mergeCell ref="B1427:B1431"/>
    <mergeCell ref="B1432:B1436"/>
    <mergeCell ref="A1452:A1456"/>
    <mergeCell ref="B1452:B1456"/>
    <mergeCell ref="B1422:B1426"/>
    <mergeCell ref="A1422:A1426"/>
    <mergeCell ref="A642:A646"/>
    <mergeCell ref="B642:B646"/>
    <mergeCell ref="A1347:A1351"/>
    <mergeCell ref="B1347:B1351"/>
    <mergeCell ref="A1372:A1376"/>
    <mergeCell ref="B1372:B1376"/>
    <mergeCell ref="A1352:A1356"/>
    <mergeCell ref="B1352:B1356"/>
    <mergeCell ref="A1262:A1266"/>
    <mergeCell ref="B1262:B1266"/>
    <mergeCell ref="A1267:A1271"/>
    <mergeCell ref="B1267:B1271"/>
    <mergeCell ref="A1297:A1301"/>
    <mergeCell ref="B1297:B1301"/>
    <mergeCell ref="A1302:A1306"/>
    <mergeCell ref="B1302:B1306"/>
    <mergeCell ref="A1307:A1311"/>
    <mergeCell ref="B1307:B1311"/>
    <mergeCell ref="A1247:A1251"/>
    <mergeCell ref="B1247:B1251"/>
    <mergeCell ref="A1322:A1326"/>
    <mergeCell ref="B1322:B1326"/>
    <mergeCell ref="A1327:A1331"/>
    <mergeCell ref="B1327:B1331"/>
    <mergeCell ref="A1257:A1261"/>
    <mergeCell ref="B1257:B1261"/>
    <mergeCell ref="B1492:B1496"/>
    <mergeCell ref="A1457:A1461"/>
    <mergeCell ref="B1457:B1461"/>
    <mergeCell ref="A1462:A1466"/>
    <mergeCell ref="B1462:B1466"/>
    <mergeCell ref="A1467:A1471"/>
    <mergeCell ref="B1467:B1471"/>
    <mergeCell ref="A1492:A1496"/>
    <mergeCell ref="A1387:A1391"/>
    <mergeCell ref="B1387:B1391"/>
    <mergeCell ref="A1392:A1396"/>
    <mergeCell ref="B1392:B1396"/>
    <mergeCell ref="A1397:A1401"/>
    <mergeCell ref="B1397:B1401"/>
    <mergeCell ref="A1472:A1476"/>
    <mergeCell ref="B1472:B1476"/>
    <mergeCell ref="A1427:A1431"/>
    <mergeCell ref="A1432:A1436"/>
    <mergeCell ref="A1287:A1291"/>
    <mergeCell ref="B1287:B1291"/>
    <mergeCell ref="A1312:A1316"/>
    <mergeCell ref="B1312:B1316"/>
    <mergeCell ref="A1317:A1321"/>
    <mergeCell ref="B1317:B1321"/>
    <mergeCell ref="A1292:A1296"/>
    <mergeCell ref="B1292:B1296"/>
    <mergeCell ref="A1217:A1221"/>
    <mergeCell ref="B1217:B1221"/>
    <mergeCell ref="A1222:A1226"/>
    <mergeCell ref="B1222:B1226"/>
    <mergeCell ref="A1227:A1231"/>
    <mergeCell ref="B1227:B1231"/>
    <mergeCell ref="A1232:A1236"/>
    <mergeCell ref="B1232:B1236"/>
    <mergeCell ref="B1272:B1276"/>
    <mergeCell ref="A1272:A1276"/>
    <mergeCell ref="A1277:A1281"/>
    <mergeCell ref="B1277:B1281"/>
    <mergeCell ref="B1282:B1286"/>
    <mergeCell ref="A1282:A1286"/>
    <mergeCell ref="A1237:A1241"/>
    <mergeCell ref="B1237:B1241"/>
    <mergeCell ref="A1242:A1246"/>
    <mergeCell ref="B1242:B1246"/>
    <mergeCell ref="A1252:A1256"/>
    <mergeCell ref="B1252:B1256"/>
    <mergeCell ref="A1192:A1196"/>
    <mergeCell ref="B1192:B1196"/>
    <mergeCell ref="A1197:A1201"/>
    <mergeCell ref="B1197:B1201"/>
    <mergeCell ref="A1202:A1206"/>
    <mergeCell ref="B1202:B1206"/>
    <mergeCell ref="A1207:A1211"/>
    <mergeCell ref="B1207:B1211"/>
    <mergeCell ref="A1212:A1216"/>
    <mergeCell ref="B1212:B1216"/>
    <mergeCell ref="A1167:A1171"/>
    <mergeCell ref="B1167:B1171"/>
    <mergeCell ref="A1172:A1176"/>
    <mergeCell ref="B1172:B1176"/>
    <mergeCell ref="A1177:A1181"/>
    <mergeCell ref="B1177:B1181"/>
    <mergeCell ref="A1182:A1186"/>
    <mergeCell ref="B1182:B1186"/>
    <mergeCell ref="A1187:A1191"/>
    <mergeCell ref="B1187:B1191"/>
    <mergeCell ref="A1142:A1146"/>
    <mergeCell ref="B1142:B1146"/>
    <mergeCell ref="A1147:A1151"/>
    <mergeCell ref="B1147:B1151"/>
    <mergeCell ref="A1152:A1156"/>
    <mergeCell ref="B1152:B1156"/>
    <mergeCell ref="A1157:A1161"/>
    <mergeCell ref="B1157:B1161"/>
    <mergeCell ref="A1162:A1166"/>
    <mergeCell ref="B1162:B1166"/>
    <mergeCell ref="A1117:A1121"/>
    <mergeCell ref="B1117:B1121"/>
    <mergeCell ref="A1122:A1126"/>
    <mergeCell ref="B1122:B1126"/>
    <mergeCell ref="A1127:A1131"/>
    <mergeCell ref="B1127:B1131"/>
    <mergeCell ref="A1132:A1136"/>
    <mergeCell ref="B1132:B1136"/>
    <mergeCell ref="A1137:A1141"/>
    <mergeCell ref="B1137:B1141"/>
    <mergeCell ref="A1092:A1096"/>
    <mergeCell ref="B1092:B1096"/>
    <mergeCell ref="A1097:A1101"/>
    <mergeCell ref="B1097:B1101"/>
    <mergeCell ref="A1102:A1106"/>
    <mergeCell ref="B1102:B1106"/>
    <mergeCell ref="A1107:A1111"/>
    <mergeCell ref="B1107:B1111"/>
    <mergeCell ref="A1112:A1116"/>
    <mergeCell ref="B1112:B1116"/>
    <mergeCell ref="A1067:A1071"/>
    <mergeCell ref="B1067:B1071"/>
    <mergeCell ref="A1072:A1076"/>
    <mergeCell ref="B1072:B1076"/>
    <mergeCell ref="A1077:A1081"/>
    <mergeCell ref="B1077:B1081"/>
    <mergeCell ref="A1082:A1086"/>
    <mergeCell ref="B1082:B1086"/>
    <mergeCell ref="A1087:A1091"/>
    <mergeCell ref="B1087:B1091"/>
    <mergeCell ref="A1042:A1046"/>
    <mergeCell ref="B1042:B1046"/>
    <mergeCell ref="A1047:A1051"/>
    <mergeCell ref="B1047:B1051"/>
    <mergeCell ref="A1052:A1056"/>
    <mergeCell ref="B1052:B1056"/>
    <mergeCell ref="A1057:A1061"/>
    <mergeCell ref="B1057:B1061"/>
    <mergeCell ref="A1062:A1066"/>
    <mergeCell ref="B1062:B1066"/>
    <mergeCell ref="A1032:A1036"/>
    <mergeCell ref="B1032:B1036"/>
    <mergeCell ref="A1037:A1041"/>
    <mergeCell ref="B1037:B1041"/>
    <mergeCell ref="A1002:A1006"/>
    <mergeCell ref="B1002:B1006"/>
    <mergeCell ref="A1007:A1011"/>
    <mergeCell ref="B1007:B1011"/>
    <mergeCell ref="A1017:A1021"/>
    <mergeCell ref="B1017:B1021"/>
    <mergeCell ref="A1022:A1026"/>
    <mergeCell ref="B1022:B1026"/>
    <mergeCell ref="A1027:A1031"/>
    <mergeCell ref="B1027:B1031"/>
    <mergeCell ref="B1012:B1016"/>
    <mergeCell ref="A1012:A1016"/>
    <mergeCell ref="A667:A671"/>
    <mergeCell ref="B667:B671"/>
    <mergeCell ref="A672:A676"/>
    <mergeCell ref="B672:B676"/>
    <mergeCell ref="A677:A681"/>
    <mergeCell ref="B677:B681"/>
    <mergeCell ref="A682:A686"/>
    <mergeCell ref="B682:B686"/>
    <mergeCell ref="A687:A691"/>
    <mergeCell ref="B687:B691"/>
    <mergeCell ref="A602:A606"/>
    <mergeCell ref="B602:B606"/>
    <mergeCell ref="A647:A651"/>
    <mergeCell ref="B647:B651"/>
    <mergeCell ref="A652:A656"/>
    <mergeCell ref="B652:B656"/>
    <mergeCell ref="A657:A661"/>
    <mergeCell ref="B657:B661"/>
    <mergeCell ref="A662:A666"/>
    <mergeCell ref="B662:B666"/>
    <mergeCell ref="A607:A611"/>
    <mergeCell ref="B607:B611"/>
    <mergeCell ref="A612:A616"/>
    <mergeCell ref="B612:B616"/>
    <mergeCell ref="A617:A621"/>
    <mergeCell ref="B617:B621"/>
    <mergeCell ref="A622:A626"/>
    <mergeCell ref="B622:B626"/>
    <mergeCell ref="A627:A631"/>
    <mergeCell ref="B627:B631"/>
    <mergeCell ref="A632:A636"/>
    <mergeCell ref="B632:B636"/>
    <mergeCell ref="A637:A641"/>
    <mergeCell ref="B637:B641"/>
    <mergeCell ref="A572:A576"/>
    <mergeCell ref="B572:B576"/>
    <mergeCell ref="A577:A581"/>
    <mergeCell ref="B577:B581"/>
    <mergeCell ref="A587:A591"/>
    <mergeCell ref="B587:B591"/>
    <mergeCell ref="A592:A596"/>
    <mergeCell ref="B592:B596"/>
    <mergeCell ref="A597:A601"/>
    <mergeCell ref="B597:B601"/>
    <mergeCell ref="A582:A586"/>
    <mergeCell ref="B582:B586"/>
    <mergeCell ref="A532:A536"/>
    <mergeCell ref="B532:B536"/>
    <mergeCell ref="A547:A551"/>
    <mergeCell ref="B547:B551"/>
    <mergeCell ref="A552:A556"/>
    <mergeCell ref="B552:B556"/>
    <mergeCell ref="A562:A566"/>
    <mergeCell ref="B562:B566"/>
    <mergeCell ref="A537:A541"/>
    <mergeCell ref="B537:B541"/>
    <mergeCell ref="A542:A546"/>
    <mergeCell ref="B542:B546"/>
    <mergeCell ref="A557:A561"/>
    <mergeCell ref="B557:B561"/>
    <mergeCell ref="A507:A511"/>
    <mergeCell ref="B507:B511"/>
    <mergeCell ref="A512:A516"/>
    <mergeCell ref="B512:B516"/>
    <mergeCell ref="A517:A521"/>
    <mergeCell ref="B517:B521"/>
    <mergeCell ref="A522:A526"/>
    <mergeCell ref="B522:B526"/>
    <mergeCell ref="A527:A531"/>
    <mergeCell ref="B527:B531"/>
    <mergeCell ref="A482:A486"/>
    <mergeCell ref="B482:B486"/>
    <mergeCell ref="A487:A491"/>
    <mergeCell ref="B487:B491"/>
    <mergeCell ref="A492:A496"/>
    <mergeCell ref="B492:B496"/>
    <mergeCell ref="A497:A501"/>
    <mergeCell ref="B497:B501"/>
    <mergeCell ref="A502:A506"/>
    <mergeCell ref="B502:B506"/>
    <mergeCell ref="A457:A461"/>
    <mergeCell ref="B457:B461"/>
    <mergeCell ref="A462:A466"/>
    <mergeCell ref="B462:B466"/>
    <mergeCell ref="A467:A471"/>
    <mergeCell ref="B467:B471"/>
    <mergeCell ref="A472:A476"/>
    <mergeCell ref="B472:B476"/>
    <mergeCell ref="A477:A481"/>
    <mergeCell ref="B477:B481"/>
    <mergeCell ref="A432:A436"/>
    <mergeCell ref="B432:B436"/>
    <mergeCell ref="A437:A441"/>
    <mergeCell ref="B437:B441"/>
    <mergeCell ref="A442:A446"/>
    <mergeCell ref="B442:B446"/>
    <mergeCell ref="A447:A451"/>
    <mergeCell ref="B447:B451"/>
    <mergeCell ref="A452:A456"/>
    <mergeCell ref="B452:B456"/>
    <mergeCell ref="A407:A411"/>
    <mergeCell ref="B407:B411"/>
    <mergeCell ref="A412:A416"/>
    <mergeCell ref="B412:B416"/>
    <mergeCell ref="A417:A421"/>
    <mergeCell ref="B417:B421"/>
    <mergeCell ref="A422:A426"/>
    <mergeCell ref="B422:B426"/>
    <mergeCell ref="A427:A431"/>
    <mergeCell ref="B427:B431"/>
    <mergeCell ref="A372:A376"/>
    <mergeCell ref="B372:B376"/>
    <mergeCell ref="A377:A381"/>
    <mergeCell ref="B377:B381"/>
    <mergeCell ref="A382:A386"/>
    <mergeCell ref="B382:B386"/>
    <mergeCell ref="A387:A391"/>
    <mergeCell ref="B387:B391"/>
    <mergeCell ref="A402:A406"/>
    <mergeCell ref="B402:B406"/>
    <mergeCell ref="A392:A396"/>
    <mergeCell ref="B392:B396"/>
    <mergeCell ref="A397:A401"/>
    <mergeCell ref="B397:B401"/>
    <mergeCell ref="A352:A356"/>
    <mergeCell ref="B352:B356"/>
    <mergeCell ref="A362:A366"/>
    <mergeCell ref="B362:B366"/>
    <mergeCell ref="A342:A346"/>
    <mergeCell ref="B342:B346"/>
    <mergeCell ref="A357:A361"/>
    <mergeCell ref="B357:B361"/>
    <mergeCell ref="A367:A371"/>
    <mergeCell ref="B367:B371"/>
    <mergeCell ref="A317:A321"/>
    <mergeCell ref="B317:B321"/>
    <mergeCell ref="A327:A331"/>
    <mergeCell ref="B327:B331"/>
    <mergeCell ref="A332:A336"/>
    <mergeCell ref="B332:B336"/>
    <mergeCell ref="A337:A341"/>
    <mergeCell ref="B337:B341"/>
    <mergeCell ref="A347:A351"/>
    <mergeCell ref="B347:B351"/>
    <mergeCell ref="A322:A326"/>
    <mergeCell ref="B322:B326"/>
    <mergeCell ref="A292:A296"/>
    <mergeCell ref="B292:B296"/>
    <mergeCell ref="A297:A301"/>
    <mergeCell ref="B297:B301"/>
    <mergeCell ref="A302:A306"/>
    <mergeCell ref="B302:B306"/>
    <mergeCell ref="A307:A311"/>
    <mergeCell ref="B307:B311"/>
    <mergeCell ref="A312:A316"/>
    <mergeCell ref="B312:B316"/>
    <mergeCell ref="A262:A266"/>
    <mergeCell ref="B262:B266"/>
    <mergeCell ref="A267:A271"/>
    <mergeCell ref="B267:B271"/>
    <mergeCell ref="A277:A281"/>
    <mergeCell ref="B277:B281"/>
    <mergeCell ref="A282:A286"/>
    <mergeCell ref="B282:B286"/>
    <mergeCell ref="A287:A291"/>
    <mergeCell ref="B287:B291"/>
    <mergeCell ref="A272:A276"/>
    <mergeCell ref="B272:B276"/>
    <mergeCell ref="A237:A241"/>
    <mergeCell ref="B237:B241"/>
    <mergeCell ref="A242:A246"/>
    <mergeCell ref="B242:B246"/>
    <mergeCell ref="A247:A251"/>
    <mergeCell ref="B247:B251"/>
    <mergeCell ref="A252:A256"/>
    <mergeCell ref="B252:B256"/>
    <mergeCell ref="A257:A261"/>
    <mergeCell ref="B257:B261"/>
    <mergeCell ref="A212:A216"/>
    <mergeCell ref="B212:B216"/>
    <mergeCell ref="A217:A221"/>
    <mergeCell ref="B217:B221"/>
    <mergeCell ref="A222:A226"/>
    <mergeCell ref="B222:B226"/>
    <mergeCell ref="A227:A231"/>
    <mergeCell ref="B227:B231"/>
    <mergeCell ref="A232:A236"/>
    <mergeCell ref="B232:B236"/>
    <mergeCell ref="A187:A191"/>
    <mergeCell ref="B187:B191"/>
    <mergeCell ref="A192:A196"/>
    <mergeCell ref="B192:B196"/>
    <mergeCell ref="A197:A201"/>
    <mergeCell ref="B197:B201"/>
    <mergeCell ref="A202:A206"/>
    <mergeCell ref="B202:B206"/>
    <mergeCell ref="A207:A211"/>
    <mergeCell ref="B207:B211"/>
    <mergeCell ref="A147:A151"/>
    <mergeCell ref="B147:B151"/>
    <mergeCell ref="A152:A156"/>
    <mergeCell ref="B152:B156"/>
    <mergeCell ref="A157:A161"/>
    <mergeCell ref="B157:B161"/>
    <mergeCell ref="A177:A181"/>
    <mergeCell ref="B177:B181"/>
    <mergeCell ref="A182:A186"/>
    <mergeCell ref="B182:B186"/>
    <mergeCell ref="A162:A166"/>
    <mergeCell ref="B162:B166"/>
    <mergeCell ref="A167:A171"/>
    <mergeCell ref="B167:B171"/>
    <mergeCell ref="A172:A176"/>
    <mergeCell ref="B172:B176"/>
    <mergeCell ref="A142:A146"/>
    <mergeCell ref="B142:B146"/>
    <mergeCell ref="A102:A106"/>
    <mergeCell ref="B102:B106"/>
    <mergeCell ref="A107:A111"/>
    <mergeCell ref="B107:B111"/>
    <mergeCell ref="A112:A116"/>
    <mergeCell ref="B112:B116"/>
    <mergeCell ref="B117:B121"/>
    <mergeCell ref="A117:A121"/>
    <mergeCell ref="B82:B86"/>
    <mergeCell ref="A87:A91"/>
    <mergeCell ref="B87:B91"/>
    <mergeCell ref="A92:A96"/>
    <mergeCell ref="B92:B96"/>
    <mergeCell ref="A97:A101"/>
    <mergeCell ref="B97:B101"/>
    <mergeCell ref="A137:A141"/>
    <mergeCell ref="B137:B141"/>
    <mergeCell ref="A127:A131"/>
    <mergeCell ref="B127:B131"/>
    <mergeCell ref="A122:A126"/>
    <mergeCell ref="B122:B126"/>
    <mergeCell ref="B132:B136"/>
    <mergeCell ref="A132:A136"/>
    <mergeCell ref="A692:A696"/>
    <mergeCell ref="B692:B696"/>
    <mergeCell ref="A697:A701"/>
    <mergeCell ref="B697:B701"/>
    <mergeCell ref="B32:B36"/>
    <mergeCell ref="A37:A41"/>
    <mergeCell ref="B37:B41"/>
    <mergeCell ref="A42:A46"/>
    <mergeCell ref="B42:B46"/>
    <mergeCell ref="A52:A56"/>
    <mergeCell ref="B52:B56"/>
    <mergeCell ref="A57:A61"/>
    <mergeCell ref="B57:B61"/>
    <mergeCell ref="B47:B51"/>
    <mergeCell ref="A47:A51"/>
    <mergeCell ref="A62:A66"/>
    <mergeCell ref="B62:B66"/>
    <mergeCell ref="A67:A71"/>
    <mergeCell ref="B67:B71"/>
    <mergeCell ref="A72:A76"/>
    <mergeCell ref="B72:B76"/>
    <mergeCell ref="A77:A81"/>
    <mergeCell ref="B77:B81"/>
    <mergeCell ref="A82:A86"/>
    <mergeCell ref="A12:A16"/>
    <mergeCell ref="B12:B16"/>
    <mergeCell ref="A17:A21"/>
    <mergeCell ref="B17:B21"/>
    <mergeCell ref="A22:A26"/>
    <mergeCell ref="B22:B26"/>
    <mergeCell ref="A27:A31"/>
    <mergeCell ref="B27:B31"/>
    <mergeCell ref="A32:A36"/>
    <mergeCell ref="A2:H2"/>
    <mergeCell ref="A4:A5"/>
    <mergeCell ref="B4:B5"/>
    <mergeCell ref="C4:C5"/>
    <mergeCell ref="D4:E4"/>
    <mergeCell ref="F4:G4"/>
    <mergeCell ref="H4:H5"/>
    <mergeCell ref="A7:A11"/>
    <mergeCell ref="B7:B11"/>
    <mergeCell ref="A702:A706"/>
    <mergeCell ref="B702:B706"/>
    <mergeCell ref="A707:A711"/>
    <mergeCell ref="B707:B711"/>
    <mergeCell ref="A712:A716"/>
    <mergeCell ref="B712:B716"/>
    <mergeCell ref="A717:A721"/>
    <mergeCell ref="B717:B721"/>
    <mergeCell ref="A722:A726"/>
    <mergeCell ref="B722:B726"/>
    <mergeCell ref="A727:A731"/>
    <mergeCell ref="B727:B731"/>
    <mergeCell ref="A732:A736"/>
    <mergeCell ref="B732:B736"/>
    <mergeCell ref="A737:A741"/>
    <mergeCell ref="B737:B741"/>
    <mergeCell ref="A742:A746"/>
    <mergeCell ref="B742:B746"/>
    <mergeCell ref="A747:A751"/>
    <mergeCell ref="B747:B751"/>
    <mergeCell ref="A752:A756"/>
    <mergeCell ref="B752:B756"/>
    <mergeCell ref="A757:A761"/>
    <mergeCell ref="B757:B761"/>
    <mergeCell ref="A762:A766"/>
    <mergeCell ref="B762:B766"/>
    <mergeCell ref="A767:A771"/>
    <mergeCell ref="B767:B771"/>
    <mergeCell ref="A772:A776"/>
    <mergeCell ref="B772:B776"/>
    <mergeCell ref="A777:A781"/>
    <mergeCell ref="B777:B781"/>
    <mergeCell ref="A782:A786"/>
    <mergeCell ref="B782:B786"/>
    <mergeCell ref="A787:A791"/>
    <mergeCell ref="B787:B791"/>
    <mergeCell ref="A792:A796"/>
    <mergeCell ref="B792:B796"/>
    <mergeCell ref="A797:A801"/>
    <mergeCell ref="B797:B801"/>
    <mergeCell ref="A802:A806"/>
    <mergeCell ref="B802:B806"/>
    <mergeCell ref="A807:A811"/>
    <mergeCell ref="B807:B811"/>
    <mergeCell ref="A812:A816"/>
    <mergeCell ref="B812:B816"/>
    <mergeCell ref="A817:A821"/>
    <mergeCell ref="B817:B821"/>
    <mergeCell ref="A822:A826"/>
    <mergeCell ref="B822:B826"/>
    <mergeCell ref="A827:A831"/>
    <mergeCell ref="B827:B831"/>
    <mergeCell ref="A832:A836"/>
    <mergeCell ref="B832:B836"/>
    <mergeCell ref="A837:A841"/>
    <mergeCell ref="B837:B841"/>
    <mergeCell ref="A842:A846"/>
    <mergeCell ref="B842:B846"/>
    <mergeCell ref="A847:A851"/>
    <mergeCell ref="B847:B851"/>
    <mergeCell ref="A852:A856"/>
    <mergeCell ref="B852:B856"/>
    <mergeCell ref="A857:A861"/>
    <mergeCell ref="B857:B861"/>
    <mergeCell ref="A862:A866"/>
    <mergeCell ref="B862:B866"/>
    <mergeCell ref="A867:A871"/>
    <mergeCell ref="B867:B871"/>
    <mergeCell ref="A872:A876"/>
    <mergeCell ref="B872:B876"/>
    <mergeCell ref="A877:A881"/>
    <mergeCell ref="B877:B881"/>
    <mergeCell ref="A882:A886"/>
    <mergeCell ref="B882:B886"/>
    <mergeCell ref="A887:A891"/>
    <mergeCell ref="B887:B891"/>
    <mergeCell ref="A892:A896"/>
    <mergeCell ref="B892:B896"/>
    <mergeCell ref="A897:A901"/>
    <mergeCell ref="B897:B901"/>
    <mergeCell ref="A902:A906"/>
    <mergeCell ref="B902:B906"/>
    <mergeCell ref="A907:A911"/>
    <mergeCell ref="B907:B911"/>
    <mergeCell ref="A912:A916"/>
    <mergeCell ref="B912:B916"/>
    <mergeCell ref="A917:A921"/>
    <mergeCell ref="B917:B921"/>
    <mergeCell ref="A922:A926"/>
    <mergeCell ref="B922:B926"/>
    <mergeCell ref="A927:A931"/>
    <mergeCell ref="B927:B931"/>
    <mergeCell ref="A932:A936"/>
    <mergeCell ref="B932:B936"/>
    <mergeCell ref="A937:A941"/>
    <mergeCell ref="B937:B941"/>
    <mergeCell ref="A942:A946"/>
    <mergeCell ref="B942:B946"/>
    <mergeCell ref="A947:A951"/>
    <mergeCell ref="B947:B951"/>
    <mergeCell ref="A952:A956"/>
    <mergeCell ref="B952:B956"/>
    <mergeCell ref="A957:A961"/>
    <mergeCell ref="B957:B961"/>
    <mergeCell ref="A962:A966"/>
    <mergeCell ref="B962:B966"/>
    <mergeCell ref="A992:A996"/>
    <mergeCell ref="B992:B996"/>
    <mergeCell ref="A997:A1001"/>
    <mergeCell ref="B997:B1001"/>
    <mergeCell ref="A967:A971"/>
    <mergeCell ref="B967:B971"/>
    <mergeCell ref="A972:A976"/>
    <mergeCell ref="B972:B976"/>
    <mergeCell ref="A977:A981"/>
    <mergeCell ref="B977:B981"/>
    <mergeCell ref="A982:A986"/>
    <mergeCell ref="B982:B986"/>
    <mergeCell ref="A987:A991"/>
    <mergeCell ref="B987:B991"/>
  </mergeCells>
  <pageMargins left="0.70866141732283472" right="0.70866141732283472" top="0.74803149606299213" bottom="0.74803149606299213" header="0.31496062992125984" footer="0.31496062992125984"/>
  <pageSetup paperSize="9" scale="75" orientation="landscape" r:id="rId1"/>
  <rowBreaks count="1" manualBreakCount="1">
    <brk id="1480"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форма 2</vt:lpstr>
      <vt:lpstr>форма 4</vt:lpstr>
      <vt:lpstr>'форма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Марина Кузьменко</cp:lastModifiedBy>
  <cp:lastPrinted>2019-05-28T16:11:51Z</cp:lastPrinted>
  <dcterms:created xsi:type="dcterms:W3CDTF">1996-10-08T23:32:33Z</dcterms:created>
  <dcterms:modified xsi:type="dcterms:W3CDTF">2019-05-29T07:12:50Z</dcterms:modified>
</cp:coreProperties>
</file>