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O:\Новый сайт\"/>
    </mc:Choice>
  </mc:AlternateContent>
  <bookViews>
    <workbookView xWindow="0" yWindow="0" windowWidth="17610" windowHeight="7320" activeTab="1"/>
  </bookViews>
  <sheets>
    <sheet name="форма 2" sheetId="8" r:id="rId1"/>
    <sheet name="форма 4" sheetId="10" r:id="rId2"/>
  </sheets>
  <definedNames>
    <definedName name="_xlnm.Print_Titles" localSheetId="1">'форма 4'!$1:$5</definedName>
    <definedName name="_xlnm.Print_Area" localSheetId="1">'форма 4'!$A$1:$H$1392</definedName>
  </definedNames>
  <calcPr calcId="152511"/>
</workbook>
</file>

<file path=xl/calcChain.xml><?xml version="1.0" encoding="utf-8"?>
<calcChain xmlns="http://schemas.openxmlformats.org/spreadsheetml/2006/main">
  <c r="F1163" i="10" l="1"/>
  <c r="F1093" i="10" s="1"/>
  <c r="F384" i="10" l="1"/>
  <c r="F385" i="10"/>
  <c r="F386" i="10"/>
  <c r="F381" i="10" s="1"/>
  <c r="F383" i="10"/>
  <c r="F382" i="10" l="1"/>
  <c r="F392" i="10"/>
  <c r="F752" i="10" l="1"/>
  <c r="F927" i="10" l="1"/>
  <c r="F922" i="10"/>
  <c r="F917" i="10"/>
  <c r="F912" i="10"/>
  <c r="F907" i="10"/>
  <c r="F902" i="10"/>
  <c r="F892" i="10"/>
  <c r="F887" i="10"/>
  <c r="F885" i="10"/>
  <c r="F882" i="10" s="1"/>
  <c r="F872" i="10"/>
  <c r="F868" i="10"/>
  <c r="F867" i="10" s="1"/>
  <c r="F862" i="10"/>
  <c r="F852" i="10"/>
  <c r="F847" i="10"/>
  <c r="F845" i="10"/>
  <c r="F842" i="10" s="1"/>
  <c r="F832" i="10"/>
  <c r="F822" i="10"/>
  <c r="F817" i="10"/>
  <c r="F812" i="10"/>
  <c r="F807" i="10"/>
  <c r="F802" i="10"/>
  <c r="F797" i="10"/>
  <c r="F792" i="10"/>
  <c r="F787" i="10"/>
  <c r="F782" i="10"/>
  <c r="F777" i="10"/>
  <c r="F772" i="10"/>
  <c r="F767" i="10"/>
  <c r="F762" i="10"/>
  <c r="F757" i="10"/>
  <c r="F747" i="10"/>
  <c r="F742" i="10"/>
  <c r="F737" i="10"/>
  <c r="F732" i="10"/>
  <c r="F727" i="10"/>
  <c r="F722" i="10"/>
  <c r="F717" i="10"/>
  <c r="F712" i="10"/>
  <c r="F707" i="10"/>
  <c r="F702" i="10"/>
  <c r="F697" i="10"/>
  <c r="F692" i="10"/>
  <c r="F687" i="10"/>
  <c r="F677" i="10"/>
  <c r="F672" i="10"/>
  <c r="F667" i="10"/>
  <c r="F662" i="10"/>
  <c r="F657" i="10"/>
  <c r="F652" i="10"/>
  <c r="F647" i="10"/>
  <c r="F642" i="10"/>
  <c r="F637" i="10"/>
  <c r="F634" i="10"/>
  <c r="F632" i="10" s="1"/>
  <c r="F682" i="10"/>
  <c r="F857" i="10" l="1"/>
  <c r="I403" i="8"/>
  <c r="I315" i="8"/>
  <c r="I313" i="8"/>
  <c r="I311" i="8"/>
  <c r="I309" i="8"/>
  <c r="I307" i="8"/>
  <c r="I297" i="8"/>
  <c r="I298" i="8"/>
  <c r="I299" i="8"/>
  <c r="I300" i="8"/>
  <c r="I301" i="8"/>
  <c r="I302" i="8"/>
  <c r="I303" i="8"/>
  <c r="I304" i="8"/>
  <c r="I305" i="8"/>
  <c r="I296" i="8"/>
  <c r="F13" i="10"/>
  <c r="F15" i="10"/>
  <c r="F16" i="10"/>
  <c r="F12" i="10" l="1"/>
  <c r="H375" i="10"/>
  <c r="F372" i="10"/>
  <c r="G375" i="10" s="1"/>
  <c r="G372" i="10" s="1"/>
  <c r="D372" i="10"/>
  <c r="E375" i="10" s="1"/>
  <c r="E372" i="10" s="1"/>
  <c r="H368" i="10"/>
  <c r="F367" i="10"/>
  <c r="G368" i="10" s="1"/>
  <c r="G367" i="10" s="1"/>
  <c r="D367" i="10"/>
  <c r="E368" i="10" s="1"/>
  <c r="E367" i="10" s="1"/>
  <c r="H363" i="10"/>
  <c r="F362" i="10"/>
  <c r="G363" i="10" s="1"/>
  <c r="G362" i="10" s="1"/>
  <c r="D362" i="10"/>
  <c r="E363" i="10" s="1"/>
  <c r="E362" i="10" s="1"/>
  <c r="H358" i="10"/>
  <c r="F357" i="10"/>
  <c r="G358" i="10" s="1"/>
  <c r="G357" i="10" s="1"/>
  <c r="D357" i="10"/>
  <c r="E358" i="10" s="1"/>
  <c r="E357" i="10" s="1"/>
  <c r="H353" i="10"/>
  <c r="F352" i="10"/>
  <c r="G353" i="10" s="1"/>
  <c r="G352" i="10" s="1"/>
  <c r="D352" i="10"/>
  <c r="E353" i="10" s="1"/>
  <c r="E352" i="10" s="1"/>
  <c r="F351" i="10"/>
  <c r="D351" i="10"/>
  <c r="F350" i="10"/>
  <c r="D350" i="10"/>
  <c r="F349" i="10"/>
  <c r="D349" i="10"/>
  <c r="F348" i="10"/>
  <c r="D348" i="10"/>
  <c r="H343" i="10"/>
  <c r="F342" i="10"/>
  <c r="D342" i="10"/>
  <c r="E343" i="10" s="1"/>
  <c r="E342" i="10" s="1"/>
  <c r="H338" i="10"/>
  <c r="F337" i="10"/>
  <c r="D337" i="10"/>
  <c r="E338" i="10" s="1"/>
  <c r="E337" i="10" s="1"/>
  <c r="F336" i="10"/>
  <c r="D336" i="10"/>
  <c r="F335" i="10"/>
  <c r="D335" i="10"/>
  <c r="F334" i="10"/>
  <c r="D334" i="10"/>
  <c r="F333" i="10"/>
  <c r="D333" i="10"/>
  <c r="H328" i="10"/>
  <c r="F327" i="10"/>
  <c r="G328" i="10" s="1"/>
  <c r="G327" i="10" s="1"/>
  <c r="D327" i="10"/>
  <c r="E328" i="10" s="1"/>
  <c r="E327" i="10" s="1"/>
  <c r="H326" i="10"/>
  <c r="H323" i="10"/>
  <c r="F322" i="10"/>
  <c r="G323" i="10" s="1"/>
  <c r="D322" i="10"/>
  <c r="E326" i="10" s="1"/>
  <c r="H321" i="10"/>
  <c r="H318" i="10"/>
  <c r="F317" i="10"/>
  <c r="G321" i="10" s="1"/>
  <c r="D317" i="10"/>
  <c r="E318" i="10" s="1"/>
  <c r="H316" i="10"/>
  <c r="H313" i="10"/>
  <c r="F312" i="10"/>
  <c r="D312" i="10"/>
  <c r="E316" i="10" s="1"/>
  <c r="F307" i="10"/>
  <c r="D307" i="10"/>
  <c r="E310" i="10" s="1"/>
  <c r="E307" i="10" s="1"/>
  <c r="F306" i="10"/>
  <c r="D306" i="10"/>
  <c r="F305" i="10"/>
  <c r="D305" i="10"/>
  <c r="F304" i="10"/>
  <c r="D304" i="10"/>
  <c r="F303" i="10"/>
  <c r="D303" i="10"/>
  <c r="H298" i="10"/>
  <c r="F297" i="10"/>
  <c r="D297" i="10"/>
  <c r="E298" i="10" s="1"/>
  <c r="E297" i="10" s="1"/>
  <c r="H293" i="10"/>
  <c r="F292" i="10"/>
  <c r="D292" i="10"/>
  <c r="E293" i="10" s="1"/>
  <c r="E292" i="10" s="1"/>
  <c r="H288" i="10"/>
  <c r="F287" i="10"/>
  <c r="D287" i="10"/>
  <c r="E288" i="10" s="1"/>
  <c r="E287" i="10" s="1"/>
  <c r="H283" i="10"/>
  <c r="F282" i="10"/>
  <c r="G286" i="10" s="1"/>
  <c r="D282" i="10"/>
  <c r="E283" i="10" s="1"/>
  <c r="E282" i="10" s="1"/>
  <c r="F281" i="10"/>
  <c r="D281" i="10"/>
  <c r="F280" i="10"/>
  <c r="D280" i="10"/>
  <c r="F279" i="10"/>
  <c r="D279" i="10"/>
  <c r="F278" i="10"/>
  <c r="D278" i="10"/>
  <c r="H273" i="10"/>
  <c r="F272" i="10"/>
  <c r="G273" i="10" s="1"/>
  <c r="G272" i="10" s="1"/>
  <c r="D272" i="10"/>
  <c r="E273" i="10" s="1"/>
  <c r="E272" i="10" s="1"/>
  <c r="H271" i="10"/>
  <c r="H268" i="10"/>
  <c r="F267" i="10"/>
  <c r="G268" i="10" s="1"/>
  <c r="D267" i="10"/>
  <c r="E271" i="10" s="1"/>
  <c r="F266" i="10"/>
  <c r="D266" i="10"/>
  <c r="F265" i="10"/>
  <c r="D265" i="10"/>
  <c r="F264" i="10"/>
  <c r="D264" i="10"/>
  <c r="F263" i="10"/>
  <c r="D263" i="10"/>
  <c r="F262" i="10"/>
  <c r="G266" i="10" s="1"/>
  <c r="H258" i="10"/>
  <c r="F257" i="10"/>
  <c r="D257" i="10"/>
  <c r="E258" i="10" s="1"/>
  <c r="E257" i="10" s="1"/>
  <c r="H253" i="10"/>
  <c r="F252" i="10"/>
  <c r="G253" i="10" s="1"/>
  <c r="G252" i="10" s="1"/>
  <c r="D252" i="10"/>
  <c r="E253" i="10" s="1"/>
  <c r="E252" i="10" s="1"/>
  <c r="H248" i="10"/>
  <c r="F247" i="10"/>
  <c r="G248" i="10" s="1"/>
  <c r="G247" i="10" s="1"/>
  <c r="D247" i="10"/>
  <c r="E248" i="10" s="1"/>
  <c r="E247" i="10" s="1"/>
  <c r="F246" i="10"/>
  <c r="H246" i="10" s="1"/>
  <c r="H243" i="10"/>
  <c r="D242" i="10"/>
  <c r="E243" i="10" s="1"/>
  <c r="D241" i="10"/>
  <c r="F240" i="10"/>
  <c r="D240" i="10"/>
  <c r="F239" i="10"/>
  <c r="D239" i="10"/>
  <c r="F238" i="10"/>
  <c r="D238" i="10"/>
  <c r="H235" i="10"/>
  <c r="F232" i="10"/>
  <c r="G235" i="10" s="1"/>
  <c r="G232" i="10" s="1"/>
  <c r="D232" i="10"/>
  <c r="E235" i="10" s="1"/>
  <c r="E232" i="10" s="1"/>
  <c r="H228" i="10"/>
  <c r="F227" i="10"/>
  <c r="G228" i="10" s="1"/>
  <c r="G227" i="10" s="1"/>
  <c r="D227" i="10"/>
  <c r="E228" i="10" s="1"/>
  <c r="E227" i="10" s="1"/>
  <c r="H226" i="10"/>
  <c r="H223" i="10"/>
  <c r="F222" i="10"/>
  <c r="G226" i="10" s="1"/>
  <c r="D222" i="10"/>
  <c r="E223" i="10" s="1"/>
  <c r="H220" i="10"/>
  <c r="G217" i="10"/>
  <c r="F217" i="10"/>
  <c r="D217" i="10"/>
  <c r="E220" i="10" s="1"/>
  <c r="E217" i="10" s="1"/>
  <c r="F212" i="10"/>
  <c r="G213" i="10" s="1"/>
  <c r="G212" i="10" s="1"/>
  <c r="F207" i="10"/>
  <c r="G210" i="10" s="1"/>
  <c r="G207" i="10" s="1"/>
  <c r="F202" i="10"/>
  <c r="G204" i="10" s="1"/>
  <c r="G202" i="10" s="1"/>
  <c r="F201" i="10"/>
  <c r="D201" i="10"/>
  <c r="F200" i="10"/>
  <c r="D200" i="10"/>
  <c r="F199" i="10"/>
  <c r="D199" i="10"/>
  <c r="F198" i="10"/>
  <c r="D198" i="10"/>
  <c r="F192" i="10"/>
  <c r="G193" i="10" s="1"/>
  <c r="G192" i="10" s="1"/>
  <c r="D192" i="10"/>
  <c r="H188" i="10"/>
  <c r="F187" i="10"/>
  <c r="G188" i="10" s="1"/>
  <c r="G187" i="10" s="1"/>
  <c r="D187" i="10"/>
  <c r="E188" i="10" s="1"/>
  <c r="E187" i="10" s="1"/>
  <c r="F186" i="10"/>
  <c r="D186" i="10"/>
  <c r="F185" i="10"/>
  <c r="D185" i="10"/>
  <c r="F184" i="10"/>
  <c r="D184" i="10"/>
  <c r="F183" i="10"/>
  <c r="D183" i="10"/>
  <c r="H181" i="10"/>
  <c r="H178" i="10"/>
  <c r="F177" i="10"/>
  <c r="G178" i="10" s="1"/>
  <c r="D177" i="10"/>
  <c r="E178" i="10" s="1"/>
  <c r="H175" i="10"/>
  <c r="F172" i="10"/>
  <c r="G175" i="10" s="1"/>
  <c r="G172" i="10" s="1"/>
  <c r="D172" i="10"/>
  <c r="E175" i="10" s="1"/>
  <c r="E172" i="10" s="1"/>
  <c r="H165" i="10"/>
  <c r="H163" i="10"/>
  <c r="F162" i="10"/>
  <c r="G163" i="10" s="1"/>
  <c r="D162" i="10"/>
  <c r="F157" i="10"/>
  <c r="D157" i="10"/>
  <c r="H153" i="10"/>
  <c r="F152" i="10"/>
  <c r="D152" i="10"/>
  <c r="E153" i="10" s="1"/>
  <c r="E152" i="10" s="1"/>
  <c r="F151" i="10"/>
  <c r="D151" i="10"/>
  <c r="D136" i="10" s="1"/>
  <c r="F150" i="10"/>
  <c r="F135" i="10" s="1"/>
  <c r="D150" i="10"/>
  <c r="D135" i="10" s="1"/>
  <c r="F149" i="10"/>
  <c r="F134" i="10" s="1"/>
  <c r="D149" i="10"/>
  <c r="F148" i="10"/>
  <c r="F147" i="10" s="1"/>
  <c r="G148" i="10" s="1"/>
  <c r="G147" i="10" s="1"/>
  <c r="D148" i="10"/>
  <c r="D133" i="10" s="1"/>
  <c r="H146" i="10"/>
  <c r="H143" i="10"/>
  <c r="F142" i="10"/>
  <c r="G143" i="10" s="1"/>
  <c r="D142" i="10"/>
  <c r="E146" i="10" s="1"/>
  <c r="H140" i="10"/>
  <c r="F137" i="10"/>
  <c r="G140" i="10" s="1"/>
  <c r="G137" i="10" s="1"/>
  <c r="D137" i="10"/>
  <c r="E140" i="10" s="1"/>
  <c r="E137" i="10" s="1"/>
  <c r="F136" i="10"/>
  <c r="G128" i="10"/>
  <c r="G129" i="10"/>
  <c r="G130" i="10"/>
  <c r="G131" i="10"/>
  <c r="I191" i="8"/>
  <c r="I189" i="8"/>
  <c r="I187" i="8"/>
  <c r="I185" i="8"/>
  <c r="I183" i="8"/>
  <c r="I181" i="8"/>
  <c r="I179" i="8"/>
  <c r="I177" i="8"/>
  <c r="I175" i="8"/>
  <c r="I174" i="8"/>
  <c r="I173" i="8"/>
  <c r="I172" i="8"/>
  <c r="I171" i="8"/>
  <c r="I169" i="8"/>
  <c r="I167" i="8"/>
  <c r="I166" i="8"/>
  <c r="I164" i="8"/>
  <c r="I162" i="8"/>
  <c r="I160" i="8"/>
  <c r="I158" i="8"/>
  <c r="I157" i="8"/>
  <c r="I155" i="8"/>
  <c r="I153" i="8"/>
  <c r="I151" i="8"/>
  <c r="I149" i="8"/>
  <c r="I148" i="8"/>
  <c r="I146" i="8"/>
  <c r="I145" i="8"/>
  <c r="I144" i="8"/>
  <c r="I142" i="8"/>
  <c r="I140" i="8"/>
  <c r="I139" i="8"/>
  <c r="I137" i="8"/>
  <c r="I136" i="8"/>
  <c r="I134" i="8"/>
  <c r="I132" i="8"/>
  <c r="I131" i="8"/>
  <c r="I129" i="8"/>
  <c r="I127" i="8"/>
  <c r="I126" i="8"/>
  <c r="I124" i="8"/>
  <c r="I123" i="8"/>
  <c r="I122" i="8"/>
  <c r="I121" i="8"/>
  <c r="I119" i="8"/>
  <c r="I115" i="8"/>
  <c r="I114" i="8"/>
  <c r="I113" i="8"/>
  <c r="I111" i="8"/>
  <c r="I109" i="8"/>
  <c r="I107" i="8"/>
  <c r="I105" i="8"/>
  <c r="I103" i="8"/>
  <c r="I102" i="8"/>
  <c r="I100" i="8"/>
  <c r="I99" i="8"/>
  <c r="I98" i="8"/>
  <c r="I96" i="8"/>
  <c r="I95" i="8"/>
  <c r="I94" i="8"/>
  <c r="I92" i="8"/>
  <c r="I90" i="8"/>
  <c r="I84" i="8"/>
  <c r="I83" i="8"/>
  <c r="I81" i="8"/>
  <c r="I80" i="8"/>
  <c r="I78" i="8"/>
  <c r="I77" i="8"/>
  <c r="I75" i="8"/>
  <c r="I74" i="8"/>
  <c r="I73" i="8"/>
  <c r="I72" i="8"/>
  <c r="I71" i="8"/>
  <c r="I70" i="8"/>
  <c r="I69" i="8"/>
  <c r="I68" i="8"/>
  <c r="I67" i="8"/>
  <c r="H1392" i="10"/>
  <c r="G1388" i="10"/>
  <c r="F1388" i="10"/>
  <c r="D1388" i="10"/>
  <c r="E1392" i="10" s="1"/>
  <c r="F529" i="10"/>
  <c r="F530" i="10"/>
  <c r="F531" i="10"/>
  <c r="F528" i="10"/>
  <c r="F582" i="10"/>
  <c r="G586" i="10" s="1"/>
  <c r="D582" i="10"/>
  <c r="F577" i="10"/>
  <c r="G580" i="10" s="1"/>
  <c r="D577" i="10"/>
  <c r="H569" i="10"/>
  <c r="H570" i="10"/>
  <c r="H553" i="10"/>
  <c r="H554" i="10"/>
  <c r="H555" i="10"/>
  <c r="H556" i="10"/>
  <c r="H558" i="10"/>
  <c r="H559" i="10"/>
  <c r="H560" i="10"/>
  <c r="H561" i="10"/>
  <c r="H563" i="10"/>
  <c r="H565" i="10"/>
  <c r="F510" i="10"/>
  <c r="F511" i="10"/>
  <c r="F508" i="10"/>
  <c r="F522" i="10"/>
  <c r="G523" i="10" s="1"/>
  <c r="F517" i="10"/>
  <c r="D522" i="10"/>
  <c r="E1297" i="10"/>
  <c r="D1297" i="10"/>
  <c r="H287" i="10" l="1"/>
  <c r="F168" i="10"/>
  <c r="F170" i="10"/>
  <c r="F167" i="10" s="1"/>
  <c r="D262" i="10"/>
  <c r="E263" i="10" s="1"/>
  <c r="G310" i="10"/>
  <c r="G307" i="10" s="1"/>
  <c r="H307" i="10"/>
  <c r="F169" i="10"/>
  <c r="G169" i="10" s="1"/>
  <c r="F347" i="10"/>
  <c r="D171" i="10"/>
  <c r="E171" i="10" s="1"/>
  <c r="F527" i="10"/>
  <c r="E1389" i="10"/>
  <c r="D197" i="10"/>
  <c r="D347" i="10"/>
  <c r="E348" i="10" s="1"/>
  <c r="H350" i="10"/>
  <c r="H135" i="10"/>
  <c r="F241" i="10"/>
  <c r="F237" i="10" s="1"/>
  <c r="G238" i="10" s="1"/>
  <c r="H305" i="10"/>
  <c r="F133" i="10"/>
  <c r="H133" i="10" s="1"/>
  <c r="H337" i="10"/>
  <c r="H238" i="10"/>
  <c r="H266" i="10"/>
  <c r="H312" i="10"/>
  <c r="D147" i="10"/>
  <c r="E148" i="10" s="1"/>
  <c r="E147" i="10" s="1"/>
  <c r="D169" i="10"/>
  <c r="E169" i="10" s="1"/>
  <c r="D170" i="10"/>
  <c r="E170" i="10" s="1"/>
  <c r="H217" i="10"/>
  <c r="H297" i="10"/>
  <c r="H306" i="10"/>
  <c r="G326" i="10"/>
  <c r="G322" i="10" s="1"/>
  <c r="D332" i="10"/>
  <c r="E333" i="10" s="1"/>
  <c r="E332" i="10" s="1"/>
  <c r="G525" i="10"/>
  <c r="G127" i="10"/>
  <c r="E143" i="10"/>
  <c r="E142" i="10" s="1"/>
  <c r="G146" i="10"/>
  <c r="G142" i="10" s="1"/>
  <c r="H148" i="10"/>
  <c r="H152" i="10"/>
  <c r="H162" i="10"/>
  <c r="G181" i="10"/>
  <c r="G177" i="10" s="1"/>
  <c r="D182" i="10"/>
  <c r="E183" i="10" s="1"/>
  <c r="E182" i="10" s="1"/>
  <c r="F182" i="10"/>
  <c r="F171" i="10"/>
  <c r="D237" i="10"/>
  <c r="E238" i="10" s="1"/>
  <c r="H263" i="10"/>
  <c r="D277" i="10"/>
  <c r="E278" i="10" s="1"/>
  <c r="E277" i="10" s="1"/>
  <c r="H278" i="10"/>
  <c r="H292" i="10"/>
  <c r="D302" i="10"/>
  <c r="E303" i="10" s="1"/>
  <c r="H333" i="10"/>
  <c r="H342" i="10"/>
  <c r="H352" i="10"/>
  <c r="H357" i="10"/>
  <c r="H367" i="10"/>
  <c r="H372" i="10"/>
  <c r="H348" i="10"/>
  <c r="H362" i="10"/>
  <c r="F332" i="10"/>
  <c r="G333" i="10" s="1"/>
  <c r="G332" i="10" s="1"/>
  <c r="G338" i="10"/>
  <c r="G337" i="10" s="1"/>
  <c r="E306" i="10"/>
  <c r="H322" i="10"/>
  <c r="F302" i="10"/>
  <c r="G305" i="10" s="1"/>
  <c r="E323" i="10"/>
  <c r="E322" i="10" s="1"/>
  <c r="H303" i="10"/>
  <c r="E313" i="10"/>
  <c r="E312" i="10" s="1"/>
  <c r="G316" i="10"/>
  <c r="G318" i="10"/>
  <c r="G317" i="10" s="1"/>
  <c r="H327" i="10"/>
  <c r="G313" i="10"/>
  <c r="G306" i="10"/>
  <c r="H317" i="10"/>
  <c r="E321" i="10"/>
  <c r="E317" i="10" s="1"/>
  <c r="G288" i="10"/>
  <c r="G287" i="10" s="1"/>
  <c r="G293" i="10"/>
  <c r="G292" i="10" s="1"/>
  <c r="G298" i="10"/>
  <c r="G297" i="10" s="1"/>
  <c r="F277" i="10"/>
  <c r="H277" i="10" s="1"/>
  <c r="G283" i="10"/>
  <c r="G282" i="10" s="1"/>
  <c r="G278" i="10"/>
  <c r="H282" i="10"/>
  <c r="H272" i="10"/>
  <c r="H267" i="10"/>
  <c r="G263" i="10"/>
  <c r="G262" i="10" s="1"/>
  <c r="E268" i="10"/>
  <c r="E267" i="10" s="1"/>
  <c r="G271" i="10"/>
  <c r="G267" i="10" s="1"/>
  <c r="H241" i="10"/>
  <c r="E246" i="10"/>
  <c r="E242" i="10" s="1"/>
  <c r="H247" i="10"/>
  <c r="H252" i="10"/>
  <c r="H257" i="10"/>
  <c r="F242" i="10"/>
  <c r="G246" i="10" s="1"/>
  <c r="G171" i="10"/>
  <c r="H171" i="10"/>
  <c r="G183" i="10"/>
  <c r="G182" i="10" s="1"/>
  <c r="H187" i="10"/>
  <c r="G223" i="10"/>
  <c r="G222" i="10" s="1"/>
  <c r="G168" i="10"/>
  <c r="H172" i="10"/>
  <c r="H177" i="10"/>
  <c r="E181" i="10"/>
  <c r="E177" i="10" s="1"/>
  <c r="H183" i="10"/>
  <c r="F197" i="10"/>
  <c r="H227" i="10"/>
  <c r="H232" i="10"/>
  <c r="D168" i="10"/>
  <c r="H168" i="10" s="1"/>
  <c r="H222" i="10"/>
  <c r="E226" i="10"/>
  <c r="E222" i="10" s="1"/>
  <c r="H136" i="10"/>
  <c r="H137" i="10"/>
  <c r="H142" i="10"/>
  <c r="E165" i="10"/>
  <c r="E163" i="10"/>
  <c r="G165" i="10"/>
  <c r="G162" i="10" s="1"/>
  <c r="G153" i="10"/>
  <c r="G152" i="10" s="1"/>
  <c r="D131" i="10"/>
  <c r="E1391" i="10"/>
  <c r="G524" i="10"/>
  <c r="G526" i="10"/>
  <c r="H1388" i="10"/>
  <c r="E1390" i="10"/>
  <c r="G583" i="10"/>
  <c r="G585" i="10"/>
  <c r="G584" i="10"/>
  <c r="G581" i="10"/>
  <c r="G579" i="10"/>
  <c r="G578" i="10"/>
  <c r="F1312" i="10"/>
  <c r="E266" i="10" l="1"/>
  <c r="E262" i="10" s="1"/>
  <c r="G170" i="10"/>
  <c r="H347" i="10"/>
  <c r="H262" i="10"/>
  <c r="E350" i="10"/>
  <c r="E347" i="10" s="1"/>
  <c r="G348" i="10"/>
  <c r="G350" i="10"/>
  <c r="G241" i="10"/>
  <c r="G237" i="10" s="1"/>
  <c r="E1388" i="10"/>
  <c r="E162" i="10"/>
  <c r="D128" i="10"/>
  <c r="H128" i="10" s="1"/>
  <c r="H170" i="10"/>
  <c r="H302" i="10"/>
  <c r="D129" i="10"/>
  <c r="D130" i="10"/>
  <c r="H130" i="10" s="1"/>
  <c r="E241" i="10"/>
  <c r="E237" i="10" s="1"/>
  <c r="H147" i="10"/>
  <c r="F132" i="10"/>
  <c r="G133" i="10" s="1"/>
  <c r="H182" i="10"/>
  <c r="E305" i="10"/>
  <c r="E302" i="10" s="1"/>
  <c r="H332" i="10"/>
  <c r="H237" i="10"/>
  <c r="G577" i="10"/>
  <c r="G522" i="10"/>
  <c r="G312" i="10"/>
  <c r="G303" i="10"/>
  <c r="G281" i="10"/>
  <c r="G277" i="10" s="1"/>
  <c r="G243" i="10"/>
  <c r="G242" i="10" s="1"/>
  <c r="H242" i="10"/>
  <c r="E168" i="10"/>
  <c r="D167" i="10"/>
  <c r="H167" i="10" s="1"/>
  <c r="D132" i="10"/>
  <c r="H132" i="10" s="1"/>
  <c r="H131" i="10"/>
  <c r="G582" i="10"/>
  <c r="G347" i="10" l="1"/>
  <c r="D127" i="10"/>
  <c r="G135" i="10"/>
  <c r="G136" i="10"/>
  <c r="E135" i="10"/>
  <c r="E136" i="10"/>
  <c r="E133" i="10"/>
  <c r="H127" i="10"/>
  <c r="E130" i="10"/>
  <c r="E128" i="10"/>
  <c r="E131" i="10"/>
  <c r="E129" i="10"/>
  <c r="F1164" i="10"/>
  <c r="F1165" i="10"/>
  <c r="F1166" i="10"/>
  <c r="F1187" i="10"/>
  <c r="G132" i="10" l="1"/>
  <c r="E132" i="10"/>
  <c r="F1162" i="10"/>
  <c r="E127" i="10"/>
  <c r="H1033" i="10"/>
  <c r="H1032" i="10"/>
  <c r="H1023" i="10"/>
  <c r="F1087" i="10" l="1"/>
  <c r="G1090" i="10" s="1"/>
  <c r="F1043" i="10"/>
  <c r="F1047" i="10"/>
  <c r="F1052" i="10"/>
  <c r="F1059" i="10"/>
  <c r="F1060" i="10"/>
  <c r="F1061" i="10"/>
  <c r="F1062" i="10"/>
  <c r="F1067" i="10"/>
  <c r="F1073" i="10"/>
  <c r="F1074" i="10"/>
  <c r="F1075" i="10"/>
  <c r="F1076" i="10"/>
  <c r="F1077" i="10"/>
  <c r="F1082" i="10"/>
  <c r="F1072" i="10" l="1"/>
  <c r="F1057" i="10"/>
  <c r="G1087" i="10"/>
  <c r="G1089" i="10"/>
  <c r="G1091" i="10"/>
  <c r="F1042" i="10"/>
  <c r="G1088" i="10"/>
  <c r="F1041" i="10"/>
  <c r="F1039" i="10"/>
  <c r="F1040" i="10"/>
  <c r="F1038" i="10"/>
  <c r="F1037" i="10" l="1"/>
  <c r="I206" i="8"/>
  <c r="I208" i="8"/>
  <c r="I18" i="8" l="1"/>
  <c r="I16" i="8"/>
  <c r="H1233" i="10" l="1"/>
  <c r="G1232" i="10"/>
  <c r="E1232" i="10"/>
  <c r="D1232" i="10"/>
  <c r="F1232" i="10"/>
  <c r="E1228" i="10"/>
  <c r="F1223" i="10"/>
  <c r="F1222" i="10" s="1"/>
  <c r="G1228" i="10"/>
  <c r="E1229" i="10"/>
  <c r="F1229" i="10"/>
  <c r="G1229" i="10"/>
  <c r="E1230" i="10"/>
  <c r="F1230" i="10"/>
  <c r="G1230" i="10"/>
  <c r="E1231" i="10"/>
  <c r="F1231" i="10"/>
  <c r="G1231" i="10"/>
  <c r="D1231" i="10"/>
  <c r="D1230" i="10"/>
  <c r="D1229" i="10"/>
  <c r="D1228" i="10"/>
  <c r="D1223" i="10" s="1"/>
  <c r="D1222" i="10" s="1"/>
  <c r="F1227" i="10" l="1"/>
  <c r="H1232" i="10"/>
  <c r="H1228" i="10"/>
  <c r="D1227" i="10"/>
  <c r="E1227" i="10"/>
  <c r="G1227" i="10"/>
  <c r="F122" i="10"/>
  <c r="G122" i="10"/>
  <c r="D122" i="10"/>
  <c r="E123" i="10" s="1"/>
  <c r="E118" i="10" s="1"/>
  <c r="F118" i="10"/>
  <c r="G118" i="10"/>
  <c r="E119" i="10"/>
  <c r="F119" i="10"/>
  <c r="F9" i="10" s="1"/>
  <c r="G119" i="10"/>
  <c r="E120" i="10"/>
  <c r="F120" i="10"/>
  <c r="G120" i="10"/>
  <c r="E121" i="10"/>
  <c r="F121" i="10"/>
  <c r="G121" i="10"/>
  <c r="D119" i="10"/>
  <c r="D9" i="10" s="1"/>
  <c r="D120" i="10"/>
  <c r="D121" i="10"/>
  <c r="D118" i="10"/>
  <c r="H123" i="10"/>
  <c r="H1227" i="10" l="1"/>
  <c r="E122" i="10"/>
  <c r="F117" i="10"/>
  <c r="H118" i="10"/>
  <c r="G117" i="10"/>
  <c r="E117" i="10"/>
  <c r="H122" i="10"/>
  <c r="D117" i="10"/>
  <c r="H519" i="10"/>
  <c r="H520" i="10"/>
  <c r="F878" i="10"/>
  <c r="D878" i="10"/>
  <c r="H117" i="10" l="1"/>
  <c r="D449" i="10"/>
  <c r="D450" i="10"/>
  <c r="D380" i="10" s="1"/>
  <c r="H455" i="10"/>
  <c r="F442" i="10"/>
  <c r="F450" i="10"/>
  <c r="F380" i="10" s="1"/>
  <c r="F449" i="10"/>
  <c r="F379" i="10" s="1"/>
  <c r="I500" i="8" l="1"/>
  <c r="I498" i="8"/>
  <c r="I496" i="8"/>
  <c r="I480" i="8" l="1"/>
  <c r="I401" i="8"/>
  <c r="I345" i="8"/>
  <c r="I343" i="8"/>
  <c r="I341" i="8"/>
  <c r="I339" i="8"/>
  <c r="I337" i="8"/>
  <c r="I317" i="8"/>
  <c r="I319" i="8"/>
  <c r="I321" i="8"/>
  <c r="I323" i="8"/>
  <c r="I325" i="8"/>
  <c r="I327" i="8"/>
  <c r="I329" i="8"/>
  <c r="I331" i="8"/>
  <c r="I333" i="8"/>
  <c r="I347" i="8"/>
  <c r="I349" i="8"/>
  <c r="I351" i="8"/>
  <c r="I352" i="8"/>
  <c r="I353" i="8"/>
  <c r="I355" i="8"/>
  <c r="I357" i="8"/>
  <c r="I359" i="8"/>
  <c r="I361" i="8"/>
  <c r="I363" i="8"/>
  <c r="I365" i="8"/>
  <c r="I367" i="8"/>
  <c r="I369" i="8"/>
  <c r="I371" i="8"/>
  <c r="I373" i="8"/>
  <c r="I374" i="8"/>
  <c r="I375" i="8"/>
  <c r="I377" i="8"/>
  <c r="I379" i="8"/>
  <c r="I381" i="8"/>
  <c r="I383" i="8"/>
  <c r="I385" i="8"/>
  <c r="I387" i="8"/>
  <c r="I389" i="8"/>
  <c r="I391" i="8"/>
  <c r="I393" i="8"/>
  <c r="I395" i="8"/>
  <c r="I405" i="8"/>
  <c r="I407" i="8"/>
  <c r="I409" i="8"/>
  <c r="I410" i="8"/>
  <c r="I412" i="8"/>
  <c r="I413" i="8"/>
  <c r="I414" i="8"/>
  <c r="I416" i="8"/>
  <c r="I417" i="8"/>
  <c r="I418" i="8"/>
  <c r="I420" i="8"/>
  <c r="I421" i="8"/>
  <c r="I423" i="8"/>
  <c r="I425" i="8"/>
  <c r="I427" i="8"/>
  <c r="I429" i="8"/>
  <c r="I431" i="8"/>
  <c r="I433" i="8"/>
  <c r="I437" i="8"/>
  <c r="I439" i="8"/>
  <c r="I441" i="8"/>
  <c r="I445" i="8"/>
  <c r="I446" i="8"/>
  <c r="I448" i="8"/>
  <c r="I450" i="8"/>
  <c r="I458" i="8"/>
  <c r="I460" i="8"/>
  <c r="I462" i="8"/>
  <c r="I464" i="8"/>
  <c r="I466" i="8"/>
  <c r="I468" i="8"/>
  <c r="I470" i="8"/>
  <c r="I472" i="8"/>
  <c r="I474" i="8"/>
  <c r="I476" i="8"/>
  <c r="I478" i="8"/>
  <c r="I482" i="8"/>
  <c r="I484" i="8"/>
  <c r="I490" i="8"/>
  <c r="I492" i="8"/>
  <c r="I494" i="8"/>
  <c r="I502" i="8"/>
  <c r="H930" i="10"/>
  <c r="G928" i="10"/>
  <c r="D927" i="10"/>
  <c r="E930" i="10" s="1"/>
  <c r="H925" i="10"/>
  <c r="G925" i="10"/>
  <c r="D922" i="10"/>
  <c r="E924" i="10" s="1"/>
  <c r="H920" i="10"/>
  <c r="G919" i="10"/>
  <c r="D917" i="10"/>
  <c r="H915" i="10"/>
  <c r="G913" i="10"/>
  <c r="D912" i="10"/>
  <c r="E916" i="10" s="1"/>
  <c r="H908" i="10"/>
  <c r="G908" i="10"/>
  <c r="D907" i="10"/>
  <c r="E910" i="10" s="1"/>
  <c r="H905" i="10"/>
  <c r="G905" i="10"/>
  <c r="D902" i="10"/>
  <c r="E904" i="10" s="1"/>
  <c r="F900" i="10"/>
  <c r="D900" i="10"/>
  <c r="F899" i="10"/>
  <c r="D899" i="10"/>
  <c r="F898" i="10"/>
  <c r="D898" i="10"/>
  <c r="H896" i="10"/>
  <c r="H895" i="10"/>
  <c r="H894" i="10"/>
  <c r="H893" i="10"/>
  <c r="G895" i="10"/>
  <c r="D892" i="10"/>
  <c r="E894" i="10" s="1"/>
  <c r="H891" i="10"/>
  <c r="H890" i="10"/>
  <c r="H889" i="10"/>
  <c r="H888" i="10"/>
  <c r="G889" i="10"/>
  <c r="D887" i="10"/>
  <c r="H885" i="10"/>
  <c r="H884" i="10"/>
  <c r="D882" i="10"/>
  <c r="E886" i="10" s="1"/>
  <c r="D880" i="10"/>
  <c r="F879" i="10"/>
  <c r="D879" i="10"/>
  <c r="H873" i="10"/>
  <c r="G874" i="10"/>
  <c r="D872" i="10"/>
  <c r="D867" i="10"/>
  <c r="E871" i="10" s="1"/>
  <c r="H865" i="10"/>
  <c r="H864" i="10"/>
  <c r="H863" i="10"/>
  <c r="D862" i="10"/>
  <c r="E864" i="10" s="1"/>
  <c r="F861" i="10"/>
  <c r="D861" i="10"/>
  <c r="F860" i="10"/>
  <c r="D860" i="10"/>
  <c r="F859" i="10"/>
  <c r="D859" i="10"/>
  <c r="D858" i="10"/>
  <c r="H853" i="10"/>
  <c r="G853" i="10"/>
  <c r="D852" i="10"/>
  <c r="E856" i="10" s="1"/>
  <c r="H850" i="10"/>
  <c r="D847" i="10"/>
  <c r="E850" i="10" s="1"/>
  <c r="D845" i="10"/>
  <c r="D840" i="10" s="1"/>
  <c r="H844" i="10"/>
  <c r="F839" i="10"/>
  <c r="D839" i="10"/>
  <c r="F838" i="10"/>
  <c r="D838" i="10"/>
  <c r="H836" i="10"/>
  <c r="H835" i="10"/>
  <c r="G833" i="10"/>
  <c r="D832" i="10"/>
  <c r="E836" i="10" s="1"/>
  <c r="F831" i="10"/>
  <c r="D831" i="10"/>
  <c r="F830" i="10"/>
  <c r="D830" i="10"/>
  <c r="F829" i="10"/>
  <c r="D829" i="10"/>
  <c r="F828" i="10"/>
  <c r="D828" i="10"/>
  <c r="H825" i="10"/>
  <c r="D822" i="10"/>
  <c r="E824" i="10" s="1"/>
  <c r="H818" i="10"/>
  <c r="D817" i="10"/>
  <c r="D812" i="10"/>
  <c r="E816" i="10" s="1"/>
  <c r="H810" i="10"/>
  <c r="G810" i="10"/>
  <c r="D807" i="10"/>
  <c r="E809" i="10" s="1"/>
  <c r="H806" i="10"/>
  <c r="H805" i="10"/>
  <c r="H804" i="10"/>
  <c r="H803" i="10"/>
  <c r="G804" i="10"/>
  <c r="D802" i="10"/>
  <c r="H801" i="10"/>
  <c r="H800" i="10"/>
  <c r="H799" i="10"/>
  <c r="H798" i="10"/>
  <c r="G798" i="10"/>
  <c r="D797" i="10"/>
  <c r="E801" i="10" s="1"/>
  <c r="H795" i="10"/>
  <c r="D792" i="10"/>
  <c r="E795" i="10" s="1"/>
  <c r="H789" i="10"/>
  <c r="G790" i="10"/>
  <c r="D787" i="10"/>
  <c r="E789" i="10" s="1"/>
  <c r="H783" i="10"/>
  <c r="D782" i="10"/>
  <c r="H778" i="10"/>
  <c r="G778" i="10"/>
  <c r="D777" i="10"/>
  <c r="E781" i="10" s="1"/>
  <c r="H773" i="10"/>
  <c r="G773" i="10"/>
  <c r="D772" i="10"/>
  <c r="E775" i="10" s="1"/>
  <c r="H768" i="10"/>
  <c r="G770" i="10"/>
  <c r="D767" i="10"/>
  <c r="E769" i="10" s="1"/>
  <c r="H765" i="10"/>
  <c r="G764" i="10"/>
  <c r="D762" i="10"/>
  <c r="H760" i="10"/>
  <c r="G758" i="10"/>
  <c r="D757" i="10"/>
  <c r="E761" i="10" s="1"/>
  <c r="H755" i="10"/>
  <c r="G753" i="10"/>
  <c r="D752" i="10"/>
  <c r="E755" i="10" s="1"/>
  <c r="H749" i="10"/>
  <c r="G750" i="10"/>
  <c r="D747" i="10"/>
  <c r="E749" i="10" s="1"/>
  <c r="H744" i="10"/>
  <c r="G744" i="10"/>
  <c r="D742" i="10"/>
  <c r="H740" i="10"/>
  <c r="G738" i="10"/>
  <c r="D737" i="10"/>
  <c r="E741" i="10" s="1"/>
  <c r="H736" i="10"/>
  <c r="H735" i="10"/>
  <c r="D732" i="10"/>
  <c r="E735" i="10" s="1"/>
  <c r="H730" i="10"/>
  <c r="G730" i="10"/>
  <c r="D727" i="10"/>
  <c r="E729" i="10" s="1"/>
  <c r="H725" i="10"/>
  <c r="G724" i="10"/>
  <c r="D722" i="10"/>
  <c r="H720" i="10"/>
  <c r="G718" i="10"/>
  <c r="D717" i="10"/>
  <c r="E721" i="10" s="1"/>
  <c r="H715" i="10"/>
  <c r="D712" i="10"/>
  <c r="E715" i="10" s="1"/>
  <c r="H710" i="10"/>
  <c r="G710" i="10"/>
  <c r="D707" i="10"/>
  <c r="E709" i="10" s="1"/>
  <c r="H705" i="10"/>
  <c r="G704" i="10"/>
  <c r="D702" i="10"/>
  <c r="H700" i="10"/>
  <c r="G698" i="10"/>
  <c r="D697" i="10"/>
  <c r="E701" i="10" s="1"/>
  <c r="H695" i="10"/>
  <c r="G693" i="10"/>
  <c r="D692" i="10"/>
  <c r="E695" i="10" s="1"/>
  <c r="H690" i="10"/>
  <c r="G688" i="10"/>
  <c r="D687" i="10"/>
  <c r="E689" i="10" s="1"/>
  <c r="H686" i="10"/>
  <c r="H685" i="10"/>
  <c r="H684" i="10"/>
  <c r="H683" i="10"/>
  <c r="G684" i="10"/>
  <c r="D682" i="10"/>
  <c r="E684" i="10" s="1"/>
  <c r="H680" i="10"/>
  <c r="G678" i="10"/>
  <c r="D677" i="10"/>
  <c r="E679" i="10" s="1"/>
  <c r="H675" i="10"/>
  <c r="D672" i="10"/>
  <c r="E675" i="10" s="1"/>
  <c r="H669" i="10"/>
  <c r="D667" i="10"/>
  <c r="E669" i="10" s="1"/>
  <c r="H664" i="10"/>
  <c r="G664" i="10"/>
  <c r="D662" i="10"/>
  <c r="E664" i="10" s="1"/>
  <c r="H661" i="10"/>
  <c r="H660" i="10"/>
  <c r="G658" i="10"/>
  <c r="D657" i="10"/>
  <c r="H655" i="10"/>
  <c r="G653" i="10"/>
  <c r="D652" i="10"/>
  <c r="E655" i="10" s="1"/>
  <c r="H651" i="10"/>
  <c r="H650" i="10"/>
  <c r="G648" i="10"/>
  <c r="D647" i="10"/>
  <c r="E649" i="10" s="1"/>
  <c r="H645" i="10"/>
  <c r="G644" i="10"/>
  <c r="D642" i="10"/>
  <c r="E644" i="10" s="1"/>
  <c r="H640" i="10"/>
  <c r="G638" i="10"/>
  <c r="D637" i="10"/>
  <c r="E639" i="10" s="1"/>
  <c r="H634" i="10"/>
  <c r="D632" i="10"/>
  <c r="E635" i="10" s="1"/>
  <c r="F631" i="10"/>
  <c r="D631" i="10"/>
  <c r="D630" i="10"/>
  <c r="D629" i="10"/>
  <c r="F628" i="10"/>
  <c r="D628" i="10"/>
  <c r="D877" i="10" l="1"/>
  <c r="E878" i="10" s="1"/>
  <c r="D842" i="10"/>
  <c r="E846" i="10" s="1"/>
  <c r="F630" i="10"/>
  <c r="H630" i="10" s="1"/>
  <c r="F880" i="10"/>
  <c r="F877" i="10" s="1"/>
  <c r="G880" i="10" s="1"/>
  <c r="F629" i="10"/>
  <c r="H629" i="10" s="1"/>
  <c r="F827" i="10"/>
  <c r="G830" i="10" s="1"/>
  <c r="H815" i="10"/>
  <c r="G886" i="10"/>
  <c r="E685" i="10"/>
  <c r="E693" i="10"/>
  <c r="G854" i="10"/>
  <c r="G896" i="10"/>
  <c r="G680" i="10"/>
  <c r="H802" i="10"/>
  <c r="E853" i="10"/>
  <c r="H637" i="10"/>
  <c r="E773" i="10"/>
  <c r="G875" i="10"/>
  <c r="G926" i="10"/>
  <c r="E923" i="10"/>
  <c r="G920" i="10"/>
  <c r="G921" i="10"/>
  <c r="H900" i="10"/>
  <c r="F897" i="10"/>
  <c r="G900" i="10" s="1"/>
  <c r="E880" i="10"/>
  <c r="G876" i="10"/>
  <c r="H860" i="10"/>
  <c r="D626" i="10"/>
  <c r="E866" i="10"/>
  <c r="D837" i="10"/>
  <c r="E839" i="10" s="1"/>
  <c r="G855" i="10"/>
  <c r="E848" i="10"/>
  <c r="E851" i="10"/>
  <c r="H838" i="10"/>
  <c r="D623" i="10"/>
  <c r="E778" i="10"/>
  <c r="G759" i="10"/>
  <c r="G771" i="10"/>
  <c r="G760" i="10"/>
  <c r="E756" i="10"/>
  <c r="E751" i="10"/>
  <c r="G746" i="10"/>
  <c r="G740" i="10"/>
  <c r="G739" i="10"/>
  <c r="H722" i="10"/>
  <c r="E690" i="10"/>
  <c r="G706" i="10"/>
  <c r="G705" i="10"/>
  <c r="E691" i="10"/>
  <c r="E656" i="10"/>
  <c r="E653" i="10"/>
  <c r="G645" i="10"/>
  <c r="G646" i="10"/>
  <c r="E636" i="10"/>
  <c r="D627" i="10"/>
  <c r="E629" i="10" s="1"/>
  <c r="E825" i="10"/>
  <c r="G639" i="10"/>
  <c r="E650" i="10"/>
  <c r="G659" i="10"/>
  <c r="G666" i="10"/>
  <c r="E671" i="10"/>
  <c r="E673" i="10"/>
  <c r="E676" i="10"/>
  <c r="H677" i="10"/>
  <c r="G686" i="10"/>
  <c r="G699" i="10"/>
  <c r="G711" i="10"/>
  <c r="E713" i="10"/>
  <c r="E716" i="10"/>
  <c r="E718" i="10"/>
  <c r="G720" i="10"/>
  <c r="G725" i="10"/>
  <c r="E730" i="10"/>
  <c r="H742" i="10"/>
  <c r="G766" i="10"/>
  <c r="E771" i="10"/>
  <c r="G779" i="10"/>
  <c r="G791" i="10"/>
  <c r="E793" i="10"/>
  <c r="E796" i="10"/>
  <c r="E798" i="10"/>
  <c r="G800" i="10"/>
  <c r="G805" i="10"/>
  <c r="E810" i="10"/>
  <c r="H830" i="10"/>
  <c r="G834" i="10"/>
  <c r="E865" i="10"/>
  <c r="H879" i="10"/>
  <c r="E883" i="10"/>
  <c r="G891" i="10"/>
  <c r="E896" i="10"/>
  <c r="H898" i="10"/>
  <c r="E905" i="10"/>
  <c r="E911" i="10"/>
  <c r="E913" i="10"/>
  <c r="G915" i="10"/>
  <c r="E925" i="10"/>
  <c r="E931" i="10"/>
  <c r="G633" i="10"/>
  <c r="E710" i="10"/>
  <c r="E869" i="10"/>
  <c r="D625" i="10"/>
  <c r="E633" i="10"/>
  <c r="G640" i="10"/>
  <c r="E645" i="10"/>
  <c r="E651" i="10"/>
  <c r="G660" i="10"/>
  <c r="G665" i="10"/>
  <c r="E670" i="10"/>
  <c r="H682" i="10"/>
  <c r="G685" i="10"/>
  <c r="E696" i="10"/>
  <c r="E698" i="10"/>
  <c r="G700" i="10"/>
  <c r="G719" i="10"/>
  <c r="G726" i="10"/>
  <c r="E731" i="10"/>
  <c r="G751" i="10"/>
  <c r="E753" i="10"/>
  <c r="G765" i="10"/>
  <c r="E770" i="10"/>
  <c r="E776" i="10"/>
  <c r="G780" i="10"/>
  <c r="G799" i="10"/>
  <c r="G806" i="10"/>
  <c r="E811" i="10"/>
  <c r="E833" i="10"/>
  <c r="G835" i="10"/>
  <c r="G890" i="10"/>
  <c r="E895" i="10"/>
  <c r="E906" i="10"/>
  <c r="G914" i="10"/>
  <c r="E926" i="10"/>
  <c r="E790" i="10"/>
  <c r="H642" i="10"/>
  <c r="G679" i="10"/>
  <c r="E711" i="10"/>
  <c r="G731" i="10"/>
  <c r="E733" i="10"/>
  <c r="E736" i="10"/>
  <c r="E738" i="10"/>
  <c r="G745" i="10"/>
  <c r="E750" i="10"/>
  <c r="E758" i="10"/>
  <c r="E791" i="10"/>
  <c r="G811" i="10"/>
  <c r="E813" i="10"/>
  <c r="E826" i="10"/>
  <c r="D827" i="10"/>
  <c r="E831" i="10" s="1"/>
  <c r="E868" i="10"/>
  <c r="G906" i="10"/>
  <c r="E908" i="10"/>
  <c r="E928" i="10"/>
  <c r="H628" i="10"/>
  <c r="G670" i="10"/>
  <c r="H667" i="10"/>
  <c r="G669" i="10"/>
  <c r="G676" i="10"/>
  <c r="G675" i="10"/>
  <c r="H672" i="10"/>
  <c r="G716" i="10"/>
  <c r="G714" i="10"/>
  <c r="G715" i="10"/>
  <c r="H712" i="10"/>
  <c r="E763" i="10"/>
  <c r="E765" i="10"/>
  <c r="E766" i="10"/>
  <c r="G796" i="10"/>
  <c r="G795" i="10"/>
  <c r="H792" i="10"/>
  <c r="G794" i="10"/>
  <c r="G870" i="10"/>
  <c r="G871" i="10"/>
  <c r="H867" i="10"/>
  <c r="E873" i="10"/>
  <c r="E875" i="10"/>
  <c r="E876" i="10"/>
  <c r="E661" i="10"/>
  <c r="E660" i="10"/>
  <c r="E663" i="10"/>
  <c r="E666" i="10"/>
  <c r="E703" i="10"/>
  <c r="E706" i="10"/>
  <c r="E705" i="10"/>
  <c r="G736" i="10"/>
  <c r="G734" i="10"/>
  <c r="G735" i="10"/>
  <c r="H732" i="10"/>
  <c r="E783" i="10"/>
  <c r="E786" i="10"/>
  <c r="E785" i="10"/>
  <c r="G814" i="10"/>
  <c r="G816" i="10"/>
  <c r="H812" i="10"/>
  <c r="G815" i="10"/>
  <c r="E818" i="10"/>
  <c r="E820" i="10"/>
  <c r="E821" i="10"/>
  <c r="D624" i="10"/>
  <c r="H839" i="10"/>
  <c r="G845" i="10"/>
  <c r="F840" i="10"/>
  <c r="F837" i="10" s="1"/>
  <c r="H845" i="10"/>
  <c r="G851" i="10"/>
  <c r="G849" i="10"/>
  <c r="G850" i="10"/>
  <c r="H847" i="10"/>
  <c r="G885" i="10"/>
  <c r="E888" i="10"/>
  <c r="E890" i="10"/>
  <c r="E891" i="10"/>
  <c r="E918" i="10"/>
  <c r="E920" i="10"/>
  <c r="E921" i="10"/>
  <c r="G650" i="10"/>
  <c r="H647" i="10"/>
  <c r="G649" i="10"/>
  <c r="G656" i="10"/>
  <c r="G655" i="10"/>
  <c r="H652" i="10"/>
  <c r="G690" i="10"/>
  <c r="H687" i="10"/>
  <c r="G689" i="10"/>
  <c r="E723" i="10"/>
  <c r="E726" i="10"/>
  <c r="E725" i="10"/>
  <c r="G756" i="10"/>
  <c r="G754" i="10"/>
  <c r="G755" i="10"/>
  <c r="H752" i="10"/>
  <c r="E803" i="10"/>
  <c r="E805" i="10"/>
  <c r="E806" i="10"/>
  <c r="F626" i="10"/>
  <c r="H831" i="10"/>
  <c r="H859" i="10"/>
  <c r="G868" i="10"/>
  <c r="F858" i="10"/>
  <c r="F623" i="10" s="1"/>
  <c r="H868" i="10"/>
  <c r="G671" i="10"/>
  <c r="G674" i="10"/>
  <c r="E764" i="10"/>
  <c r="G869" i="10"/>
  <c r="E874" i="10"/>
  <c r="E658" i="10"/>
  <c r="E704" i="10"/>
  <c r="E784" i="10"/>
  <c r="E819" i="10"/>
  <c r="E889" i="10"/>
  <c r="E919" i="10"/>
  <c r="G651" i="10"/>
  <c r="G654" i="10"/>
  <c r="H657" i="10"/>
  <c r="H662" i="10"/>
  <c r="E665" i="10"/>
  <c r="G668" i="10"/>
  <c r="G673" i="10"/>
  <c r="G691" i="10"/>
  <c r="G713" i="10"/>
  <c r="E724" i="10"/>
  <c r="H762" i="10"/>
  <c r="G793" i="10"/>
  <c r="E804" i="10"/>
  <c r="H872" i="10"/>
  <c r="E641" i="10"/>
  <c r="E640" i="10"/>
  <c r="E643" i="10"/>
  <c r="E646" i="10"/>
  <c r="E681" i="10"/>
  <c r="E680" i="10"/>
  <c r="E683" i="10"/>
  <c r="E686" i="10"/>
  <c r="G696" i="10"/>
  <c r="G694" i="10"/>
  <c r="G695" i="10"/>
  <c r="H692" i="10"/>
  <c r="E743" i="10"/>
  <c r="E745" i="10"/>
  <c r="E746" i="10"/>
  <c r="G776" i="10"/>
  <c r="G774" i="10"/>
  <c r="G775" i="10"/>
  <c r="H772" i="10"/>
  <c r="G911" i="10"/>
  <c r="G909" i="10"/>
  <c r="G910" i="10"/>
  <c r="H907" i="10"/>
  <c r="G931" i="10"/>
  <c r="G930" i="10"/>
  <c r="H927" i="10"/>
  <c r="G929" i="10"/>
  <c r="E638" i="10"/>
  <c r="E659" i="10"/>
  <c r="E678" i="10"/>
  <c r="H702" i="10"/>
  <c r="G733" i="10"/>
  <c r="E744" i="10"/>
  <c r="H782" i="10"/>
  <c r="G813" i="10"/>
  <c r="H817" i="10"/>
  <c r="G848" i="10"/>
  <c r="D857" i="10"/>
  <c r="H887" i="10"/>
  <c r="H917" i="10"/>
  <c r="H697" i="10"/>
  <c r="E699" i="10"/>
  <c r="E719" i="10"/>
  <c r="G728" i="10"/>
  <c r="H737" i="10"/>
  <c r="E779" i="10"/>
  <c r="G788" i="10"/>
  <c r="E799" i="10"/>
  <c r="G641" i="10"/>
  <c r="G643" i="10"/>
  <c r="E648" i="10"/>
  <c r="E654" i="10"/>
  <c r="G661" i="10"/>
  <c r="G663" i="10"/>
  <c r="E668" i="10"/>
  <c r="E674" i="10"/>
  <c r="G681" i="10"/>
  <c r="G683" i="10"/>
  <c r="E688" i="10"/>
  <c r="E694" i="10"/>
  <c r="E700" i="10"/>
  <c r="G701" i="10"/>
  <c r="G703" i="10"/>
  <c r="E708" i="10"/>
  <c r="G709" i="10"/>
  <c r="E714" i="10"/>
  <c r="E720" i="10"/>
  <c r="G721" i="10"/>
  <c r="G723" i="10"/>
  <c r="E728" i="10"/>
  <c r="G729" i="10"/>
  <c r="E734" i="10"/>
  <c r="E740" i="10"/>
  <c r="G741" i="10"/>
  <c r="G743" i="10"/>
  <c r="E748" i="10"/>
  <c r="G749" i="10"/>
  <c r="E754" i="10"/>
  <c r="E760" i="10"/>
  <c r="G761" i="10"/>
  <c r="G763" i="10"/>
  <c r="E768" i="10"/>
  <c r="G769" i="10"/>
  <c r="E774" i="10"/>
  <c r="E780" i="10"/>
  <c r="G781" i="10"/>
  <c r="G783" i="10"/>
  <c r="G782" i="10" s="1"/>
  <c r="E788" i="10"/>
  <c r="G789" i="10"/>
  <c r="E794" i="10"/>
  <c r="E800" i="10"/>
  <c r="G801" i="10"/>
  <c r="G803" i="10"/>
  <c r="E808" i="10"/>
  <c r="G809" i="10"/>
  <c r="E814" i="10"/>
  <c r="E823" i="10"/>
  <c r="E835" i="10"/>
  <c r="G836" i="10"/>
  <c r="E849" i="10"/>
  <c r="E855" i="10"/>
  <c r="G856" i="10"/>
  <c r="G860" i="10"/>
  <c r="E863" i="10"/>
  <c r="E870" i="10"/>
  <c r="G873" i="10"/>
  <c r="E884" i="10"/>
  <c r="G888" i="10"/>
  <c r="E893" i="10"/>
  <c r="G894" i="10"/>
  <c r="D897" i="10"/>
  <c r="E903" i="10"/>
  <c r="G904" i="10"/>
  <c r="E909" i="10"/>
  <c r="E915" i="10"/>
  <c r="G916" i="10"/>
  <c r="G918" i="10"/>
  <c r="G924" i="10"/>
  <c r="E929" i="10"/>
  <c r="G708" i="10"/>
  <c r="H717" i="10"/>
  <c r="E739" i="10"/>
  <c r="G748" i="10"/>
  <c r="H757" i="10"/>
  <c r="E759" i="10"/>
  <c r="G768" i="10"/>
  <c r="H777" i="10"/>
  <c r="H797" i="10"/>
  <c r="G808" i="10"/>
  <c r="H832" i="10"/>
  <c r="E834" i="10"/>
  <c r="E844" i="10"/>
  <c r="E845" i="10"/>
  <c r="H852" i="10"/>
  <c r="E854" i="10"/>
  <c r="G862" i="10"/>
  <c r="G893" i="10"/>
  <c r="G903" i="10"/>
  <c r="H912" i="10"/>
  <c r="E914" i="10"/>
  <c r="G923" i="10"/>
  <c r="E634" i="10"/>
  <c r="H707" i="10"/>
  <c r="H727" i="10"/>
  <c r="H747" i="10"/>
  <c r="H767" i="10"/>
  <c r="H787" i="10"/>
  <c r="H807" i="10"/>
  <c r="E815" i="10"/>
  <c r="H822" i="10"/>
  <c r="H862" i="10"/>
  <c r="E885" i="10"/>
  <c r="H892" i="10"/>
  <c r="H902" i="10"/>
  <c r="H922" i="10"/>
  <c r="E843" i="10" l="1"/>
  <c r="G872" i="10"/>
  <c r="H880" i="10"/>
  <c r="G884" i="10"/>
  <c r="E737" i="10"/>
  <c r="E792" i="10"/>
  <c r="G883" i="10"/>
  <c r="F624" i="10"/>
  <c r="H624" i="10" s="1"/>
  <c r="E879" i="10"/>
  <c r="E881" i="10"/>
  <c r="H882" i="10"/>
  <c r="G887" i="10"/>
  <c r="E862" i="10"/>
  <c r="E772" i="10"/>
  <c r="G707" i="10"/>
  <c r="F627" i="10"/>
  <c r="G629" i="10" s="1"/>
  <c r="G802" i="10"/>
  <c r="G742" i="10"/>
  <c r="G702" i="10"/>
  <c r="E747" i="10"/>
  <c r="G712" i="10"/>
  <c r="G831" i="10"/>
  <c r="G917" i="10"/>
  <c r="G828" i="10"/>
  <c r="H827" i="10"/>
  <c r="G829" i="10"/>
  <c r="E830" i="10"/>
  <c r="E829" i="10"/>
  <c r="G677" i="10"/>
  <c r="G912" i="10"/>
  <c r="G797" i="10"/>
  <c r="E732" i="10"/>
  <c r="G642" i="10"/>
  <c r="G647" i="10"/>
  <c r="E887" i="10"/>
  <c r="H897" i="10"/>
  <c r="E927" i="10"/>
  <c r="E922" i="10"/>
  <c r="E912" i="10"/>
  <c r="E907" i="10"/>
  <c r="G902" i="10"/>
  <c r="G899" i="10"/>
  <c r="G898" i="10"/>
  <c r="G901" i="10"/>
  <c r="E902" i="10"/>
  <c r="E877" i="10"/>
  <c r="E867" i="10"/>
  <c r="E838" i="10"/>
  <c r="E840" i="10"/>
  <c r="E841" i="10"/>
  <c r="G852" i="10"/>
  <c r="E847" i="10"/>
  <c r="E842" i="10"/>
  <c r="G832" i="10"/>
  <c r="E828" i="10"/>
  <c r="E812" i="10"/>
  <c r="E787" i="10"/>
  <c r="E777" i="10"/>
  <c r="G757" i="10"/>
  <c r="E752" i="10"/>
  <c r="G732" i="10"/>
  <c r="E767" i="10"/>
  <c r="G762" i="10"/>
  <c r="G737" i="10"/>
  <c r="G722" i="10"/>
  <c r="G717" i="10"/>
  <c r="E707" i="10"/>
  <c r="E687" i="10"/>
  <c r="E697" i="10"/>
  <c r="E692" i="10"/>
  <c r="G672" i="10"/>
  <c r="E672" i="10"/>
  <c r="G662" i="10"/>
  <c r="E662" i="10"/>
  <c r="G657" i="10"/>
  <c r="E652" i="10"/>
  <c r="E630" i="10"/>
  <c r="E628" i="10"/>
  <c r="E631" i="10"/>
  <c r="G636" i="10"/>
  <c r="E852" i="10"/>
  <c r="E832" i="10"/>
  <c r="G747" i="10"/>
  <c r="E882" i="10"/>
  <c r="E797" i="10"/>
  <c r="E667" i="10"/>
  <c r="E647" i="10"/>
  <c r="E802" i="10"/>
  <c r="G687" i="10"/>
  <c r="E632" i="10"/>
  <c r="E822" i="10"/>
  <c r="E807" i="10"/>
  <c r="G777" i="10"/>
  <c r="E727" i="10"/>
  <c r="E712" i="10"/>
  <c r="G697" i="10"/>
  <c r="G682" i="10"/>
  <c r="G692" i="10"/>
  <c r="G667" i="10"/>
  <c r="G652" i="10"/>
  <c r="G635" i="10"/>
  <c r="E892" i="10"/>
  <c r="G637" i="10"/>
  <c r="E717" i="10"/>
  <c r="G907" i="10"/>
  <c r="G772" i="10"/>
  <c r="E742" i="10"/>
  <c r="G752" i="10"/>
  <c r="H632" i="10"/>
  <c r="E782" i="10"/>
  <c r="G634" i="10"/>
  <c r="H623" i="10"/>
  <c r="E859" i="10"/>
  <c r="E860" i="10"/>
  <c r="H858" i="10"/>
  <c r="G858" i="10"/>
  <c r="G843" i="10"/>
  <c r="H842" i="10"/>
  <c r="G846" i="10"/>
  <c r="G844" i="10"/>
  <c r="D622" i="10"/>
  <c r="E899" i="10"/>
  <c r="E817" i="10"/>
  <c r="G812" i="10"/>
  <c r="G792" i="10"/>
  <c r="G867" i="10"/>
  <c r="G922" i="10"/>
  <c r="G892" i="10"/>
  <c r="G807" i="10"/>
  <c r="E757" i="10"/>
  <c r="G787" i="10"/>
  <c r="E637" i="10"/>
  <c r="E682" i="10"/>
  <c r="E642" i="10"/>
  <c r="E858" i="10"/>
  <c r="E722" i="10"/>
  <c r="E702" i="10"/>
  <c r="E901" i="10"/>
  <c r="E898" i="10"/>
  <c r="H877" i="10"/>
  <c r="G878" i="10"/>
  <c r="G879" i="10"/>
  <c r="G881" i="10"/>
  <c r="H626" i="10"/>
  <c r="G861" i="10"/>
  <c r="H857" i="10"/>
  <c r="G841" i="10"/>
  <c r="G838" i="10"/>
  <c r="H837" i="10"/>
  <c r="H840" i="10"/>
  <c r="G840" i="10"/>
  <c r="F625" i="10"/>
  <c r="E677" i="10"/>
  <c r="E762" i="10"/>
  <c r="G767" i="10"/>
  <c r="G727" i="10"/>
  <c r="G847" i="10"/>
  <c r="E900" i="10"/>
  <c r="E861" i="10"/>
  <c r="E657" i="10"/>
  <c r="G859" i="10"/>
  <c r="E917" i="10"/>
  <c r="G839" i="10"/>
  <c r="E872" i="10"/>
  <c r="F622" i="10" l="1"/>
  <c r="G630" i="10"/>
  <c r="H627" i="10"/>
  <c r="G882" i="10"/>
  <c r="G623" i="10"/>
  <c r="G827" i="10"/>
  <c r="G631" i="10"/>
  <c r="G628" i="10"/>
  <c r="E827" i="10"/>
  <c r="E837" i="10"/>
  <c r="G897" i="10"/>
  <c r="E627" i="10"/>
  <c r="E897" i="10"/>
  <c r="G632" i="10"/>
  <c r="E625" i="10"/>
  <c r="E623" i="10"/>
  <c r="E626" i="10"/>
  <c r="E857" i="10"/>
  <c r="G837" i="10"/>
  <c r="G877" i="10"/>
  <c r="G857" i="10"/>
  <c r="H625" i="10"/>
  <c r="E624" i="10"/>
  <c r="G842" i="10"/>
  <c r="G1188" i="10"/>
  <c r="G624" i="10" l="1"/>
  <c r="H622" i="10"/>
  <c r="G626" i="10"/>
  <c r="G625" i="10"/>
  <c r="G627" i="10"/>
  <c r="G1190" i="10"/>
  <c r="E622" i="10"/>
  <c r="I273" i="8"/>
  <c r="I265" i="8"/>
  <c r="I259" i="8"/>
  <c r="G622" i="10" l="1"/>
  <c r="F601" i="10"/>
  <c r="F600" i="10"/>
  <c r="F599" i="10"/>
  <c r="F598" i="10"/>
  <c r="D599" i="10"/>
  <c r="D600" i="10"/>
  <c r="D601" i="10"/>
  <c r="D598" i="10"/>
  <c r="F591" i="10"/>
  <c r="F590" i="10"/>
  <c r="F589" i="10"/>
  <c r="F588" i="10"/>
  <c r="D589" i="10"/>
  <c r="D590" i="10"/>
  <c r="D591" i="10"/>
  <c r="D588" i="10"/>
  <c r="D529" i="10"/>
  <c r="H529" i="10" s="1"/>
  <c r="D530" i="10"/>
  <c r="D531" i="10"/>
  <c r="D528" i="10"/>
  <c r="F567" i="10"/>
  <c r="D567" i="10"/>
  <c r="F572" i="10"/>
  <c r="G575" i="10" s="1"/>
  <c r="D572" i="10"/>
  <c r="F509" i="10"/>
  <c r="D511" i="10"/>
  <c r="D510" i="10"/>
  <c r="D509" i="10"/>
  <c r="D508" i="10"/>
  <c r="D517" i="10"/>
  <c r="D473" i="10"/>
  <c r="F496" i="10"/>
  <c r="F495" i="10"/>
  <c r="F494" i="10"/>
  <c r="F493" i="10"/>
  <c r="D496" i="10"/>
  <c r="D495" i="10"/>
  <c r="D494" i="10"/>
  <c r="D493" i="10"/>
  <c r="F502" i="10"/>
  <c r="G506" i="10" s="1"/>
  <c r="D502" i="10"/>
  <c r="D497" i="10"/>
  <c r="E500" i="10" s="1"/>
  <c r="F476" i="10"/>
  <c r="F475" i="10"/>
  <c r="F474" i="10"/>
  <c r="F473" i="10"/>
  <c r="D476" i="10"/>
  <c r="D475" i="10"/>
  <c r="D474" i="10"/>
  <c r="I231" i="8"/>
  <c r="G571" i="10" l="1"/>
  <c r="G569" i="10"/>
  <c r="H567" i="10"/>
  <c r="G570" i="10"/>
  <c r="G568" i="10"/>
  <c r="D472" i="10"/>
  <c r="E570" i="10"/>
  <c r="E568" i="10"/>
  <c r="E571" i="10"/>
  <c r="E569" i="10"/>
  <c r="G520" i="10"/>
  <c r="H517" i="10"/>
  <c r="G573" i="10"/>
  <c r="G574" i="10"/>
  <c r="G576" i="10"/>
  <c r="G521" i="10"/>
  <c r="G518" i="10"/>
  <c r="G519" i="10"/>
  <c r="D468" i="10"/>
  <c r="E499" i="10"/>
  <c r="G503" i="10"/>
  <c r="G505" i="10"/>
  <c r="G504" i="10"/>
  <c r="D470" i="10"/>
  <c r="D492" i="10"/>
  <c r="F492" i="10"/>
  <c r="D471" i="10"/>
  <c r="F468" i="10"/>
  <c r="D469" i="10"/>
  <c r="F1372" i="10"/>
  <c r="D1372" i="10"/>
  <c r="F1371" i="10"/>
  <c r="D1371" i="10"/>
  <c r="F1370" i="10"/>
  <c r="D1370" i="10"/>
  <c r="F1369" i="10"/>
  <c r="D1369" i="10"/>
  <c r="H1382" i="10"/>
  <c r="H1387" i="10"/>
  <c r="G1383" i="10"/>
  <c r="F1383" i="10"/>
  <c r="D1383" i="10"/>
  <c r="F1378" i="10"/>
  <c r="D1378" i="10"/>
  <c r="F1373" i="10"/>
  <c r="G1375" i="10" s="1"/>
  <c r="G1373" i="10" s="1"/>
  <c r="D1373" i="10"/>
  <c r="H1375" i="10"/>
  <c r="H1381" i="10"/>
  <c r="H1348" i="10"/>
  <c r="H1349" i="10"/>
  <c r="H1358" i="10"/>
  <c r="H1363" i="10"/>
  <c r="H1366" i="10"/>
  <c r="H1372" i="10" l="1"/>
  <c r="D467" i="10"/>
  <c r="G567" i="10"/>
  <c r="E567" i="10"/>
  <c r="G572" i="10"/>
  <c r="H1370" i="10"/>
  <c r="G517" i="10"/>
  <c r="H1383" i="10"/>
  <c r="G502" i="10"/>
  <c r="H1371" i="10"/>
  <c r="H1378" i="10"/>
  <c r="H1373" i="10"/>
  <c r="I787" i="8"/>
  <c r="I795" i="8"/>
  <c r="I45" i="8"/>
  <c r="I777" i="8" l="1"/>
  <c r="I778" i="8"/>
  <c r="I776" i="8"/>
  <c r="I701" i="8" l="1"/>
  <c r="I699" i="8"/>
  <c r="I697" i="8" l="1"/>
  <c r="I696" i="8"/>
  <c r="I653" i="8"/>
  <c r="I688" i="8" l="1"/>
  <c r="I631" i="8" l="1"/>
  <c r="I632" i="8"/>
  <c r="I633" i="8"/>
  <c r="I625" i="8"/>
  <c r="I623" i="8"/>
  <c r="G1131" i="10" l="1"/>
  <c r="G1125" i="10"/>
  <c r="G1128" i="10" l="1"/>
  <c r="G1129" i="10"/>
  <c r="G1130" i="10"/>
  <c r="G1120" i="10"/>
  <c r="G1126" i="10"/>
  <c r="G1123" i="10"/>
  <c r="G1124" i="10"/>
  <c r="G1121" i="10"/>
  <c r="G1111" i="10"/>
  <c r="G1110" i="10"/>
  <c r="G1109" i="10"/>
  <c r="G1108" i="10"/>
  <c r="H1103" i="10"/>
  <c r="H1108" i="10"/>
  <c r="H1111" i="10"/>
  <c r="H1113" i="10"/>
  <c r="H1116" i="10"/>
  <c r="H1122" i="10"/>
  <c r="H1123" i="10"/>
  <c r="H1125" i="10"/>
  <c r="H1127" i="10"/>
  <c r="H1129" i="10"/>
  <c r="H1132" i="10"/>
  <c r="H1133" i="10"/>
  <c r="H1137" i="10"/>
  <c r="H1138" i="10"/>
  <c r="H1142" i="10"/>
  <c r="H1143" i="10"/>
  <c r="H1144" i="10"/>
  <c r="H1145" i="10"/>
  <c r="H1146" i="10"/>
  <c r="H1147" i="10"/>
  <c r="H1148" i="10"/>
  <c r="H1152" i="10"/>
  <c r="H1153" i="10"/>
  <c r="H1157" i="10"/>
  <c r="H1158" i="10"/>
  <c r="H1168" i="10"/>
  <c r="H1172" i="10"/>
  <c r="H1173" i="10"/>
  <c r="H1174" i="10"/>
  <c r="H1175" i="10"/>
  <c r="H1176" i="10"/>
  <c r="H1178" i="10"/>
  <c r="H1185" i="10"/>
  <c r="H1188" i="10"/>
  <c r="H1197" i="10"/>
  <c r="H1198" i="10"/>
  <c r="H1203" i="10"/>
  <c r="H1214" i="10"/>
  <c r="H1215" i="10"/>
  <c r="H1219" i="10"/>
  <c r="H1220" i="10"/>
  <c r="G1114" i="10"/>
  <c r="G1105" i="10"/>
  <c r="D1193" i="10"/>
  <c r="D1192" i="10" s="1"/>
  <c r="H1192" i="10" s="1"/>
  <c r="D1163" i="10"/>
  <c r="H1163" i="10" s="1"/>
  <c r="D1107" i="10"/>
  <c r="H1107" i="10" s="1"/>
  <c r="D1119" i="10"/>
  <c r="H1119" i="10" s="1"/>
  <c r="D1120" i="10"/>
  <c r="H1120" i="10" s="1"/>
  <c r="D1121" i="10"/>
  <c r="D1118" i="10"/>
  <c r="D1202" i="10"/>
  <c r="H1202" i="10" s="1"/>
  <c r="D1164" i="10"/>
  <c r="D1165" i="10"/>
  <c r="H1165" i="10" s="1"/>
  <c r="D1166" i="10"/>
  <c r="D1187" i="10"/>
  <c r="H1187" i="10" s="1"/>
  <c r="D1182" i="10"/>
  <c r="H1182" i="10" s="1"/>
  <c r="D1177" i="10"/>
  <c r="H1177" i="10" s="1"/>
  <c r="D1167" i="10"/>
  <c r="H1167" i="10" s="1"/>
  <c r="G1127" i="10" l="1"/>
  <c r="G1106" i="10"/>
  <c r="H1102" i="10"/>
  <c r="G1118" i="10"/>
  <c r="D1117" i="10"/>
  <c r="H1117" i="10" s="1"/>
  <c r="H1118" i="10"/>
  <c r="G1103" i="10"/>
  <c r="G1119" i="10"/>
  <c r="G1104" i="10"/>
  <c r="D1162" i="10"/>
  <c r="H1162" i="10" s="1"/>
  <c r="G1115" i="10"/>
  <c r="G1099" i="10"/>
  <c r="H1193" i="10"/>
  <c r="G1116" i="10"/>
  <c r="H1098" i="10"/>
  <c r="G1113" i="10"/>
  <c r="G1107" i="10"/>
  <c r="G1122" i="10"/>
  <c r="D1112" i="10"/>
  <c r="E1113" i="10" s="1"/>
  <c r="G1102" i="10" l="1"/>
  <c r="G1117" i="10"/>
  <c r="H1097" i="10"/>
  <c r="G1100" i="10"/>
  <c r="G1098" i="10"/>
  <c r="G1101" i="10"/>
  <c r="H1112" i="10"/>
  <c r="G1112" i="10"/>
  <c r="D1209" i="10"/>
  <c r="D1210" i="10"/>
  <c r="D1211" i="10"/>
  <c r="D1208" i="10"/>
  <c r="D1093" i="10" s="1"/>
  <c r="H1093" i="10" s="1"/>
  <c r="D1212" i="10"/>
  <c r="D1217" i="10"/>
  <c r="E1213" i="10" l="1"/>
  <c r="H1212" i="10"/>
  <c r="D1095" i="10"/>
  <c r="H1210" i="10"/>
  <c r="E1220" i="10"/>
  <c r="H1217" i="10"/>
  <c r="E1215" i="10"/>
  <c r="H1209" i="10"/>
  <c r="D1094" i="10"/>
  <c r="H1094" i="10" s="1"/>
  <c r="G1097" i="10"/>
  <c r="E1218" i="10"/>
  <c r="E1219" i="10"/>
  <c r="E1221" i="10"/>
  <c r="E1214" i="10"/>
  <c r="D1207" i="10"/>
  <c r="E1210" i="10" s="1"/>
  <c r="D1096" i="10"/>
  <c r="E1216" i="10"/>
  <c r="D1043" i="10"/>
  <c r="D1047" i="10"/>
  <c r="D1052" i="10"/>
  <c r="D1067" i="10"/>
  <c r="D1062" i="10"/>
  <c r="D1061" i="10"/>
  <c r="D1060" i="10"/>
  <c r="D1059" i="10"/>
  <c r="D1076" i="10"/>
  <c r="D1075" i="10"/>
  <c r="D1074" i="10"/>
  <c r="D1073" i="10"/>
  <c r="H1078" i="10"/>
  <c r="G1077" i="10"/>
  <c r="D1077" i="10"/>
  <c r="E1081" i="10" s="1"/>
  <c r="H1085" i="10"/>
  <c r="G1085" i="10"/>
  <c r="D1082" i="10"/>
  <c r="E1082" i="10" s="1"/>
  <c r="H1091" i="10"/>
  <c r="H1090" i="10"/>
  <c r="H1089" i="10"/>
  <c r="H1088" i="10"/>
  <c r="D1087" i="10"/>
  <c r="H1087" i="10" s="1"/>
  <c r="E1089" i="10" l="1"/>
  <c r="H1096" i="10"/>
  <c r="E1096" i="10"/>
  <c r="H1095" i="10"/>
  <c r="D1092" i="10"/>
  <c r="E1095" i="10" s="1"/>
  <c r="E1212" i="10"/>
  <c r="E1209" i="10"/>
  <c r="H1207" i="10"/>
  <c r="H1076" i="10"/>
  <c r="E1211" i="10"/>
  <c r="E1208" i="10"/>
  <c r="E1217" i="10"/>
  <c r="E1087" i="10"/>
  <c r="D1072" i="10"/>
  <c r="E1072" i="10" s="1"/>
  <c r="D1057" i="10"/>
  <c r="H1073" i="10"/>
  <c r="G1075" i="10"/>
  <c r="G1074" i="10"/>
  <c r="D1042" i="10"/>
  <c r="E1091" i="10"/>
  <c r="E1085" i="10"/>
  <c r="H1074" i="10"/>
  <c r="G1072" i="10"/>
  <c r="H1075" i="10"/>
  <c r="H1077" i="10"/>
  <c r="E1079" i="10"/>
  <c r="E1077" i="10"/>
  <c r="E1078" i="10"/>
  <c r="E1080" i="10"/>
  <c r="G1078" i="10"/>
  <c r="H1082" i="10"/>
  <c r="D1041" i="10"/>
  <c r="D1039" i="10"/>
  <c r="G1084" i="10"/>
  <c r="D1040" i="10"/>
  <c r="D1038" i="10"/>
  <c r="G1082" i="10"/>
  <c r="E1088" i="10"/>
  <c r="E1090" i="10"/>
  <c r="I507" i="8"/>
  <c r="F977" i="10"/>
  <c r="F947" i="10"/>
  <c r="H1092" i="10" l="1"/>
  <c r="E1094" i="10"/>
  <c r="E1093" i="10"/>
  <c r="G1076" i="10"/>
  <c r="G1073" i="10"/>
  <c r="E1073" i="10"/>
  <c r="E1075" i="10"/>
  <c r="E1207" i="10"/>
  <c r="E1076" i="10"/>
  <c r="H1072" i="10"/>
  <c r="E1074" i="10"/>
  <c r="H1041" i="10"/>
  <c r="H1039" i="10"/>
  <c r="H1040" i="10"/>
  <c r="G1037" i="10"/>
  <c r="D1037" i="10"/>
  <c r="E1038" i="10" s="1"/>
  <c r="H1038" i="10"/>
  <c r="F469" i="10"/>
  <c r="F470" i="10"/>
  <c r="F471" i="10"/>
  <c r="F562" i="10"/>
  <c r="D562" i="10"/>
  <c r="E565" i="10" l="1"/>
  <c r="E563" i="10"/>
  <c r="E566" i="10"/>
  <c r="E564" i="10"/>
  <c r="G566" i="10"/>
  <c r="G564" i="10"/>
  <c r="H562" i="10"/>
  <c r="G565" i="10"/>
  <c r="G563" i="10"/>
  <c r="G1039" i="10"/>
  <c r="G1040" i="10"/>
  <c r="G1038" i="10"/>
  <c r="G1041" i="10"/>
  <c r="E1041" i="10"/>
  <c r="E1039" i="10"/>
  <c r="H1037" i="10"/>
  <c r="E1037" i="10"/>
  <c r="E1040" i="10"/>
  <c r="I53" i="8"/>
  <c r="I20" i="8"/>
  <c r="I17" i="8"/>
  <c r="I21" i="8"/>
  <c r="I43" i="8"/>
  <c r="G562" i="10" l="1"/>
  <c r="E562" i="10"/>
  <c r="H43" i="10"/>
  <c r="H38" i="10"/>
  <c r="E1386" i="10"/>
  <c r="G1382" i="10"/>
  <c r="E1379" i="10"/>
  <c r="E1376" i="10"/>
  <c r="F1368" i="10"/>
  <c r="G1371" i="10" s="1"/>
  <c r="D1368" i="10"/>
  <c r="E1371" i="10" l="1"/>
  <c r="H1368" i="10"/>
  <c r="E1374" i="10"/>
  <c r="G1380" i="10"/>
  <c r="E1369" i="10"/>
  <c r="E1381" i="10"/>
  <c r="E1372" i="10"/>
  <c r="E1370" i="10"/>
  <c r="E1377" i="10"/>
  <c r="E1380" i="10"/>
  <c r="G1379" i="10"/>
  <c r="E1375" i="10"/>
  <c r="E1382" i="10"/>
  <c r="G1381" i="10"/>
  <c r="E1385" i="10"/>
  <c r="E1387" i="10"/>
  <c r="E1384" i="10"/>
  <c r="G1369" i="10"/>
  <c r="G1370" i="10"/>
  <c r="G1372" i="10"/>
  <c r="H113" i="10"/>
  <c r="F112" i="10"/>
  <c r="D112" i="10"/>
  <c r="E113" i="10" s="1"/>
  <c r="E112" i="10" s="1"/>
  <c r="H108" i="10"/>
  <c r="F107" i="10"/>
  <c r="D107" i="10"/>
  <c r="E108" i="10" s="1"/>
  <c r="E107" i="10" s="1"/>
  <c r="H103" i="10"/>
  <c r="F102" i="10"/>
  <c r="D102" i="10"/>
  <c r="E103" i="10" s="1"/>
  <c r="F98" i="10"/>
  <c r="D98" i="10"/>
  <c r="H95" i="10"/>
  <c r="F92" i="10"/>
  <c r="D92" i="10"/>
  <c r="E95" i="10" s="1"/>
  <c r="E92" i="10" s="1"/>
  <c r="H88" i="10"/>
  <c r="F87" i="10"/>
  <c r="G88" i="10" s="1"/>
  <c r="D87" i="10"/>
  <c r="E88" i="10" s="1"/>
  <c r="E87" i="10" s="1"/>
  <c r="H86" i="10"/>
  <c r="H83" i="10"/>
  <c r="F82" i="10"/>
  <c r="D82" i="10"/>
  <c r="E86" i="10" s="1"/>
  <c r="F81" i="10"/>
  <c r="F11" i="10" s="1"/>
  <c r="D81" i="10"/>
  <c r="F80" i="10"/>
  <c r="F10" i="10" s="1"/>
  <c r="D80" i="10"/>
  <c r="F78" i="10"/>
  <c r="D78" i="10"/>
  <c r="H73" i="10"/>
  <c r="F72" i="10"/>
  <c r="G73" i="10" s="1"/>
  <c r="D72" i="10"/>
  <c r="E73" i="10" s="1"/>
  <c r="E72" i="10" s="1"/>
  <c r="H68" i="10"/>
  <c r="F67" i="10"/>
  <c r="D67" i="10"/>
  <c r="E68" i="10" s="1"/>
  <c r="E67" i="10" s="1"/>
  <c r="F63" i="10"/>
  <c r="D63" i="10"/>
  <c r="H60" i="10"/>
  <c r="F57" i="10"/>
  <c r="D57" i="10"/>
  <c r="E60" i="10" s="1"/>
  <c r="E57" i="10" s="1"/>
  <c r="H53" i="10"/>
  <c r="F52" i="10"/>
  <c r="G53" i="10" s="1"/>
  <c r="G52" i="10" s="1"/>
  <c r="D52" i="10"/>
  <c r="E53" i="10" s="1"/>
  <c r="E52" i="10" s="1"/>
  <c r="H51" i="10"/>
  <c r="H48" i="10"/>
  <c r="F47" i="10"/>
  <c r="G48" i="10" s="1"/>
  <c r="D47" i="10"/>
  <c r="E48" i="10" s="1"/>
  <c r="F42" i="10"/>
  <c r="D42" i="10"/>
  <c r="E43" i="10" s="1"/>
  <c r="E42" i="10" s="1"/>
  <c r="F37" i="10"/>
  <c r="D37" i="10"/>
  <c r="E38" i="10" s="1"/>
  <c r="E37" i="10" s="1"/>
  <c r="F32" i="10"/>
  <c r="D32" i="10"/>
  <c r="E33" i="10" s="1"/>
  <c r="E32" i="10" s="1"/>
  <c r="E27" i="10"/>
  <c r="F27" i="10"/>
  <c r="D27" i="10"/>
  <c r="D13" i="10"/>
  <c r="F22" i="10"/>
  <c r="G23" i="10" s="1"/>
  <c r="G22" i="10" s="1"/>
  <c r="H18" i="10"/>
  <c r="F17" i="10"/>
  <c r="D17" i="10"/>
  <c r="E18" i="10" s="1"/>
  <c r="E17" i="10" s="1"/>
  <c r="D16" i="10"/>
  <c r="D15" i="10"/>
  <c r="D10" i="10" s="1"/>
  <c r="I64" i="8"/>
  <c r="I63" i="8"/>
  <c r="I61" i="8"/>
  <c r="I59" i="8"/>
  <c r="I58" i="8"/>
  <c r="I57" i="8"/>
  <c r="I55" i="8"/>
  <c r="I51" i="8"/>
  <c r="I49" i="8"/>
  <c r="I48" i="8"/>
  <c r="I47" i="8"/>
  <c r="I41" i="8"/>
  <c r="I40" i="8"/>
  <c r="I38" i="8"/>
  <c r="I36" i="8"/>
  <c r="I34" i="8"/>
  <c r="I32" i="8"/>
  <c r="I24" i="8"/>
  <c r="I23" i="8"/>
  <c r="I14" i="8"/>
  <c r="I13" i="8"/>
  <c r="I12" i="8"/>
  <c r="I11" i="8"/>
  <c r="I10" i="8"/>
  <c r="I9" i="8"/>
  <c r="D8" i="10" l="1"/>
  <c r="D12" i="10"/>
  <c r="F97" i="10"/>
  <c r="F8" i="10"/>
  <c r="G199" i="10"/>
  <c r="G200" i="10"/>
  <c r="G198" i="10"/>
  <c r="E1378" i="10"/>
  <c r="D11" i="10"/>
  <c r="E1383" i="10"/>
  <c r="E1373" i="10"/>
  <c r="G1378" i="10"/>
  <c r="G57" i="10"/>
  <c r="H57" i="10"/>
  <c r="H37" i="10"/>
  <c r="G43" i="10"/>
  <c r="G42" i="10" s="1"/>
  <c r="H42" i="10"/>
  <c r="H81" i="10"/>
  <c r="H23" i="10"/>
  <c r="G51" i="10"/>
  <c r="G47" i="10" s="1"/>
  <c r="E1368" i="10"/>
  <c r="H72" i="10"/>
  <c r="G98" i="10"/>
  <c r="G97" i="10" s="1"/>
  <c r="F62" i="10"/>
  <c r="G63" i="10" s="1"/>
  <c r="G62" i="10" s="1"/>
  <c r="H107" i="10"/>
  <c r="E13" i="10"/>
  <c r="G1368" i="10"/>
  <c r="H17" i="10"/>
  <c r="H67" i="10"/>
  <c r="D22" i="10"/>
  <c r="E23" i="10" s="1"/>
  <c r="E22" i="10" s="1"/>
  <c r="E51" i="10"/>
  <c r="E47" i="10" s="1"/>
  <c r="D77" i="10"/>
  <c r="E78" i="10" s="1"/>
  <c r="E83" i="10"/>
  <c r="E82" i="10" s="1"/>
  <c r="H87" i="10"/>
  <c r="H112" i="10"/>
  <c r="H102" i="10"/>
  <c r="H52" i="10"/>
  <c r="F77" i="10"/>
  <c r="G80" i="10" s="1"/>
  <c r="H82" i="10"/>
  <c r="H92" i="10"/>
  <c r="H98" i="10"/>
  <c r="D97" i="10"/>
  <c r="G103" i="10"/>
  <c r="G102" i="10" s="1"/>
  <c r="G108" i="10"/>
  <c r="G107" i="10" s="1"/>
  <c r="G112" i="10"/>
  <c r="E102" i="10"/>
  <c r="H80" i="10"/>
  <c r="G83" i="10"/>
  <c r="H78" i="10"/>
  <c r="G86" i="10"/>
  <c r="G87" i="10"/>
  <c r="G95" i="10"/>
  <c r="G92" i="10" s="1"/>
  <c r="H16" i="10"/>
  <c r="H47" i="10"/>
  <c r="H63" i="10"/>
  <c r="H15" i="10"/>
  <c r="G18" i="10"/>
  <c r="G17" i="10" s="1"/>
  <c r="D62" i="10"/>
  <c r="G68" i="10"/>
  <c r="G67" i="10" s="1"/>
  <c r="G72" i="10"/>
  <c r="H13" i="10"/>
  <c r="I621" i="8"/>
  <c r="I619" i="8"/>
  <c r="I607" i="8"/>
  <c r="F7" i="10" l="1"/>
  <c r="H97" i="10"/>
  <c r="G197" i="10"/>
  <c r="H11" i="10"/>
  <c r="E16" i="10"/>
  <c r="E81" i="10"/>
  <c r="H22" i="10"/>
  <c r="H8" i="10"/>
  <c r="E98" i="10"/>
  <c r="E97" i="10" s="1"/>
  <c r="E80" i="10"/>
  <c r="E15" i="10"/>
  <c r="H77" i="10"/>
  <c r="D7" i="10"/>
  <c r="G8" i="10"/>
  <c r="G78" i="10"/>
  <c r="H10" i="10"/>
  <c r="H62" i="10"/>
  <c r="G81" i="10"/>
  <c r="G13" i="10"/>
  <c r="E63" i="10"/>
  <c r="E62" i="10" s="1"/>
  <c r="G82" i="10"/>
  <c r="H12" i="10"/>
  <c r="G16" i="10"/>
  <c r="G15" i="10"/>
  <c r="I604" i="8"/>
  <c r="I601" i="8"/>
  <c r="I598" i="8"/>
  <c r="I595" i="8"/>
  <c r="I592" i="8"/>
  <c r="I589" i="8"/>
  <c r="I586" i="8"/>
  <c r="I585" i="8"/>
  <c r="I582" i="8"/>
  <c r="I581" i="8"/>
  <c r="I578" i="8"/>
  <c r="I577" i="8"/>
  <c r="I575" i="8"/>
  <c r="I574" i="8"/>
  <c r="I573" i="8"/>
  <c r="I572" i="8"/>
  <c r="I570" i="8"/>
  <c r="I569" i="8"/>
  <c r="I566" i="8"/>
  <c r="I565" i="8"/>
  <c r="I563" i="8"/>
  <c r="I562" i="8"/>
  <c r="I561" i="8"/>
  <c r="I560" i="8"/>
  <c r="I558" i="8"/>
  <c r="I557" i="8"/>
  <c r="I556" i="8"/>
  <c r="E77" i="10" l="1"/>
  <c r="E12" i="10"/>
  <c r="G77" i="10"/>
  <c r="G10" i="10"/>
  <c r="E10" i="10"/>
  <c r="E8" i="10"/>
  <c r="E11" i="10"/>
  <c r="G11" i="10"/>
  <c r="H7" i="10"/>
  <c r="G12" i="10"/>
  <c r="H428" i="10"/>
  <c r="G7" i="10" l="1"/>
  <c r="E7" i="10"/>
  <c r="I694" i="8"/>
  <c r="I692" i="8"/>
  <c r="I690" i="8"/>
  <c r="I687" i="8"/>
  <c r="I686" i="8"/>
  <c r="I681" i="8"/>
  <c r="I676" i="8"/>
  <c r="I675" i="8"/>
  <c r="I674" i="8"/>
  <c r="I672" i="8"/>
  <c r="I671" i="8"/>
  <c r="I660" i="8"/>
  <c r="I656" i="8"/>
  <c r="I649" i="8"/>
  <c r="I648" i="8"/>
  <c r="I647" i="8"/>
  <c r="I643" i="8"/>
  <c r="I642" i="8"/>
  <c r="I640" i="8"/>
  <c r="I639" i="8"/>
  <c r="I637" i="8"/>
  <c r="I635" i="8"/>
  <c r="I630" i="8"/>
  <c r="I629" i="8"/>
  <c r="I627" i="8"/>
  <c r="I626" i="8"/>
  <c r="I624" i="8"/>
  <c r="I779" i="8" l="1"/>
  <c r="I768" i="8"/>
  <c r="F1362" i="10" l="1"/>
  <c r="F1357" i="10"/>
  <c r="F1356" i="10"/>
  <c r="F1355" i="10"/>
  <c r="F1354" i="10"/>
  <c r="F1353" i="10"/>
  <c r="D1354" i="10"/>
  <c r="D1355" i="10"/>
  <c r="D1356" i="10"/>
  <c r="D1353" i="10"/>
  <c r="D1362" i="10"/>
  <c r="E1366" i="10" s="1"/>
  <c r="D1357" i="10"/>
  <c r="E1358" i="10" s="1"/>
  <c r="E1357" i="10" s="1"/>
  <c r="F1341" i="10"/>
  <c r="F1340" i="10"/>
  <c r="F1339" i="10"/>
  <c r="F1338" i="10"/>
  <c r="F1347" i="10"/>
  <c r="G1347" i="10"/>
  <c r="H1343" i="10"/>
  <c r="F1342" i="10"/>
  <c r="G1343" i="10" s="1"/>
  <c r="G1342" i="10" s="1"/>
  <c r="D1339" i="10"/>
  <c r="D1340" i="10"/>
  <c r="D1341" i="10"/>
  <c r="D1338" i="10"/>
  <c r="E1347" i="10"/>
  <c r="D1347" i="10"/>
  <c r="E1342" i="10"/>
  <c r="D1342" i="10"/>
  <c r="H1335" i="10"/>
  <c r="F1332" i="10"/>
  <c r="H1329" i="10"/>
  <c r="F1327" i="10"/>
  <c r="F1322" i="10"/>
  <c r="G1322" i="10"/>
  <c r="H1323" i="10"/>
  <c r="H1321" i="10"/>
  <c r="H1318" i="10"/>
  <c r="H1313" i="10"/>
  <c r="F1311" i="10"/>
  <c r="F1310" i="10"/>
  <c r="F1309" i="10"/>
  <c r="F1308" i="10"/>
  <c r="G1313" i="10"/>
  <c r="G1312" i="10" s="1"/>
  <c r="F1317" i="10"/>
  <c r="G1321" i="10" s="1"/>
  <c r="D1332" i="10"/>
  <c r="E1335" i="10" s="1"/>
  <c r="E1332" i="10" s="1"/>
  <c r="D1327" i="10"/>
  <c r="E1329" i="10" s="1"/>
  <c r="E1327" i="10" s="1"/>
  <c r="D1322" i="10"/>
  <c r="E1323" i="10" s="1"/>
  <c r="E1322" i="10" s="1"/>
  <c r="D1309" i="10"/>
  <c r="D1310" i="10"/>
  <c r="D1311" i="10"/>
  <c r="D1308" i="10"/>
  <c r="D1317" i="10"/>
  <c r="E1318" i="10" s="1"/>
  <c r="D1312" i="10"/>
  <c r="E1313" i="10" s="1"/>
  <c r="E1312" i="10" s="1"/>
  <c r="H1356" i="10" l="1"/>
  <c r="H1353" i="10"/>
  <c r="G1358" i="10"/>
  <c r="G1357" i="10" s="1"/>
  <c r="H1357" i="10"/>
  <c r="H1347" i="10"/>
  <c r="G1363" i="10"/>
  <c r="G1366" i="10"/>
  <c r="H1362" i="10"/>
  <c r="F1305" i="10"/>
  <c r="D1303" i="10"/>
  <c r="H1309" i="10"/>
  <c r="H1342" i="10"/>
  <c r="D1306" i="10"/>
  <c r="H1332" i="10"/>
  <c r="E1321" i="10"/>
  <c r="E1317" i="10" s="1"/>
  <c r="D1304" i="10"/>
  <c r="D1305" i="10"/>
  <c r="H1305" i="10" s="1"/>
  <c r="H1311" i="10"/>
  <c r="H1339" i="10"/>
  <c r="D1352" i="10"/>
  <c r="E1356" i="10" s="1"/>
  <c r="G1335" i="10"/>
  <c r="G1332" i="10" s="1"/>
  <c r="H1312" i="10"/>
  <c r="H1327" i="10"/>
  <c r="F1337" i="10"/>
  <c r="G1339" i="10" s="1"/>
  <c r="G1318" i="10"/>
  <c r="G1317" i="10" s="1"/>
  <c r="H1310" i="10"/>
  <c r="H1317" i="10"/>
  <c r="F1303" i="10"/>
  <c r="H1322" i="10"/>
  <c r="G1329" i="10"/>
  <c r="G1327" i="10" s="1"/>
  <c r="D1337" i="10"/>
  <c r="E1339" i="10" s="1"/>
  <c r="H1338" i="10"/>
  <c r="E1363" i="10"/>
  <c r="E1362" i="10" s="1"/>
  <c r="F1306" i="10"/>
  <c r="H1308" i="10"/>
  <c r="F1304" i="10"/>
  <c r="F1352" i="10"/>
  <c r="F1307" i="10"/>
  <c r="D1307" i="10"/>
  <c r="E1308" i="10" s="1"/>
  <c r="H540" i="10"/>
  <c r="H538" i="10"/>
  <c r="F537" i="10"/>
  <c r="G541" i="10" s="1"/>
  <c r="D537" i="10"/>
  <c r="E540" i="10" s="1"/>
  <c r="G1362" i="10" l="1"/>
  <c r="G1355" i="10"/>
  <c r="H1352" i="10"/>
  <c r="G1354" i="10"/>
  <c r="G1353" i="10"/>
  <c r="E1355" i="10"/>
  <c r="D1302" i="10"/>
  <c r="E1305" i="10" s="1"/>
  <c r="E1353" i="10"/>
  <c r="E1311" i="10"/>
  <c r="E1307" i="10" s="1"/>
  <c r="E1354" i="10"/>
  <c r="G1356" i="10"/>
  <c r="G1338" i="10"/>
  <c r="G1337" i="10" s="1"/>
  <c r="H1337" i="10"/>
  <c r="E1338" i="10"/>
  <c r="E1337" i="10" s="1"/>
  <c r="H1306" i="10"/>
  <c r="H1303" i="10"/>
  <c r="F1302" i="10"/>
  <c r="G1306" i="10" s="1"/>
  <c r="H1307" i="10"/>
  <c r="H1304" i="10"/>
  <c r="G1311" i="10"/>
  <c r="G1308" i="10"/>
  <c r="H537" i="10"/>
  <c r="G538" i="10"/>
  <c r="E539" i="10"/>
  <c r="G540" i="10"/>
  <c r="E541" i="10"/>
  <c r="E538" i="10"/>
  <c r="G539" i="10"/>
  <c r="E1303" i="10" l="1"/>
  <c r="E1304" i="10"/>
  <c r="G1352" i="10"/>
  <c r="E1306" i="10"/>
  <c r="E1302" i="10" s="1"/>
  <c r="G1304" i="10"/>
  <c r="E1352" i="10"/>
  <c r="G1303" i="10"/>
  <c r="H1302" i="10"/>
  <c r="G1305" i="10"/>
  <c r="G1307" i="10"/>
  <c r="G537" i="10"/>
  <c r="E537" i="10"/>
  <c r="I531" i="8"/>
  <c r="G1302" i="10" l="1"/>
  <c r="D1028" i="10"/>
  <c r="D1022" i="10"/>
  <c r="D1017" i="10"/>
  <c r="E1018" i="10" s="1"/>
  <c r="D1016" i="10"/>
  <c r="D1013" i="10"/>
  <c r="E1012" i="10"/>
  <c r="G1012" i="10"/>
  <c r="E1007" i="10"/>
  <c r="D1007" i="10"/>
  <c r="G1002" i="10"/>
  <c r="D1006" i="10"/>
  <c r="D1002" i="10" s="1"/>
  <c r="E1006" i="10" s="1"/>
  <c r="E1002" i="10" s="1"/>
  <c r="H618" i="10"/>
  <c r="F617" i="10"/>
  <c r="G621" i="10" s="1"/>
  <c r="D617" i="10"/>
  <c r="E620" i="10" s="1"/>
  <c r="H613" i="10"/>
  <c r="F612" i="10"/>
  <c r="D612" i="10"/>
  <c r="H608" i="10"/>
  <c r="F607" i="10"/>
  <c r="G609" i="10" s="1"/>
  <c r="D607" i="10"/>
  <c r="E608" i="10" s="1"/>
  <c r="H603" i="10"/>
  <c r="F602" i="10"/>
  <c r="G603" i="10" s="1"/>
  <c r="D602" i="10"/>
  <c r="H598" i="10"/>
  <c r="F597" i="10"/>
  <c r="G601" i="10" s="1"/>
  <c r="D597" i="10"/>
  <c r="E600" i="10" s="1"/>
  <c r="H593" i="10"/>
  <c r="F592" i="10"/>
  <c r="D592" i="10"/>
  <c r="E594" i="10" s="1"/>
  <c r="H588" i="10"/>
  <c r="F587" i="10"/>
  <c r="D587" i="10"/>
  <c r="F557" i="10"/>
  <c r="D557" i="10"/>
  <c r="E558" i="10" s="1"/>
  <c r="E557" i="10" s="1"/>
  <c r="F552" i="10"/>
  <c r="D552" i="10"/>
  <c r="E556" i="10" s="1"/>
  <c r="H548" i="10"/>
  <c r="F547" i="10"/>
  <c r="D547" i="10"/>
  <c r="H546" i="10"/>
  <c r="H545" i="10"/>
  <c r="H544" i="10"/>
  <c r="H543" i="10"/>
  <c r="F542" i="10"/>
  <c r="D542" i="10"/>
  <c r="E542" i="10" s="1"/>
  <c r="H536" i="10"/>
  <c r="H533" i="10"/>
  <c r="F532" i="10"/>
  <c r="G535" i="10" s="1"/>
  <c r="D532" i="10"/>
  <c r="E534" i="10" s="1"/>
  <c r="H531" i="10"/>
  <c r="H530" i="10"/>
  <c r="H528" i="10"/>
  <c r="G530" i="10"/>
  <c r="D527" i="10"/>
  <c r="E531" i="10" s="1"/>
  <c r="H516" i="10"/>
  <c r="H513" i="10"/>
  <c r="F512" i="10"/>
  <c r="G515" i="10" s="1"/>
  <c r="D512" i="10"/>
  <c r="E515" i="10" s="1"/>
  <c r="H501" i="10"/>
  <c r="H498" i="10"/>
  <c r="F497" i="10"/>
  <c r="H511" i="10"/>
  <c r="H508" i="10"/>
  <c r="F507" i="10"/>
  <c r="D507" i="10"/>
  <c r="E508" i="10" s="1"/>
  <c r="H496" i="10"/>
  <c r="H493" i="10"/>
  <c r="G496" i="10"/>
  <c r="E495" i="10"/>
  <c r="H490" i="10"/>
  <c r="H489" i="10"/>
  <c r="H483" i="10"/>
  <c r="H481" i="10"/>
  <c r="H478" i="10"/>
  <c r="F487" i="10"/>
  <c r="D487" i="10"/>
  <c r="F482" i="10"/>
  <c r="G484" i="10" s="1"/>
  <c r="D482" i="10"/>
  <c r="E484" i="10" s="1"/>
  <c r="F477" i="10"/>
  <c r="D477" i="10"/>
  <c r="H476" i="10"/>
  <c r="H475" i="10"/>
  <c r="H474" i="10"/>
  <c r="H473" i="10"/>
  <c r="F472" i="10"/>
  <c r="G475" i="10" s="1"/>
  <c r="E476" i="10"/>
  <c r="H471" i="10"/>
  <c r="H470" i="10"/>
  <c r="H469" i="10"/>
  <c r="H468" i="10"/>
  <c r="F467" i="10"/>
  <c r="G469" i="10" s="1"/>
  <c r="E471" i="10"/>
  <c r="D1283" i="10"/>
  <c r="D1243" i="10"/>
  <c r="D1242" i="10" s="1"/>
  <c r="H557" i="10" l="1"/>
  <c r="G549" i="10"/>
  <c r="G551" i="10"/>
  <c r="G548" i="10"/>
  <c r="G550" i="10"/>
  <c r="E548" i="10"/>
  <c r="E550" i="10"/>
  <c r="H552" i="10"/>
  <c r="E1023" i="10"/>
  <c r="E1022" i="10" s="1"/>
  <c r="H1022" i="10"/>
  <c r="D1027" i="10"/>
  <c r="H1028" i="10"/>
  <c r="G556" i="10"/>
  <c r="G559" i="10"/>
  <c r="E479" i="10"/>
  <c r="E480" i="10"/>
  <c r="G479" i="10"/>
  <c r="G480" i="10"/>
  <c r="E485" i="10"/>
  <c r="E486" i="10"/>
  <c r="G485" i="10"/>
  <c r="G486" i="10"/>
  <c r="E491" i="10"/>
  <c r="E488" i="10"/>
  <c r="G500" i="10"/>
  <c r="G499" i="10"/>
  <c r="G478" i="10"/>
  <c r="G483" i="10"/>
  <c r="E481" i="10"/>
  <c r="D1282" i="10"/>
  <c r="E1283" i="10" s="1"/>
  <c r="E1282" i="10" s="1"/>
  <c r="E468" i="10"/>
  <c r="E474" i="10"/>
  <c r="E533" i="10"/>
  <c r="E593" i="10"/>
  <c r="E595" i="10"/>
  <c r="E596" i="10"/>
  <c r="G605" i="10"/>
  <c r="G606" i="10"/>
  <c r="G619" i="10"/>
  <c r="E470" i="10"/>
  <c r="E478" i="10"/>
  <c r="G494" i="10"/>
  <c r="E510" i="10"/>
  <c r="E498" i="10"/>
  <c r="E501" i="10"/>
  <c r="E535" i="10"/>
  <c r="E536" i="10"/>
  <c r="E611" i="10"/>
  <c r="E1021" i="10"/>
  <c r="E1017" i="10" s="1"/>
  <c r="G471" i="10"/>
  <c r="G474" i="10"/>
  <c r="G476" i="10"/>
  <c r="G487" i="10"/>
  <c r="E529" i="10"/>
  <c r="E530" i="10"/>
  <c r="E528" i="10"/>
  <c r="G529" i="10"/>
  <c r="E551" i="10"/>
  <c r="E561" i="10"/>
  <c r="G620" i="10"/>
  <c r="G470" i="10"/>
  <c r="G481" i="10"/>
  <c r="H477" i="10"/>
  <c r="H482" i="10"/>
  <c r="G510" i="10"/>
  <c r="G509" i="10"/>
  <c r="H472" i="10"/>
  <c r="G468" i="10"/>
  <c r="E473" i="10"/>
  <c r="E475" i="10"/>
  <c r="H487" i="10"/>
  <c r="G545" i="10"/>
  <c r="G544" i="10"/>
  <c r="E555" i="10"/>
  <c r="E606" i="10"/>
  <c r="E605" i="10"/>
  <c r="E610" i="10"/>
  <c r="E614" i="10"/>
  <c r="E616" i="10"/>
  <c r="E615" i="10"/>
  <c r="E613" i="10"/>
  <c r="H467" i="10"/>
  <c r="E469" i="10"/>
  <c r="G473" i="10"/>
  <c r="E509" i="10"/>
  <c r="E511" i="10"/>
  <c r="G516" i="10"/>
  <c r="G514" i="10"/>
  <c r="G534" i="10"/>
  <c r="G553" i="10"/>
  <c r="G552" i="10" s="1"/>
  <c r="G554" i="10"/>
  <c r="G555" i="10"/>
  <c r="E560" i="10"/>
  <c r="E589" i="10"/>
  <c r="E591" i="10"/>
  <c r="E590" i="10"/>
  <c r="E588" i="10"/>
  <c r="G615" i="10"/>
  <c r="G614" i="10"/>
  <c r="G600" i="10"/>
  <c r="D1012" i="10"/>
  <c r="G495" i="10"/>
  <c r="G599" i="10"/>
  <c r="G604" i="10"/>
  <c r="H597" i="10"/>
  <c r="E599" i="10"/>
  <c r="G608" i="10"/>
  <c r="H617" i="10"/>
  <c r="E619" i="10"/>
  <c r="G592" i="10"/>
  <c r="E598" i="10"/>
  <c r="H602" i="10"/>
  <c r="E604" i="10"/>
  <c r="G611" i="10"/>
  <c r="G613" i="10"/>
  <c r="E618" i="10"/>
  <c r="G598" i="10"/>
  <c r="E601" i="10"/>
  <c r="E603" i="10"/>
  <c r="H607" i="10"/>
  <c r="E609" i="10"/>
  <c r="G610" i="10"/>
  <c r="G616" i="10"/>
  <c r="G618" i="10"/>
  <c r="E621" i="10"/>
  <c r="H592" i="10"/>
  <c r="H612" i="10"/>
  <c r="G558" i="10"/>
  <c r="G557" i="10" s="1"/>
  <c r="E554" i="10"/>
  <c r="G561" i="10"/>
  <c r="G587" i="10"/>
  <c r="H547" i="10"/>
  <c r="E549" i="10"/>
  <c r="E553" i="10"/>
  <c r="E552" i="10" s="1"/>
  <c r="E559" i="10"/>
  <c r="G560" i="10"/>
  <c r="H587" i="10"/>
  <c r="G543" i="10"/>
  <c r="G542" i="10" s="1"/>
  <c r="G546" i="10"/>
  <c r="G533" i="10"/>
  <c r="G536" i="10"/>
  <c r="H532" i="10"/>
  <c r="G528" i="10"/>
  <c r="G531" i="10"/>
  <c r="H527" i="10"/>
  <c r="H512" i="10"/>
  <c r="E514" i="10"/>
  <c r="E513" i="10"/>
  <c r="G513" i="10"/>
  <c r="E516" i="10"/>
  <c r="G498" i="10"/>
  <c r="G501" i="10"/>
  <c r="H497" i="10"/>
  <c r="G508" i="10"/>
  <c r="G511" i="10"/>
  <c r="H507" i="10"/>
  <c r="H492" i="10"/>
  <c r="E494" i="10"/>
  <c r="E493" i="10"/>
  <c r="G493" i="10"/>
  <c r="E496" i="10"/>
  <c r="E483" i="10"/>
  <c r="E490" i="10"/>
  <c r="E489" i="10"/>
  <c r="G1283" i="10"/>
  <c r="D1238" i="10"/>
  <c r="E1243" i="10"/>
  <c r="E1242" i="10" s="1"/>
  <c r="G1243" i="10"/>
  <c r="F941" i="10"/>
  <c r="D941" i="10"/>
  <c r="D938" i="10"/>
  <c r="F938" i="10"/>
  <c r="F992" i="10"/>
  <c r="G993" i="10" s="1"/>
  <c r="G992" i="10" s="1"/>
  <c r="D992" i="10"/>
  <c r="E993" i="10" s="1"/>
  <c r="E992" i="10" s="1"/>
  <c r="F987" i="10"/>
  <c r="G988" i="10" s="1"/>
  <c r="G987" i="10" s="1"/>
  <c r="D987" i="10"/>
  <c r="E988" i="10" s="1"/>
  <c r="E987" i="10" s="1"/>
  <c r="F983" i="10"/>
  <c r="D983" i="10"/>
  <c r="D982" i="10" s="1"/>
  <c r="E983" i="10" s="1"/>
  <c r="E982" i="10" s="1"/>
  <c r="G978" i="10"/>
  <c r="E978" i="10"/>
  <c r="F973" i="10"/>
  <c r="F972" i="10" s="1"/>
  <c r="G973" i="10" s="1"/>
  <c r="G972" i="10" s="1"/>
  <c r="D973" i="10"/>
  <c r="D972" i="10" s="1"/>
  <c r="E973" i="10" s="1"/>
  <c r="E972" i="10" s="1"/>
  <c r="F967" i="10"/>
  <c r="G968" i="10" s="1"/>
  <c r="G963" i="10" s="1"/>
  <c r="G962" i="10" s="1"/>
  <c r="D967" i="10"/>
  <c r="E968" i="10" s="1"/>
  <c r="E967" i="10" s="1"/>
  <c r="F963" i="10"/>
  <c r="F962" i="10" s="1"/>
  <c r="D963" i="10"/>
  <c r="D962" i="10" s="1"/>
  <c r="F952" i="10"/>
  <c r="G953" i="10" s="1"/>
  <c r="G952" i="10" s="1"/>
  <c r="D952" i="10"/>
  <c r="E953" i="10" s="1"/>
  <c r="E952" i="10" s="1"/>
  <c r="G948" i="10"/>
  <c r="D947" i="10"/>
  <c r="E948" i="10" s="1"/>
  <c r="E947" i="10" s="1"/>
  <c r="F942" i="10"/>
  <c r="G946" i="10" s="1"/>
  <c r="D942" i="10"/>
  <c r="E946" i="10" s="1"/>
  <c r="G1293" i="10"/>
  <c r="D1292" i="10"/>
  <c r="E1293" i="10" s="1"/>
  <c r="E1292" i="10" s="1"/>
  <c r="G1288" i="10"/>
  <c r="D1287" i="10"/>
  <c r="E1288" i="10" s="1"/>
  <c r="E1287" i="10" s="1"/>
  <c r="D1277" i="10"/>
  <c r="E1278" i="10" s="1"/>
  <c r="E1277" i="10" s="1"/>
  <c r="G1273" i="10"/>
  <c r="D1272" i="10"/>
  <c r="E1273" i="10" s="1"/>
  <c r="E1272" i="10" s="1"/>
  <c r="G1268" i="10"/>
  <c r="D1267" i="10"/>
  <c r="E1268" i="10" s="1"/>
  <c r="E1267" i="10" s="1"/>
  <c r="G1263" i="10"/>
  <c r="D1262" i="10"/>
  <c r="E1263" i="10" s="1"/>
  <c r="E1262" i="10" s="1"/>
  <c r="D1257" i="10"/>
  <c r="E1258" i="10" s="1"/>
  <c r="E1257" i="10" s="1"/>
  <c r="D1252" i="10"/>
  <c r="E1253" i="10" s="1"/>
  <c r="E1252" i="10" s="1"/>
  <c r="H1293" i="10"/>
  <c r="H1288" i="10"/>
  <c r="H1283" i="10"/>
  <c r="H1278" i="10"/>
  <c r="H1273" i="10"/>
  <c r="H1268" i="10"/>
  <c r="H1263" i="10"/>
  <c r="H1258" i="10"/>
  <c r="H1253" i="10"/>
  <c r="H1243" i="10"/>
  <c r="H1242" i="10"/>
  <c r="F402" i="10"/>
  <c r="F452" i="10"/>
  <c r="F448" i="10"/>
  <c r="D448" i="10"/>
  <c r="F437" i="10"/>
  <c r="F427" i="10"/>
  <c r="D427" i="10"/>
  <c r="E428" i="10" s="1"/>
  <c r="E427" i="10" s="1"/>
  <c r="F422" i="10"/>
  <c r="F417" i="10"/>
  <c r="F407" i="10"/>
  <c r="G402" i="10"/>
  <c r="F397" i="10"/>
  <c r="D383" i="10"/>
  <c r="F387" i="10"/>
  <c r="D387" i="10"/>
  <c r="E388" i="10" s="1"/>
  <c r="G547" i="10" l="1"/>
  <c r="E472" i="10"/>
  <c r="E1028" i="10"/>
  <c r="E1027" i="10" s="1"/>
  <c r="H1027" i="10"/>
  <c r="G454" i="10"/>
  <c r="G453" i="10"/>
  <c r="G455" i="10"/>
  <c r="G482" i="10"/>
  <c r="G512" i="10"/>
  <c r="G617" i="10"/>
  <c r="H1282" i="10"/>
  <c r="G492" i="10"/>
  <c r="G602" i="10"/>
  <c r="G472" i="10"/>
  <c r="G467" i="10"/>
  <c r="E612" i="10"/>
  <c r="G507" i="10"/>
  <c r="E602" i="10"/>
  <c r="G527" i="10"/>
  <c r="G612" i="10"/>
  <c r="E617" i="10"/>
  <c r="E607" i="10"/>
  <c r="G607" i="10"/>
  <c r="G597" i="10"/>
  <c r="E597" i="10"/>
  <c r="E587" i="10"/>
  <c r="E592" i="10"/>
  <c r="E547" i="10"/>
  <c r="G532" i="10"/>
  <c r="E532" i="10"/>
  <c r="E527" i="10"/>
  <c r="E512" i="10"/>
  <c r="E507" i="10"/>
  <c r="G497" i="10"/>
  <c r="E497" i="10"/>
  <c r="E492" i="10"/>
  <c r="E487" i="10"/>
  <c r="E482" i="10"/>
  <c r="G477" i="10"/>
  <c r="E477" i="10"/>
  <c r="E467" i="10"/>
  <c r="H941" i="10"/>
  <c r="D937" i="10"/>
  <c r="E938" i="10" s="1"/>
  <c r="H938" i="10"/>
  <c r="D936" i="10"/>
  <c r="D933" i="10"/>
  <c r="F936" i="10"/>
  <c r="H1292" i="10"/>
  <c r="H1287" i="10"/>
  <c r="H1277" i="10"/>
  <c r="G1278" i="10"/>
  <c r="G1277" i="10" s="1"/>
  <c r="H1272" i="10"/>
  <c r="H1257" i="10"/>
  <c r="G1258" i="10"/>
  <c r="H1252" i="10"/>
  <c r="G1253" i="10"/>
  <c r="G1238" i="10"/>
  <c r="F937" i="10"/>
  <c r="G938" i="10" s="1"/>
  <c r="F933" i="10"/>
  <c r="F982" i="10"/>
  <c r="G983" i="10" s="1"/>
  <c r="G982" i="10" s="1"/>
  <c r="G967" i="10"/>
  <c r="E963" i="10"/>
  <c r="E962" i="10" s="1"/>
  <c r="D447" i="10"/>
  <c r="E450" i="10" s="1"/>
  <c r="E943" i="10"/>
  <c r="E942" i="10" s="1"/>
  <c r="H1238" i="10"/>
  <c r="H1262" i="10"/>
  <c r="H1267" i="10"/>
  <c r="G943" i="10"/>
  <c r="G942" i="10" s="1"/>
  <c r="D1237" i="10"/>
  <c r="F447" i="10"/>
  <c r="H427" i="10"/>
  <c r="G452" i="10" l="1"/>
  <c r="G448" i="10"/>
  <c r="G449" i="10"/>
  <c r="G450" i="10"/>
  <c r="F932" i="10"/>
  <c r="G936" i="10" s="1"/>
  <c r="H933" i="10"/>
  <c r="E448" i="10"/>
  <c r="E447" i="10" s="1"/>
  <c r="E941" i="10"/>
  <c r="E937" i="10" s="1"/>
  <c r="D932" i="10"/>
  <c r="E936" i="10" s="1"/>
  <c r="H936" i="10"/>
  <c r="H1237" i="10"/>
  <c r="E1238" i="10"/>
  <c r="E1237" i="10" s="1"/>
  <c r="G941" i="10"/>
  <c r="G937" i="10" s="1"/>
  <c r="H937" i="10"/>
  <c r="G447" i="10" l="1"/>
  <c r="G933" i="10"/>
  <c r="G932" i="10" s="1"/>
  <c r="H932" i="10"/>
  <c r="E933" i="10"/>
  <c r="E932" i="10" s="1"/>
  <c r="I750" i="8" l="1"/>
  <c r="I749" i="8"/>
  <c r="I805" i="8"/>
  <c r="I803" i="8"/>
  <c r="I194" i="8"/>
  <c r="I193" i="8"/>
  <c r="I788" i="8"/>
  <c r="I786" i="8"/>
  <c r="I784" i="8"/>
  <c r="I774" i="8"/>
  <c r="I773" i="8"/>
  <c r="I772" i="8"/>
  <c r="I770" i="8"/>
  <c r="I769" i="8"/>
  <c r="I767" i="8"/>
  <c r="I761" i="8"/>
  <c r="I760" i="8"/>
  <c r="I756" i="8"/>
  <c r="I755" i="8"/>
  <c r="I754" i="8"/>
  <c r="I753" i="8"/>
  <c r="I752" i="8"/>
  <c r="I745" i="8"/>
  <c r="I744" i="8"/>
  <c r="I743" i="8"/>
  <c r="I742" i="8"/>
  <c r="I741" i="8"/>
  <c r="I117" i="8"/>
  <c r="H1011" i="10"/>
  <c r="H1007" i="10"/>
  <c r="I663" i="8"/>
  <c r="I664" i="8"/>
  <c r="I665" i="8"/>
  <c r="I666" i="8"/>
  <c r="I662" i="8"/>
  <c r="I651" i="8"/>
  <c r="I645" i="8"/>
  <c r="H1021" i="10"/>
  <c r="H1018" i="10"/>
  <c r="H1017" i="10"/>
  <c r="H1016" i="10"/>
  <c r="H1013" i="10"/>
  <c r="H1012" i="10"/>
  <c r="H1006" i="10"/>
  <c r="H1002" i="10"/>
  <c r="H1001" i="10"/>
  <c r="H998" i="10"/>
  <c r="H997" i="10"/>
  <c r="H993" i="10"/>
  <c r="H992" i="10"/>
  <c r="H988" i="10"/>
  <c r="H987" i="10"/>
  <c r="H983" i="10"/>
  <c r="H982" i="10"/>
  <c r="H978" i="10"/>
  <c r="H977" i="10"/>
  <c r="H973" i="10"/>
  <c r="H972" i="10"/>
  <c r="H968" i="10"/>
  <c r="H967" i="10"/>
  <c r="H963" i="10"/>
  <c r="H962" i="10"/>
  <c r="H953" i="10"/>
  <c r="H952" i="10"/>
  <c r="H948" i="10"/>
  <c r="G947" i="10"/>
  <c r="H947" i="10"/>
  <c r="H946" i="10"/>
  <c r="H943" i="10"/>
  <c r="H942" i="10"/>
  <c r="H453" i="10"/>
  <c r="D452" i="10"/>
  <c r="H450" i="10"/>
  <c r="H448" i="10"/>
  <c r="H443" i="10"/>
  <c r="D442" i="10"/>
  <c r="H438" i="10"/>
  <c r="G438" i="10"/>
  <c r="D437" i="10"/>
  <c r="E438" i="10" s="1"/>
  <c r="F433" i="10"/>
  <c r="D433" i="10"/>
  <c r="G428" i="10"/>
  <c r="G427" i="10" s="1"/>
  <c r="H423" i="10"/>
  <c r="G423" i="10"/>
  <c r="G422" i="10" s="1"/>
  <c r="D422" i="10"/>
  <c r="E423" i="10" s="1"/>
  <c r="E422" i="10" s="1"/>
  <c r="H418" i="10"/>
  <c r="G418" i="10"/>
  <c r="G417" i="10" s="1"/>
  <c r="D417" i="10"/>
  <c r="H413" i="10"/>
  <c r="F412" i="10"/>
  <c r="G413" i="10" s="1"/>
  <c r="G412" i="10" s="1"/>
  <c r="D412" i="10"/>
  <c r="H408" i="10"/>
  <c r="G408" i="10"/>
  <c r="G407" i="10" s="1"/>
  <c r="D407" i="10"/>
  <c r="E408" i="10" s="1"/>
  <c r="E407" i="10" s="1"/>
  <c r="H403" i="10"/>
  <c r="D402" i="10"/>
  <c r="H398" i="10"/>
  <c r="D397" i="10"/>
  <c r="H393" i="10"/>
  <c r="D392" i="10"/>
  <c r="H392" i="10" s="1"/>
  <c r="H388" i="10"/>
  <c r="I738" i="8"/>
  <c r="I736" i="8"/>
  <c r="I734" i="8"/>
  <c r="I733" i="8"/>
  <c r="I731" i="8"/>
  <c r="I729" i="8"/>
  <c r="I728" i="8"/>
  <c r="I726" i="8"/>
  <c r="I724" i="8"/>
  <c r="I722" i="8"/>
  <c r="I720" i="8"/>
  <c r="I718" i="8"/>
  <c r="I716" i="8"/>
  <c r="I715" i="8"/>
  <c r="I713" i="8"/>
  <c r="I712" i="8"/>
  <c r="I554" i="8"/>
  <c r="I552" i="8"/>
  <c r="I550" i="8"/>
  <c r="I549" i="8"/>
  <c r="I548" i="8"/>
  <c r="I546" i="8"/>
  <c r="I545" i="8"/>
  <c r="I543" i="8"/>
  <c r="I542" i="8"/>
  <c r="I540" i="8"/>
  <c r="I538" i="8"/>
  <c r="I536" i="8"/>
  <c r="I535" i="8"/>
  <c r="I534" i="8"/>
  <c r="I533" i="8"/>
  <c r="I529" i="8"/>
  <c r="I527" i="8"/>
  <c r="I525" i="8"/>
  <c r="I523" i="8"/>
  <c r="I521" i="8"/>
  <c r="I519" i="8"/>
  <c r="I515" i="8"/>
  <c r="I513" i="8"/>
  <c r="I511" i="8"/>
  <c r="I509" i="8"/>
  <c r="I506" i="8"/>
  <c r="I505" i="8"/>
  <c r="I504" i="8"/>
  <c r="I294" i="8"/>
  <c r="I292" i="8"/>
  <c r="I290" i="8"/>
  <c r="I288" i="8"/>
  <c r="I286" i="8"/>
  <c r="I285" i="8"/>
  <c r="I283" i="8"/>
  <c r="I282" i="8"/>
  <c r="I280" i="8"/>
  <c r="I269" i="8"/>
  <c r="I267" i="8"/>
  <c r="I263" i="8"/>
  <c r="I261" i="8"/>
  <c r="I257" i="8"/>
  <c r="I255" i="8"/>
  <c r="I253" i="8"/>
  <c r="I251" i="8"/>
  <c r="I250" i="8"/>
  <c r="I248" i="8"/>
  <c r="I246" i="8"/>
  <c r="I244" i="8"/>
  <c r="I240" i="8"/>
  <c r="I238" i="8"/>
  <c r="I236" i="8"/>
  <c r="I234" i="8"/>
  <c r="I232" i="8"/>
  <c r="I229" i="8"/>
  <c r="I227" i="8"/>
  <c r="I225" i="8"/>
  <c r="I223" i="8"/>
  <c r="I221" i="8"/>
  <c r="I220" i="8"/>
  <c r="I218" i="8"/>
  <c r="I216" i="8"/>
  <c r="I214" i="8"/>
  <c r="I212" i="8"/>
  <c r="I210" i="8"/>
  <c r="I204" i="8"/>
  <c r="I202" i="8"/>
  <c r="I201" i="8"/>
  <c r="I200" i="8"/>
  <c r="I198" i="8"/>
  <c r="I197" i="8"/>
  <c r="I196" i="8"/>
  <c r="I195" i="8"/>
  <c r="G388" i="10"/>
  <c r="H387" i="10"/>
  <c r="G443" i="10"/>
  <c r="G442" i="10" s="1"/>
  <c r="F432" i="10" l="1"/>
  <c r="F378" i="10"/>
  <c r="D432" i="10"/>
  <c r="H432" i="10" s="1"/>
  <c r="D378" i="10"/>
  <c r="E453" i="10"/>
  <c r="E455" i="10"/>
  <c r="H433" i="10"/>
  <c r="E443" i="10"/>
  <c r="E442" i="10" s="1"/>
  <c r="E437" i="10"/>
  <c r="H422" i="10"/>
  <c r="E418" i="10"/>
  <c r="E417" i="10" s="1"/>
  <c r="H417" i="10"/>
  <c r="H402" i="10"/>
  <c r="E398" i="10"/>
  <c r="H397" i="10"/>
  <c r="E393" i="10"/>
  <c r="E392" i="10" s="1"/>
  <c r="G393" i="10"/>
  <c r="E387" i="10"/>
  <c r="G387" i="10"/>
  <c r="H452" i="10"/>
  <c r="H442" i="10"/>
  <c r="G437" i="10"/>
  <c r="H437" i="10"/>
  <c r="E433" i="10"/>
  <c r="E432" i="10" s="1"/>
  <c r="H407" i="10"/>
  <c r="D382" i="10"/>
  <c r="E413" i="10"/>
  <c r="E412" i="10" s="1"/>
  <c r="H412" i="10"/>
  <c r="G433" i="10"/>
  <c r="G432" i="10" s="1"/>
  <c r="E403" i="10"/>
  <c r="E402" i="10" s="1"/>
  <c r="F377" i="10" l="1"/>
  <c r="G378" i="10" s="1"/>
  <c r="G377" i="10" s="1"/>
  <c r="D377" i="10"/>
  <c r="E378" i="10" s="1"/>
  <c r="H378" i="10"/>
  <c r="E452" i="10"/>
  <c r="G392" i="10"/>
  <c r="E397" i="10"/>
  <c r="E383" i="10"/>
  <c r="E382" i="10" s="1"/>
  <c r="H383" i="10"/>
  <c r="G383" i="10"/>
  <c r="G382" i="10" s="1"/>
  <c r="H447" i="10"/>
  <c r="H377" i="10" l="1"/>
  <c r="E380" i="10"/>
  <c r="E377" i="10" s="1"/>
  <c r="H382" i="10"/>
</calcChain>
</file>

<file path=xl/sharedStrings.xml><?xml version="1.0" encoding="utf-8"?>
<sst xmlns="http://schemas.openxmlformats.org/spreadsheetml/2006/main" count="5190" uniqueCount="1478">
  <si>
    <t>№ пп.</t>
  </si>
  <si>
    <t>1.</t>
  </si>
  <si>
    <t>3.</t>
  </si>
  <si>
    <t>Наименование целевого показателя</t>
  </si>
  <si>
    <t>Вид целевого показателя</t>
  </si>
  <si>
    <t>Ед. изм.</t>
  </si>
  <si>
    <t>Значение целевого показателя</t>
  </si>
  <si>
    <t>Обоснование отклонения значения показателя на конец отчетного периода (при наличии)</t>
  </si>
  <si>
    <t>Базовый период (факт)</t>
  </si>
  <si>
    <t>Отчетный период</t>
  </si>
  <si>
    <t xml:space="preserve">план </t>
  </si>
  <si>
    <t>факт</t>
  </si>
  <si>
    <t>отклонение, %</t>
  </si>
  <si>
    <t xml:space="preserve"> Муниципальная программа «Обеспечение безопасности жизнедеятельности населения Губкинского городского округа на 2014-2020 годы»</t>
  </si>
  <si>
    <t>1</t>
  </si>
  <si>
    <t>Удовлетворенность населения городского округа безопасностью жизни</t>
  </si>
  <si>
    <t>прогрессирующий</t>
  </si>
  <si>
    <t>%</t>
  </si>
  <si>
    <t>2</t>
  </si>
  <si>
    <t>Уровень преступности (на 100 тысяч населения)</t>
  </si>
  <si>
    <t>регрессирующий</t>
  </si>
  <si>
    <t>ед.</t>
  </si>
  <si>
    <t>3</t>
  </si>
  <si>
    <t>Социальный риск (число погибших в ДТП), на 100 тысяч населения, ед.</t>
  </si>
  <si>
    <t>Доля подростков и молодежи в возрасте от 14 до 30 лет, вовлеченных в мероприятия по профилактике наркомании, по отношению к общему числу молодежи</t>
  </si>
  <si>
    <t>Доля преступлений, совершенных несовершеннолетними, в общем количестве совершенных преступлений</t>
  </si>
  <si>
    <t>Количество пожаров</t>
  </si>
  <si>
    <t>1.1.</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</si>
  <si>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</si>
  <si>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t>Количество дорожно-транспортных происшествий, в которых пострадали люди,  на 100 тысяч населения, ед.</t>
  </si>
  <si>
    <t>1.1.1.</t>
  </si>
  <si>
    <t>Основное мероприятие «Мероприятия по профилактике правонарушений и преступлений»</t>
  </si>
  <si>
    <t>Доля молодежи, охваченной мероприятиями по профилактике правонарушений и преступлений в возрасте  от 16 до 24 лет</t>
  </si>
  <si>
    <t>Обеспечение бесперебойной  работы камер видеонаблюдения и кнопок экстренной связи  «Гражданин полиция»</t>
  </si>
  <si>
    <t>1.1.2.</t>
  </si>
  <si>
    <t xml:space="preserve">Основное мероприятие  «Мероприятия по обеспечению безопасности дорожного движения»  </t>
  </si>
  <si>
    <t>Доля воспитанников и обучащихся в возрасте от 4 до 18 лет, охваченных мероприятиями по обеспечению безопасности дорожного движения, в  общей численности детей от 4 до 18 лет</t>
  </si>
  <si>
    <t>Количество дорожно-транспортных происшествий</t>
  </si>
  <si>
    <t>1.1.2.1.</t>
  </si>
  <si>
    <t>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t>
  </si>
  <si>
    <t>Количество комплектов оборудования "Детский автогородок"</t>
  </si>
  <si>
    <t>комплект</t>
  </si>
  <si>
    <t>1.1.2.2.</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</si>
  <si>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</si>
  <si>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Количество световозвращающих приспособлений</t>
  </si>
  <si>
    <t>шт.</t>
  </si>
  <si>
    <t>Мероприятие «Проведение мероприятий: безопасное колесо, зеленый огонек»</t>
  </si>
  <si>
    <t>Количество мероприятий</t>
  </si>
  <si>
    <t>1.1.2.4.</t>
  </si>
  <si>
    <t xml:space="preserve">Мероприятие «Организационно-планировочные и инженерные меры совершенствования организации движения транспорта и пешеходов»
</t>
  </si>
  <si>
    <t>Эффективное исполнение запланированных мероприятий</t>
  </si>
  <si>
    <t>1.1.3.</t>
  </si>
  <si>
    <t>Основное мероприятие «Обеспечение деятельности (оказание услуг) подведомственным учреждениям, в том числе на предоставление муниципальным бюджетным  и автономным учреждениям субсидий»</t>
  </si>
  <si>
    <t>Уровень выполнения параметров доведенного муниципального задания</t>
  </si>
  <si>
    <t>1.1.4.</t>
  </si>
  <si>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</si>
  <si>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Количество  граждан  в части льготного проезда к месту учебы и обратно обучающимся общеобразовательных организаций, в том числе интернатов, студентов и аспирантов профессиональных образовательных организаций и организаций  высшего образования</t>
  </si>
  <si>
    <t>чел.</t>
  </si>
  <si>
    <t>1.1.5.</t>
  </si>
  <si>
    <t>Основное мероприятие «Организация транспортного обслуживания населения в пригородном межмуниципальном сообщении»</t>
  </si>
  <si>
    <t>Количество транспортных маршрутов пригородного межмуниципального сообщения</t>
  </si>
  <si>
    <t>1.2.</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</si>
  <si>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 на 2014-2020 годы»</t>
  </si>
  <si>
    <t>Общая заболеваемость наркоманией  и обращаемость лиц, употребляющих наркотики с вредными послед-ствиями (на 100 тыс. населения)</t>
  </si>
  <si>
    <t>Доля подростков и молодежи в возрасте от 14 до 30 лет, вовлеченных в мероприятия по профилактике наркомании по отношению к общему числу молодежи</t>
  </si>
  <si>
    <t>1.2.1.</t>
  </si>
  <si>
    <t>Основное мероприятие  «Мероприятия  по антинаркотической пропаганде и антинаркотическому просвещению»</t>
  </si>
  <si>
    <t>Количество мероприятий по антинаркотической пропаганде и антинаркотическому просвещению</t>
  </si>
  <si>
    <t>Доля молодежи, охваченной мероприятиями, направленными на мотивацию к здоровому образу жизни</t>
  </si>
  <si>
    <t>1.3.</t>
  </si>
  <si>
    <t xml:space="preserve">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 </t>
  </si>
  <si>
    <t>Удельный вес подростков, снятых с учета по положительным основаниям</t>
  </si>
  <si>
    <t>Увеличение охвата несовер-шеннолетних, находящихся в трудной жизненной ситуации, организованными формами отдыха, оздоровления, досуга и занятости</t>
  </si>
  <si>
    <t>1.3.1.</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</si>
  <si>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</si>
  <si>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Количество мероприятий, направленных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</si>
  <si>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ед</t>
  </si>
  <si>
    <t>1.3.2.</t>
  </si>
  <si>
    <t>Основное мероприятие «Создание и организация деятельности территориальной комиссии по делам несовершеннолетних и защите их прав»</t>
  </si>
  <si>
    <t>Доля несовершеннолетних, совершивших преступления повторно, в общей численности несовершеннолетних, совершивших преступления</t>
  </si>
  <si>
    <t>1.3.3.</t>
  </si>
  <si>
    <t>Основное мероприятие "Мероприятия, направленные на повышение эффективности работы системы профилактики безнадзорности и правонарушений"</t>
  </si>
  <si>
    <t>Охват несовершеннолетних, находящихся в трудной жизненной ситуации, организованными формами отдыха, оздоровления, досуга и занятости</t>
  </si>
  <si>
    <t>1.4.</t>
  </si>
  <si>
    <t>Подпрограмма 4. «Мероприятия по гражданской обороне и чрезвычайным ситуациям  на территории Губкинского городского округа на 2014-2020 годы»</t>
  </si>
  <si>
    <t>Количество лиц, погибших в результате пожаров</t>
  </si>
  <si>
    <t>1.4.1.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</si>
  <si>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</si>
  <si>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Количество работников, работающих в области ГО и ЧС</t>
  </si>
  <si>
    <t>1.4.2.</t>
  </si>
  <si>
    <t>Основное мероприятие «Поддержание в готовности сил и средств добровольной пожарной охраны, обеспечение первичных мер пожарной безопасности»</t>
  </si>
  <si>
    <t>Количество  добровольно-пожарных команд</t>
  </si>
  <si>
    <t>Количество территориальных  администраций, обеспеченных первичными мерами пожарной безопасности</t>
  </si>
  <si>
    <t>Количество сирен С-40, установленных на территории территориальных администраций</t>
  </si>
  <si>
    <t>Муниципальная программа  "Развитие образования  Губкинского городского округа на 2014-2020 годы"</t>
  </si>
  <si>
    <t>2.1.</t>
  </si>
  <si>
    <t>Подпрограмма 1 «Развитие дошкольного образования»</t>
  </si>
  <si>
    <t>-</t>
  </si>
  <si>
    <t>шт</t>
  </si>
  <si>
    <t>2.2.</t>
  </si>
  <si>
    <t>Подпрограмма 2 «Развитие общего образования»</t>
  </si>
  <si>
    <t>2.3.</t>
  </si>
  <si>
    <t>Подпрограмма 3 «Развитие дополнительного образования детей, поддержка талантливых и одаренных детей»</t>
  </si>
  <si>
    <t>2.4.</t>
  </si>
  <si>
    <t>Подпрограмма 4 «Здоровое поколение»</t>
  </si>
  <si>
    <t>Основное мероприятие "Мероприятия"</t>
  </si>
  <si>
    <t>2.5.</t>
  </si>
  <si>
    <t>Подпрограмма 5 «Методическая  поддержка  педагогических работников образовательных организаций»</t>
  </si>
  <si>
    <t>Основное мероприятие "Профессиональная подготовка, переподготовка и повышение квалификации"</t>
  </si>
  <si>
    <t>2.6.</t>
  </si>
  <si>
    <t>Подпрограмма 6 «Обеспечение  безопасного, качественного отдыха и оздоровления детей  в летний период»</t>
  </si>
  <si>
    <t>2.7.</t>
  </si>
  <si>
    <t>2.8.</t>
  </si>
  <si>
    <t>Подпрограмма 8 «Обеспечение реализации муниципальной программы»</t>
  </si>
  <si>
    <t>Основное мероприятие "Обеспечение функций органов местного самоуправления"</t>
  </si>
  <si>
    <t>Муниципальная программа «Молодежь Губкинского городского округа на 2014-2020 годы»</t>
  </si>
  <si>
    <t>Доля молодежи, охваченной мероприятиями по информационному сопровождению</t>
  </si>
  <si>
    <t>Доля молодежи, охваченной мероприятиями по патриотическому и духовно-нравственному воспитанию</t>
  </si>
  <si>
    <t>Доля подростков категории групп социального риска, участвующих в мероприятиях по патриотическому и духовно-нравственному воспитанию</t>
  </si>
  <si>
    <t>Количество молодых семей, улучшивших жилищные условия за счет безвозмездной социальной выплаты на улучшение жилищных условий</t>
  </si>
  <si>
    <t>кол-во сем.</t>
  </si>
  <si>
    <t>3.1.</t>
  </si>
  <si>
    <t>3.1.1.</t>
  </si>
  <si>
    <t>Основное мероприятие "Мероприятия молодежной политики направленные на создание целостной системы молодежных информационных ресурсов"</t>
  </si>
  <si>
    <t>Количество молодежи, вовлеченной в мероприятия по информационному сопровождению, чел.</t>
  </si>
  <si>
    <t>1 ед.</t>
  </si>
  <si>
    <t>3.1.2.</t>
  </si>
  <si>
    <t xml:space="preserve">Основное мероприятие "Мероприятия по выявлению и поддержке талантливой молодежи, использование продуктов ее инновационной деятельности" </t>
  </si>
  <si>
    <t>Количество молодежи, вовлеченной в мероприятия по выявлению и продвижению талантливой молодежи, использование продуктов ее инновационной деятельности</t>
  </si>
  <si>
    <t>3.1.3.</t>
  </si>
  <si>
    <t xml:space="preserve">Основное мероприятие "Развитие и поддержка молодежных инициатив, направленных на организацию добровольного труда молодежи" </t>
  </si>
  <si>
    <t>Количество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к общему числу молодежи округа</t>
  </si>
  <si>
    <t>3.1.4.</t>
  </si>
  <si>
    <t xml:space="preserve">Основное мероприятие  "Развитие моделей и форм вовлечения молодежи в трудовую и экономическую деятельность" </t>
  </si>
  <si>
    <t>Количество молодежи, охваченной мероприятиями по развитию моделей и форм вовлечения молодежи в трудовую и экономическую деятельность</t>
  </si>
  <si>
    <t>3.1.5.</t>
  </si>
  <si>
    <t xml:space="preserve">Основное мероприятие  "Мероприятия по развитию активности и вовлечению всех групп молодежи в социальную практику" </t>
  </si>
  <si>
    <t>Количество молодежи, охваченной мероприятиями по пропаганде здорового образа жизни и профилактике негативных явлений, чел.</t>
  </si>
  <si>
    <t>3.1.6.</t>
  </si>
  <si>
    <t xml:space="preserve">Основное мероприятие  "Мероприятия по формированию системы духовно - нравственных ценностей и гражданской культуры" </t>
  </si>
  <si>
    <t>3.1.7.</t>
  </si>
  <si>
    <t xml:space="preserve">Основное мероприятие "Мероприятия по поддержке и социальной адаптации отдельных категорий граждан" </t>
  </si>
  <si>
    <t>Количество мероприятий, направленных на организацию мер поддержки и социальной адаптации отдельных категорий граждан молодежи (молодые семьи, молодые люди оказавшиеся в трудной жизненной ситуации)</t>
  </si>
  <si>
    <t>3.1.8.</t>
  </si>
  <si>
    <t>Основное мероприятие "Реализация молодежной политики на сельских территориях Губкинского городского округа "</t>
  </si>
  <si>
    <t>Количество реализованных мероприятий молодежной политики на сельских территориях Губкинского городского округа</t>
  </si>
  <si>
    <t>3.2.</t>
  </si>
  <si>
    <t>3.2.1.</t>
  </si>
  <si>
    <t xml:space="preserve">Основное мероприятие "Мероприятия по совершенствованию системы патриотического воспитания граждан" </t>
  </si>
  <si>
    <t>Количество молодежи, охваченной мероприятиями по патриотическому и духовно-нравственному воспитанию</t>
  </si>
  <si>
    <t>3.2.2.</t>
  </si>
  <si>
    <t>Основное мероприятие "Мероприятия по патриотическому воспитанию граждан в ходе историко-патриотических мероприятий"</t>
  </si>
  <si>
    <t>Количество подростков категории групп социального риска, вовлеченных в мероприятия по патриотическому и духовно-нравственному воспитанию</t>
  </si>
  <si>
    <t>3.3.</t>
  </si>
  <si>
    <t>3.3.1.</t>
  </si>
  <si>
    <t>4.</t>
  </si>
  <si>
    <t>Муниципальная программа "Развитие культуры, искусства и туризма  Губкинского городского округа на 2014-2020 годы"</t>
  </si>
  <si>
    <t>Доля населения, участвующего в культурно-досуговых мероприятиях на территории Губкинского городского округа</t>
  </si>
  <si>
    <t>Уровень фактической обеспеченности учреждениями культуры в Губкинском городском округе от нормативной потребности</t>
  </si>
  <si>
    <t>4.1.</t>
  </si>
  <si>
    <t>Подпрограмма 1 «Развитие библиотечного дела Губкинского городского округа  на 2014 -2020 годы»</t>
  </si>
  <si>
    <t>Число зарегистрированных пользователей в муниципальных библиотеках</t>
  </si>
  <si>
    <t>тыс.чел</t>
  </si>
  <si>
    <t>4.1.1.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</si>
  <si>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</si>
  <si>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4.1.2.</t>
  </si>
  <si>
    <t>Основное мероприятие  «Мероприятия по созданию модельных библиотек»</t>
  </si>
  <si>
    <t>4.1.3.</t>
  </si>
  <si>
    <t>Основное мероприятие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</si>
  <si>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4.1.4.</t>
  </si>
  <si>
    <t>Основное мероприятие «Укрепление материально – технической базы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</si>
  <si>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 xml:space="preserve"> Число учреждений</t>
  </si>
  <si>
    <t>4.1.5.</t>
  </si>
  <si>
    <t>Основное мероприятие «Обеспечение актуализации и сохранности библиотечных фондов, комплектование библиотек»</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</si>
  <si>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</si>
  <si>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Число документовыдач</t>
  </si>
  <si>
    <t>тыс. экз</t>
  </si>
  <si>
    <t>4.2.</t>
  </si>
  <si>
    <t>Подпрограмма 2. «Развитие музейного дела Губкинского городского округа  на 2014 - 2020 годы»</t>
  </si>
  <si>
    <t>тыс. пос</t>
  </si>
  <si>
    <t>4.2.1.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</si>
  <si>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</si>
  <si>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4.3.</t>
  </si>
  <si>
    <t>Подпрограмма 3. «Развитие театрального искусства Губкинского городского  округа  на 2014 -2020 годы»</t>
  </si>
  <si>
    <t>4.3.1.</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</si>
  <si>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</si>
  <si>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 xml:space="preserve">Посещаемость театрально - зрелищных мероприятий </t>
  </si>
  <si>
    <t>4.3.2.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</si>
  <si>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</si>
  <si>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4.4.</t>
  </si>
  <si>
    <t>Подпрограмма 4. «Развитие культурно – досуговой деятельности и народного творчества Губкинского городского округа  на 2014 - 2020 годы»</t>
  </si>
  <si>
    <t>4.4.1.</t>
  </si>
  <si>
    <t>Основное мероприятие«Обеспечение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t>
  </si>
  <si>
    <t>4.4.2.</t>
  </si>
  <si>
    <t>Основное мероприятие  «Государственная поддержка муниципальных учреждений культуры»</t>
  </si>
  <si>
    <t>4.4.3.</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</si>
  <si>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</si>
  <si>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4.4.4.</t>
  </si>
  <si>
    <t>Основное мероприятие «Модернизация культурно – досуговых учреждений»</t>
  </si>
  <si>
    <t xml:space="preserve"> Число  учреждений</t>
  </si>
  <si>
    <t>4.5.</t>
  </si>
  <si>
    <t>Подпрограмма 5.  «Развитие киноискусства Губкинского городского округа  на 2014 - 2020 годы»</t>
  </si>
  <si>
    <t xml:space="preserve"> Количество посещений киносеансов</t>
  </si>
  <si>
    <t>4.5.1.</t>
  </si>
  <si>
    <t>4.6.</t>
  </si>
  <si>
    <t>Подпрограмма 6. «Развитие туризма Губкинского городского округа  на 2014 - 2020 годы»</t>
  </si>
  <si>
    <t>4.6.1.</t>
  </si>
  <si>
    <t>4.7.</t>
  </si>
  <si>
    <t>Подпрограмма 7. «Обеспечение реализации муниципальной программы «Развитие культуры, искусства и туризма Губкинского городского округа  на 2014 -2020 годы»</t>
  </si>
  <si>
    <t>4.7.1.</t>
  </si>
  <si>
    <t>Основное  мероприятие «Обеспечение функций органов местного самоуправления»</t>
  </si>
  <si>
    <t>4.7.2.</t>
  </si>
  <si>
    <t>Основное мероприятие  «Организация бухгалтерского обслуживания учреждений»</t>
  </si>
  <si>
    <t>4.7.3.</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</si>
  <si>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</si>
  <si>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4.7.4.</t>
  </si>
  <si>
    <t>Основное мероприятие  «Организация административно – хозяйственного обслуживания учреждений»</t>
  </si>
  <si>
    <t>Процент обслуживания подведомственных культурно - досуговых учреждений (организаций)  в рамках организации материально - технического  обслуживания в общем количестве подведомственных культурно - досуговых учреждений (организаций)</t>
  </si>
  <si>
    <t>Муниципальная программа «Социальная поддержка граждан в  Губкинском городском округе» на 2014-2020 годы</t>
  </si>
  <si>
    <t>Количество социальных услуг, оказанных муниципальными бюджетными учреждениями социального обслуживания населения</t>
  </si>
  <si>
    <t xml:space="preserve"> тыс.ед.</t>
  </si>
  <si>
    <t>Доля детей-сирот, детей, оставшихся без попечения родителей, в общей численности детей в возрасте 0-17 лет</t>
  </si>
  <si>
    <t>регрессивный</t>
  </si>
  <si>
    <t>Доля детей, оставшихся без попечения родителей, переданных на воспитание в семьи, в общей численности детей, оставшихся без попечения родителей</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</si>
  <si>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категории</t>
  </si>
  <si>
    <t>Количество зданий и сооружений, объектов инженерной инфраструктуры, оборудованных с учетом потребностей инвалидов</t>
  </si>
  <si>
    <t xml:space="preserve"> ед.</t>
  </si>
  <si>
    <t>Доля инвалидов, прошедших социально-культурную и социально-средовую реабилитацию, в общем количестве инвалидов</t>
  </si>
  <si>
    <t>Количество построенного или приобретенного на вторичном рынке жилья</t>
  </si>
  <si>
    <t>Обеспечение ежегодного уровня достижения показателей Программы</t>
  </si>
  <si>
    <t>5.1.</t>
  </si>
  <si>
    <t>Подпрограмма 1 «Социальная поддержка отдельных категорий граждан»</t>
  </si>
  <si>
    <t>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и Белгородской области</t>
  </si>
  <si>
    <t xml:space="preserve"> %</t>
  </si>
  <si>
    <t>5.1.1.</t>
  </si>
  <si>
    <t>Основное  мероприятие "Оплата жилищно-коммунальных услуг отдельным категориям граждан (за счет субвенций из федерального бюджета)"</t>
  </si>
  <si>
    <t>Количество граждан, получивших услуги по оплате жилищно-коммунальных услуг в денежной форме</t>
  </si>
  <si>
    <t>5.1.1.1.</t>
  </si>
  <si>
    <t>5.1.1.2.</t>
  </si>
  <si>
    <t>Количество граждан, получивших услуги по оплате жилищно-коммунальных услуг в денежной форме в соответствии  с Федеральным законом от 24.11.1995 г. № 181-ФЗ «О социальной защите инвалидов в Российской Федерации»</t>
  </si>
  <si>
    <t>5.1.1.3.</t>
  </si>
  <si>
    <t>Мероприятие "Оплата жилищно-коммунальных услуг отдельным категориям граждан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 и другими федеральными законами о социальной защите граждан  Российской Федерации, подвергшихся воздействию радиации  (за счет субвенций из федерального бюджета)</t>
  </si>
  <si>
    <t>Количество граждан, получивших услуги по оплате жилищно-коммунальных услуг в денежной форме в соответствии  с  Федеральным законом от 15.05.1991 г. № 1244-1 «О социальной защите  граждан, подвергшихся воздействию радиации вследствие катастрофы на Чернобыльской АЭС»</t>
  </si>
  <si>
    <t>5.1.2.</t>
  </si>
  <si>
    <t>Основное  мероприятие  "Выплата ежемесячных денежных компенсаций расходов по оплате  жилищно-коммунальных услуг ветеранам труда"</t>
  </si>
  <si>
    <t>Количество ветеранов труда, получивших услуги по выплате ежемесячных денежных компенсаций расходов по оплате жилищно-коммунальных услуг</t>
  </si>
  <si>
    <t>5.1.3.</t>
  </si>
  <si>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</si>
  <si>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Количество реабилитированных лиц и лиц, признанных пострадавшими от политических репрессий, получивших услуги по выплате ежемесячных денежных компенсаций расходов по оплате жилищно-коммунальных услуг</t>
  </si>
  <si>
    <t>5.1.4.</t>
  </si>
  <si>
    <t>Основное  мероприятие "Выплата ежемесячных денежных компенсаций расходов по оплате   жилищно-коммунальных услуг многодетным семьям"</t>
  </si>
  <si>
    <t>Количество многодетных семей, получивших услуги по выплате ежемесячных денежных компенсаций расходов по оплате жилищно-коммунальных услуг</t>
  </si>
  <si>
    <t>5.1.5.</t>
  </si>
  <si>
    <t>Основное  мероприятие  "Выплата ежемесячных денежных компенсаций расходов по оплате   жилищно-коммунальных услуг иным категориям граждан"</t>
  </si>
  <si>
    <t>Количество иных категорий граждан, получивших услуги по выплате ежемесячных денежных компенсаций расходов по оплате жилищно-коммунальных услуг</t>
  </si>
  <si>
    <t>5.1.6.</t>
  </si>
  <si>
    <t>Основное  мероприятие "Предоставление гражданам адресных субсидий на оплату жилого помещения и коммунальных услуг"</t>
  </si>
  <si>
    <t>Количество граждан, получивших услуги по выплате адресных субсидий на оплату жилья и коммунальных услуг</t>
  </si>
  <si>
    <t>5.1.7.</t>
  </si>
  <si>
    <t>Основное  мероприятие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</si>
  <si>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Количество инвалидов,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t>
  </si>
  <si>
    <t>5.1.8.</t>
  </si>
  <si>
    <t>Основное  мероприятие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</si>
  <si>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Количество лиц, награжденных нагрудным знаком "Почетный донор России", получивших услуги по осуществлению ежегодной денежной выплаты</t>
  </si>
  <si>
    <t>5.1.9.</t>
  </si>
  <si>
    <t>Количество Героев Социалистического Труда и полных кавалеров ордена Трудовой Славы, получивших социальную поддержку</t>
  </si>
  <si>
    <t>5.1.10.</t>
  </si>
  <si>
    <t>Основное  мероприятие  "Социальная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</si>
  <si>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Количество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получивших социальную поддержку</t>
  </si>
  <si>
    <t>Основное  мероприятие  1.1.11. Выплата пособия  лицам, которым присвоено звание  «Почетный гражданин Белгородской области»</t>
  </si>
  <si>
    <t>Показатель 1.1.11.1.
Количество лиц, которым присвоено звание "Почетный гражданин Белгородской области", получивших социальную поддержку</t>
  </si>
  <si>
    <t>5.1.11.</t>
  </si>
  <si>
    <t>Основное  мероприятие  "Оплата ежемесячных денежных выплат  ветеранам труда, ветеранам военной службы"</t>
  </si>
  <si>
    <t>Количество ветеранов труда, ветеранов военной службы, получивших услуги по оплате ежемесячных денежных выплат</t>
  </si>
  <si>
    <t>5.1.12.</t>
  </si>
  <si>
    <t>Основное  мероприятие  "Оплата ежемесячных денежных выплат труженикам тыла"</t>
  </si>
  <si>
    <t>Количество тружеников тыла, получивших услуги по оплате ежемесячных денежных выплат</t>
  </si>
  <si>
    <t>5.1.13.</t>
  </si>
  <si>
    <t>Количество реабилитированных лиц, получивших услуги по оплате ежемесячных денежных выплат</t>
  </si>
  <si>
    <t>5.1.14.</t>
  </si>
  <si>
    <t>Основное  мероприятие "Оплата ежемесячных денежных выплат лицам, признанным пострадавшими от политических репрессий"</t>
  </si>
  <si>
    <t>Количество лиц, признанных пострадавшими от политических репрессий, получивших услуги по оплате ежемесячных денежных выплат</t>
  </si>
  <si>
    <t>5.1.15.</t>
  </si>
  <si>
    <t>Основное  мероприятие "Оплата ежемесячных денежных выплат  лицам, родившимся в период с 22 июня 1923 года по 3 сентября 1945 года (Дети войны)"</t>
  </si>
  <si>
    <t>Количество лиц, родившихся в период с 22 июня 1923 года по 3 сентября 1945 года (Дети войны), получивших услуги по оплате ежемесячных денежных выплат</t>
  </si>
  <si>
    <t>5.1.16.</t>
  </si>
  <si>
    <t>Основное  мероприятие  "Выплата субсидий ветеранам боевых действий и  другим категориям военнослужащих"</t>
  </si>
  <si>
    <t>Количество ветеранов боевых действий и других категорий военнослужащих,  получивших услуги по выплате субсидий</t>
  </si>
  <si>
    <t>5.1.17.</t>
  </si>
  <si>
    <t>Основное  мероприятие  "Осуществление мер соцзащиты многодетных семей (оплата услуг связи)"</t>
  </si>
  <si>
    <t>Количество многодетных семей,  получивших услуги по выплате субсидий</t>
  </si>
  <si>
    <t>5.1.18.</t>
  </si>
  <si>
    <t>Основное  мероприятие  "Осуществление мер соцзащиты многодетных семей (приобретение школьной формы первоклассникам, питание и оплата проезда школьников)"</t>
  </si>
  <si>
    <t>Количество обучающихся, получивших меру социальной защиты многодетных семей по обеспечению питанием</t>
  </si>
  <si>
    <t>Количество обучающихся, получивших меру социальной защиты многодетных семей по обеспечению льготного проезда детей</t>
  </si>
  <si>
    <t>Количество обучающихся, получивших меру социальной защиты многодетных семей по обеспечению школьной формой</t>
  </si>
  <si>
    <t>5.1.19.</t>
  </si>
  <si>
    <t>Основное  мероприятие  "Выплата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t>
  </si>
  <si>
    <t>Количество отдельных категорий граждан (инвалидов боевых действий I и II групп, а также членов семей военнослужащих и сотрудников, погибших при исполнении обязанностей военной службы или служебных обязанностей в районах боевых действий; вдов погибших (умерших) ветеранов подразделений особого риска), получивших услуги на выплату ежемесячных пособий</t>
  </si>
  <si>
    <t>5.1.20.</t>
  </si>
  <si>
    <t>Основное  мероприятие "Предоставление материальной и иной помощи для погребения"</t>
  </si>
  <si>
    <t>Количество граждан, получивших услуги на предоставление материальной и иной помощи для погребения</t>
  </si>
  <si>
    <t>5.1.21.</t>
  </si>
  <si>
    <t>Основное  мероприятие  "Выплата пособий малоимущим гражданам и гражданам, оказавшимся в тяжелой жизненной ситуации"</t>
  </si>
  <si>
    <t>Количество малоимущих граждан и граждан, оказавшихся в тяжелой жизненной ситуации, получивших услуги на выплату пособий</t>
  </si>
  <si>
    <t>5.1.22.</t>
  </si>
  <si>
    <t>Основное  мероприятие "Выплата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</si>
  <si>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при рождении ребенка гражданам</t>
  </si>
  <si>
    <t>5.1.23.</t>
  </si>
  <si>
    <t>Основное мероприятие "Выплата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</si>
  <si>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 xml:space="preserve">Количество граждан, не подлежащих обязательному социальному страхованию на случай временной нетрудоспособности и в связи с материнством, получивших меры социальной поддержки по выплате пособий по уходу за ребенком до достижения им возраста полутора лет, </t>
  </si>
  <si>
    <t>5.1.24.</t>
  </si>
  <si>
    <t>Основное  мероприятие  "Ежемесячная денежная выплата, назначаемая в случае рождения третьего ребенка или последующих детей до достижения ребенком возраста трех лет"</t>
  </si>
  <si>
    <t>Количество граждан, получивших меры социальной поддержки по ежемесячной денежной выплате, назначаемой в случае рождения третьего ребенка или последующих детей до достижения ребенком возраста трех лет</t>
  </si>
  <si>
    <t>5.1.25.</t>
  </si>
  <si>
    <t>Основное  мероприятие  "Выплата ежемесячных пособий гражданам, имеющим детей"</t>
  </si>
  <si>
    <t xml:space="preserve">Количество граждан, имеющих детей, получивших меры социальной поддержки по выплате ежемесячного пособия, </t>
  </si>
  <si>
    <t>5.1.26.</t>
  </si>
  <si>
    <t>Основное  мероприятия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</si>
  <si>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Количество реализованных проездных билетов на территории Губкинского городского округа</t>
  </si>
  <si>
    <t xml:space="preserve">штук
</t>
  </si>
  <si>
    <t>5.1.27.</t>
  </si>
  <si>
    <t>Основное  мероприятие  "Обеспечение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которые относятся к ведению Российской Федерации и субъектов Российской Федерации"</t>
  </si>
  <si>
    <t>Мероприятие  "Предоставление права приобретения единого социального проездного билета с разовыми социальными проездными талонами"</t>
  </si>
  <si>
    <t xml:space="preserve">Количество реализованных проездных билетов на территории Губкинского городского округа,  </t>
  </si>
  <si>
    <t xml:space="preserve">Количество пригородных маршрутов с небольшой интенсивностью пассажиропотока </t>
  </si>
  <si>
    <t xml:space="preserve">маршрутов
</t>
  </si>
  <si>
    <t>Количество реализованных проездных билетов  с разовыми социальными проездными талонами за десять процентов стоимости определенным категориям граждан</t>
  </si>
  <si>
    <t>Мероприятие  "Предоставление бесплатного проезда на городских  и пригородных маршрутах членам  народной дружины по предоставлению разовых проездных талонов для членов добровольной народной дружины"</t>
  </si>
  <si>
    <t>Количество членов  народной дружины, получающих разовые проездные талоны</t>
  </si>
  <si>
    <t>5.1.28.</t>
  </si>
  <si>
    <t xml:space="preserve">Основное  мероприятие  "Выплата пенсии за выслугу лет лицам, замещавшим  муниципальные должности и должности муниципальной службы" </t>
  </si>
  <si>
    <t>Количество граждан, получивших услуги по выплате пенсии за выслугу лет лицам, замещавшим  муниципальные должности и должности муниципальной службы</t>
  </si>
  <si>
    <t>5.1.29.</t>
  </si>
  <si>
    <t>Основное  мероприятие "Предоставление ежемесячного пособия Почетным гражданам города Губкина и Губкинского района"</t>
  </si>
  <si>
    <t>Количество граждан, получивших услуги по выплате ежемесячного пособия Почетным гражданам города Губкина и Губкинского района</t>
  </si>
  <si>
    <t>5.1.30.</t>
  </si>
  <si>
    <t>Основное  мероприятие  "Мероприятия по социальной поддержке некоторых категорий граждан"</t>
  </si>
  <si>
    <t>Доля граждан, получающих меры социальной поддержки, в общей численности граждан, обратившихся за получением мер  социальной поддержки в соответствии с нормативными правовыми актами Российской Федерации,  Белгородской области, Губкинского городского округа</t>
  </si>
  <si>
    <t xml:space="preserve"> %
</t>
  </si>
  <si>
    <t>Мероприятие  "Организация вручения персональных поздравлений Президента РФ ветеранам Великой Отечественной войны"</t>
  </si>
  <si>
    <t>Мероприятие  "Организация  мероприятий  по подготовке и проведению празднования годовщины Победы в Великой Отечественной войне 1941-1945 гг."</t>
  </si>
  <si>
    <t>Мероприятие  "Организация мероприятий по проведению Дня памяти погибших в радиационных авариях и катастрофах"</t>
  </si>
  <si>
    <t>Количество граждан, пострадавших в результате радиационных катастроф, принявших участие в мероприятиях</t>
  </si>
  <si>
    <t>Мероприятие  "Организация мероприятий по социальной поддержке инвалидов и ветеранов боевых действий, а также семей военнослужащих (сотрудников), погибших в локальных военных конфликтах"</t>
  </si>
  <si>
    <t>Количество инвалидов и ветеранов боевых действий, а также семей военнослужащих (сотрудников), погибших в локальных военных конфликтах, получивших социальную поддержку, принявших участие в мероприятиях</t>
  </si>
  <si>
    <t>5.1.31.</t>
  </si>
  <si>
    <t>Основное мероприятие "Осуществление переданных полномочий по предоставлению отдельных мер социальной поддержки граждан, подвергшихся радиации"</t>
  </si>
  <si>
    <t>Количество граждан, подвергшихся радиации, получивших пособия и компенсации</t>
  </si>
  <si>
    <t>5.1.32.</t>
  </si>
  <si>
    <t>Количество семей, родивших третьего и последующих детей, получивших материнский (семейный) капитал,</t>
  </si>
  <si>
    <t xml:space="preserve"> семей
</t>
  </si>
  <si>
    <t>5.1.33.</t>
  </si>
  <si>
    <t>Основное мероприятие "Оказание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</si>
  <si>
    <t xml:space="preserve">Количество граждан Украины,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  которым оказана адресная финансовая  помощь, </t>
  </si>
  <si>
    <t>5.1.34.</t>
  </si>
  <si>
    <t>Основное мероприятие "Укрепление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</si>
  <si>
    <t>Количество неработающих пенсионеров, которым оказана адресная социальная помощь на газификацию домовладений,</t>
  </si>
  <si>
    <t>5.1.35.</t>
  </si>
  <si>
    <t xml:space="preserve">Основное мероприятие "Количество женщин, получивших единовременную адресную материальную помощь, находящимся в трудной жизненной ситуации и сохранившим беременность" </t>
  </si>
  <si>
    <t xml:space="preserve">Выплата единовременной адресной материальной помощи женщинам, находящимся в трудной жизненной ситуациии сохранившим беременность  
</t>
  </si>
  <si>
    <t>5.2.</t>
  </si>
  <si>
    <t>Подпрограмма 2 «Социальное обслуживание населения»</t>
  </si>
  <si>
    <t xml:space="preserve"> Количество  социальных услуг, оказанных муниципальными бюджетными учреждениями социального обслуживания населения </t>
  </si>
  <si>
    <t xml:space="preserve">тыс. ед. 
</t>
  </si>
  <si>
    <t>Соотношение  средней заработной платы социальных работников и средней заработной платы в Белгородской области</t>
  </si>
  <si>
    <t>5.2.1.</t>
  </si>
  <si>
    <t>Основное мероприятие "Осуществление полномочий по обеспечению права граждан на социальное обслуживание"</t>
  </si>
  <si>
    <t xml:space="preserve">Количество социальных услуг, оказанных муниципальными бюджетными учреждениями социального обслуживания населения </t>
  </si>
  <si>
    <t>Уровень выполнения параметров доведенных муниципальных заданий</t>
  </si>
  <si>
    <t>Соотношение  средней заработной платы социальных работников и средней заработной платы в Белгородской области,</t>
  </si>
  <si>
    <t>5.3.</t>
  </si>
  <si>
    <t>Подпрограмма 3 «Социальная поддержка семьи и детей»</t>
  </si>
  <si>
    <t xml:space="preserve"> Доля детей-сирот, детей, оставшихся без попечения родителей, в общей численности детей в возрасте 0-17 лет</t>
  </si>
  <si>
    <t xml:space="preserve">Доля детей, оставшихся без попечения родителей, переданных на воспитание в семьи, в общей численности детей, оставшихся без попечения родителей </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</si>
  <si>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</si>
  <si>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5.3.1.</t>
  </si>
  <si>
    <t>Основное мероприятие "Организация своевременного и в полном объеме предоставления мер социальной поддержки и государственных социальных гарантий семьям, воспитывающим детей-сирот и детей, оставшихся без попечения родителей"</t>
  </si>
  <si>
    <t xml:space="preserve">
 Доля детей-сирот, детей, оставшихся без попечения родителей, в общей численности детей в возрасте 0-17 лет
</t>
  </si>
  <si>
    <t>5.3.1.1.</t>
  </si>
  <si>
    <t>Мероприятие "Выплата единовременного пособия при всех формах устройства детей, лишенных родительского попечения, в семью "</t>
  </si>
  <si>
    <t>Количество граждан, получающих меры социальной поддержки по выплате единовременного пособия при всех формах устройства детей, лишенных родительского попечения, в семью</t>
  </si>
  <si>
    <t xml:space="preserve"> чел.</t>
  </si>
  <si>
    <t>5.3.1.2.</t>
  </si>
  <si>
    <t xml:space="preserve">Мероприятие "Осуществление мер по социальной защите граждан, являющихся усыновителями" </t>
  </si>
  <si>
    <t>Количество граждан, являющихся усыновителями, получивших меры социальной поддержки,</t>
  </si>
  <si>
    <t>5.3.1.3.</t>
  </si>
  <si>
    <t xml:space="preserve">Мероприятие "Содержание ребенка в семье опекуна и приемной семье, а также вознаграждение, причитающееся приемному родителю" </t>
  </si>
  <si>
    <t>Количество граждан, получающих меры социальной поддержки на содержание ребенка в семье опекуна и приемной семье, а также вознаграждение, причитающееся приемному родителю</t>
  </si>
  <si>
    <t>5.3.1.4.</t>
  </si>
  <si>
    <t xml:space="preserve">Мероприятие "Социальная поддержка детей - сирот и детей, оставшихся без попечения родителей, в части оплаты за  содержание  жилых помещений, закрепленных за детьми - сиротами,  и капитальный ремонт" </t>
  </si>
  <si>
    <t>Количество детей-сирот и детей, оставшихся без попечения родителей, получающих меры социальной поддержки в части оплаты за содержание жилых помещений, закрепленных за детьми-сиротами, и капитальный ремонт</t>
  </si>
  <si>
    <t>5.3.2.</t>
  </si>
  <si>
    <t>Основное мероприятие "Выплата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</si>
  <si>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Количество граждан, получивших услугу по выплате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</si>
  <si>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5.3.3.</t>
  </si>
  <si>
    <t>Основное мероприятие 3.3.1. Организация и проведение социально-культурных мероприятий для многодетных семей и семей, воспитывающих детей-инвалидов</t>
  </si>
  <si>
    <t>Доля  многодетных семей, семей, воспитывающих детей-инвалидов, охваченных социально-культурными мероприятиями, в общем количестве семей данных категорий</t>
  </si>
  <si>
    <t>5.3.3.1.</t>
  </si>
  <si>
    <t>Мероприятие  "Организация и проведение  акции  «Крепка семья-крепка Россия»</t>
  </si>
  <si>
    <t>Количество семей, принявших участие в акции «Крепка семья – крепка Россия», в качестве участников</t>
  </si>
  <si>
    <t>участников/ зрителей,  (семей)</t>
  </si>
  <si>
    <t>5.3.3.2.</t>
  </si>
  <si>
    <t>Мероприятие  "Выплата денежной премии матерям, награжденным  медалью  «За материнские заслуги» (в соответствии с Положением о медали «За материнские заслуги», утвержденным решением Губкинского территориального Совета депутатов от 29.06.2007 г. № 2)"</t>
  </si>
  <si>
    <t>Количество женщин, получивших денежную премию при награждении медалью «За материнские заслуги»</t>
  </si>
  <si>
    <t>5.3.3.3.</t>
  </si>
  <si>
    <t>Мероприятие "Участие в проведении мероприятий, посвященных Дню матери"</t>
  </si>
  <si>
    <t>Количество семей, принявших участие в проведении  мероприятий, посвященных Дню матери</t>
  </si>
  <si>
    <t>5.3.3.4.</t>
  </si>
  <si>
    <t>Мероприятие  "Участие в проведении мероприятий, посвященных Дню семьи"</t>
  </si>
  <si>
    <t xml:space="preserve">Мероприятие  "Реализация социального проекта" </t>
  </si>
  <si>
    <t>семей</t>
  </si>
  <si>
    <t>5.4.</t>
  </si>
  <si>
    <t>Подпрограмма 4 «Доступная среда для инвалидов и маломобильных групп населения»</t>
  </si>
  <si>
    <t xml:space="preserve">Количество зданий и сооружений, объектов инженерной инфраструктуры, оборудованных с учетом потребностей инвалидов </t>
  </si>
  <si>
    <t xml:space="preserve">Доля инвалидов, прошедших социально-культурную и социально-средовую реабилитацию, в общем количестве инвалидов, </t>
  </si>
  <si>
    <t>5.4.1.</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</si>
  <si>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</si>
  <si>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5.4.1.1.</t>
  </si>
  <si>
    <t>Мероприятие "Оснащение светофорных объектов видеозвуковой сигнализацией"</t>
  </si>
  <si>
    <t>Количество светофорных объектов, оборудованных видеозвуковой сигнализацией</t>
  </si>
  <si>
    <t>5.4.1.2.</t>
  </si>
  <si>
    <t>Мероприятие "Обеспечение создания специальных парковок, а также отдельных удобных парковочных мест на общих городских парковках</t>
  </si>
  <si>
    <t>Количество специальных парковок, а также отдельных удобных парковочных мест на общих городских парковках для инвалидов</t>
  </si>
  <si>
    <t>5.4.1.3.</t>
  </si>
  <si>
    <t>Мероприятие "Устройство пандуса и  информационной строки «Пункт назначения» в здании МБУ «Губкин ПАС»</t>
  </si>
  <si>
    <t>Количество зданий, оборудованных с учетом нужд инвалидов</t>
  </si>
  <si>
    <t>5.4.2.</t>
  </si>
  <si>
    <t>Основное мероприятие "Обеспечение доступности муниципальных учреждений культуры"</t>
  </si>
  <si>
    <t>Количество учреждений культуры, оборудованных с учетом нужд инвалидов</t>
  </si>
  <si>
    <t>5.4.3.</t>
  </si>
  <si>
    <t>5.4.3.1.</t>
  </si>
  <si>
    <t>Количество инвалидов, получивших технические средства реабилитации</t>
  </si>
  <si>
    <t>5.4.3.2.</t>
  </si>
  <si>
    <t>Мероприятие "Приобретение тифлотехнических средств, персональных компьютеров с адаптированными программами для муниципальных библиотек; музыкальных инструментов для работы коллективов самодеятельности;  специнвентаря для участников клуба"  «Точка опоры»</t>
  </si>
  <si>
    <t>Количество инвалидов, охваченных культурно-досуговыми услугами</t>
  </si>
  <si>
    <t>5.4.3.3.</t>
  </si>
  <si>
    <t>Охват детей-инвалидов, нуждающихся в реабилитации с помощью медицинского диагностического и коррекционного оборудования</t>
  </si>
  <si>
    <t>5.4.3.4.</t>
  </si>
  <si>
    <t>Мероприятие "Проведение спартакиады Губкинского городского округа по доступным для инвалидов видам спорта, обеспечение участия инвалидов в областных спортивных мероприятиях"</t>
  </si>
  <si>
    <t>Количество инвалидов, принявших участие в проведении спартакиады  по доступным для инвалидов видам спорта</t>
  </si>
  <si>
    <t>5.4.3.5.</t>
  </si>
  <si>
    <t>Мероприятие "Компенсация расходов   МБУ ДС «Кристалл», понесенных от предоставления  льготного абонемента в плавательный бассейн «Дельфин»  инвалидам  с нарушениями опорно-двигательного аппарата"</t>
  </si>
  <si>
    <t>Количество инвалидов с нарушениями опорно-двигательного аппарата,  посещающих плавательный бассейн «Дельфин» по льготному абонементу</t>
  </si>
  <si>
    <t>5.4.3.6.</t>
  </si>
  <si>
    <t>Мероприятие "Организация оздоровительных занятий по авторской программе в плавательном бассейне «Дельфин» для школьников с особенностями физического развития"</t>
  </si>
  <si>
    <t>Количество школьников с особенностями физического развития, участвующих в занятиях по авторской программе в плавательном бассейне «Дельфин»</t>
  </si>
  <si>
    <t>5.4.3.7.</t>
  </si>
  <si>
    <t>Количество инвалидов, принявших участие в фестивалях и конкурсах</t>
  </si>
  <si>
    <t>5.4.3.8.</t>
  </si>
  <si>
    <t>Мероприятие "Организация и проведение конкурса среди общественных организаций инвалидов на получение социального гранта «Город, доступный всем»</t>
  </si>
  <si>
    <t>Количество общественных организаций, плучивших социальный грант</t>
  </si>
  <si>
    <t xml:space="preserve">ед. </t>
  </si>
  <si>
    <t>5.4.4.</t>
  </si>
  <si>
    <t>Основное мероприятие "Мероприятия по поддержке социально ориентированных некоммерческих организаций"</t>
  </si>
  <si>
    <t>5.5.</t>
  </si>
  <si>
    <t>Подпрограмма 5 «Обеспечение жильем отдельных категорий граждан»</t>
  </si>
  <si>
    <t>5.5.1.</t>
  </si>
  <si>
    <t>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</si>
  <si>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Количество построенного или приобретенного на вторичном рынке жилья для обеспечения жилыми помещениями детей-сирот,  детей, 
оставшихся без попечения родителей  и лиц из их числа</t>
  </si>
  <si>
    <t>5.5.2.</t>
  </si>
  <si>
    <t>Количество граждан, получивших меру социальной поддержки (безвозмездную субсидию), установленную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</si>
  <si>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 xml:space="preserve"> чел.
</t>
  </si>
  <si>
    <t>5.5.3.</t>
  </si>
  <si>
    <t>Количество граждан, получивших меру социальной поддержки (безвозмездную субсидию), установленную федеральными законами от 12 января 1995г. №5-ФЗ «О ветеранах» и от 24 ноября 1995г. №181-ФЗ «О социальной защите инвалидов в РФ»</t>
  </si>
  <si>
    <t xml:space="preserve"> чел.
</t>
  </si>
  <si>
    <t>5.6.</t>
  </si>
  <si>
    <t>Подпрограмма 6 «Обеспечение реализации муниципальной программы «Социальная поддержка граждан в Губкинском городском округе» на 2014-2020 годы»</t>
  </si>
  <si>
    <t>5.6.1.</t>
  </si>
  <si>
    <t>Основное мероприятие "Организация предоставления отдельных мер социальной защиты населения"</t>
  </si>
  <si>
    <t xml:space="preserve">
Уровень ежегодного достижения показателей Программы</t>
  </si>
  <si>
    <t>5.6.2.</t>
  </si>
  <si>
    <t>Программы, (%)</t>
  </si>
  <si>
    <t>5.6.3.</t>
  </si>
  <si>
    <t>5.6.4.</t>
  </si>
  <si>
    <t>Основное мероприятие "Организация предоставления ежемесячных денежных компенсаций расходов по оплате жилищно-коммунальных услуг"</t>
  </si>
  <si>
    <t>Доля граждан, получающих ежемесячные денежные компенсации расходов по оплате жилищно-коммунальных услуг, от общей численности граждан, обратившихся за получением ежемесячных денежных компенсаций расходов по оплате жилищно-коммунальных услуг</t>
  </si>
  <si>
    <t>5.6.5.</t>
  </si>
  <si>
    <t>Основное мероприятие "Организация предоставления социального пособия на погребение"</t>
  </si>
  <si>
    <t>Количество граждан, получивших услуги по предоставлению материальной  помощи для погребения</t>
  </si>
  <si>
    <t>6.</t>
  </si>
  <si>
    <t xml:space="preserve">Муниципальная программа «Развитие физической культуры и спорта в  Губкинском городском округе на 2014-2020 годы» </t>
  </si>
  <si>
    <t>Показатель конечного результата</t>
  </si>
  <si>
    <t>Доля населения, систематически занимающегося физической культурой и спортом</t>
  </si>
  <si>
    <t>Доля населения удовлетворенного условиями для занятий физической культурой и спортом</t>
  </si>
  <si>
    <t>Доля населения, систематически занимающегося футболом</t>
  </si>
  <si>
    <t>Средняя продолжительность жизни</t>
  </si>
  <si>
    <t>лет</t>
  </si>
  <si>
    <t>6.1.</t>
  </si>
  <si>
    <t>Подпрограмма 1 "Развитие физической культуры и спорта в Губкинском городском округе на 2014-2020 годы"</t>
  </si>
  <si>
    <t>Численность населения, систематически занимающегося физической культурой и спортом</t>
  </si>
  <si>
    <t>6.1.1.</t>
  </si>
  <si>
    <t>Основное мероприятие "Обеспечение деятельности (оказание услуг) подведомственным учреждениям, в том числе предоставление муниципальным бюджетным учреждениям субсидий"</t>
  </si>
  <si>
    <t>Показатель непосредственного результата</t>
  </si>
  <si>
    <t>6.1.2.</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</si>
  <si>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t>
  </si>
  <si>
    <t>Удовлетворенность населения качеством дополнительного образования от общего числа опрошенных родителей, дети которых посещают учреждения дополнительного образования</t>
  </si>
  <si>
    <t>6.1.3.</t>
  </si>
  <si>
    <t>Результативность деятельности тренерского сотава</t>
  </si>
  <si>
    <t>6.1.4.</t>
  </si>
  <si>
    <t>Основное мероприятие"Адресная финансовая поддержка спортивных организаций, осуществляющих подготовку спортивного резерва для сборных команд Российской Федерации"</t>
  </si>
  <si>
    <t>Численность спортсменов городского округа, ставших призерами областных, Всероссийских и международных соревнований</t>
  </si>
  <si>
    <t>6.2.</t>
  </si>
  <si>
    <t>Подпрограмма 2 "Развитие футбола в Губкинском городском окргуе на 2014-2020 годы"</t>
  </si>
  <si>
    <t>Численность населения, систематически занимающегося футболом</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</si>
  <si>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</si>
  <si>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6.2.2.</t>
  </si>
  <si>
    <t>Количество спортивно-массовых мероприятий по футболу</t>
  </si>
  <si>
    <t>Уменьшение кол-ва проводимых спортивно-массовых мероприятий</t>
  </si>
  <si>
    <t>6.3.</t>
  </si>
  <si>
    <t>Подпрограмма 3 "Губкинская школа здоровья на 2014-2020 годы"</t>
  </si>
  <si>
    <t>6.3.1.</t>
  </si>
  <si>
    <t>Доля детей и подростков с 1 группой здоровья</t>
  </si>
  <si>
    <t>6.4.</t>
  </si>
  <si>
    <t>Подпрограмма 4 "Обеспечение реализации муниципальной программы "Развитие физической культуры и спорта в Губкинском городском округе на 2014-2020 годы"</t>
  </si>
  <si>
    <t>Уровень достижения показателей муниципальной программы и ее подпрограмм</t>
  </si>
  <si>
    <t>6.4.1.</t>
  </si>
  <si>
    <t>6.4.2.</t>
  </si>
  <si>
    <t>Основное мероприятие "Организация бухгалтерского обслуживания учреждений в рамках подпрограмы "Обеспечение реализации муниципальной программы "Развитие физической культуры и спорта в Губкинском городском округе"</t>
  </si>
  <si>
    <t>Уровень целевого использования бюджетных средств</t>
  </si>
  <si>
    <t>стабильный</t>
  </si>
  <si>
    <t>7.</t>
  </si>
  <si>
    <t xml:space="preserve"> Доля газетных площадей с информацией о деятельности органов местного самоуправления, в общем объеме тиража</t>
  </si>
  <si>
    <t xml:space="preserve"> Повышение уровня доведенной до сведения жителей Губкинского городского округа информации о социально-экономическом,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«Губкин-ТВ» до 100%.</t>
  </si>
  <si>
    <t xml:space="preserve"> Доля территории муниципального образования, охваченной качественным теле- и радиовещанием, от общей площади территории</t>
  </si>
  <si>
    <t xml:space="preserve"> Доля сотрудников   редакций СМИ, принявших участие в творческих профессиональных конкурсах, от общего числа сотрудников</t>
  </si>
  <si>
    <t>7.1.</t>
  </si>
  <si>
    <t>Подпрограмма 1 «Развитие материально-технической базы муниципальных печатных и электронных СМИ на 2014-2020 годы»</t>
  </si>
  <si>
    <t>Доля территории муниципального образования, охваченной качественным теле- и радиовещанием, от общей площади территории</t>
  </si>
  <si>
    <t>7.1.1.</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</si>
  <si>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</si>
  <si>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Количество модернизированных рабочих мест в печатных и электронных СМИ</t>
  </si>
  <si>
    <t>7.2.</t>
  </si>
  <si>
    <t>Подпрограмма 2 "Формирование посредством СМИ идеологических представлений населения об общественных процессах, побуждение к позитивным социальным действиям, приобщение жителей к общественно-политическим ценностям, традиционным этическим нормам и образцам поведения"</t>
  </si>
  <si>
    <t>Уровень доведенной до сведения жителей Губкинского городского округа информации о социально-экономическом и культурном развитии муниципального образования, его общественной инфраструктуры и иной официальной информации по вопросам жизнедеятельности территории на телевидении «Губкин-ТВ»</t>
  </si>
  <si>
    <t>7.2.1.</t>
  </si>
  <si>
    <t>Основное мероприятие «Обеспечение деятельности (оказание услуг) подведомственных учреждений, в том числе предоставление муниципальным бюджетным и автономным учреждениям субсидий»</t>
  </si>
  <si>
    <t xml:space="preserve"> Количество печатных полос </t>
  </si>
  <si>
    <t>полосы</t>
  </si>
  <si>
    <t>Количество телепередач</t>
  </si>
  <si>
    <t>минут</t>
  </si>
  <si>
    <t>7.2.2.</t>
  </si>
  <si>
    <t>Основное мероприятие «Информационное сопровождение деятельности органов местного самоуправления в печатных и электронных СМИ»</t>
  </si>
  <si>
    <t>Количество минут на телевидении ФГУП ВГТРК ГТРК «Белгород» с официальной информацией о деятельности органов местного самоуправления и иной официальной информацией</t>
  </si>
  <si>
    <t>Количество полос формата А3 в Губкинской районной общественно-политической газете Белгородской области "Сельские просторы" с официальной информацией о деятельности органов местного самоуправленияи иной официальной информацией</t>
  </si>
  <si>
    <t xml:space="preserve"> Количество полос формата А3 в  городской информационно-общественной газете «Новое время» с официальной информацией о деятельности органов местного самоуправления и иной официальной информацией</t>
  </si>
  <si>
    <t>7.3.</t>
  </si>
  <si>
    <t>Подпрограмма 3. «Кадровая политика в сфере развития информационного пространства Губкинского городского округа»</t>
  </si>
  <si>
    <t>7.3.1.</t>
  </si>
  <si>
    <t>Основное мероприятие «Мероприятия, направленные на повышение уровня профессионального мастерства»</t>
  </si>
  <si>
    <t xml:space="preserve"> Количество проведенных творческих конкурсов, направленных на развитие профессионального мастерства сотрудников редакций СМИ</t>
  </si>
  <si>
    <t>8.</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</si>
  <si>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 на 2014-2020 годы"</t>
  </si>
  <si>
    <t xml:space="preserve"> Количество посадочных мест в предприятиях общественного питания</t>
  </si>
  <si>
    <t>Обеспеченность торговыми площадями на 1 тысячу жителей</t>
  </si>
  <si>
    <t>кв.м</t>
  </si>
  <si>
    <t>Доля занятых в малом бизнесе, включая ИП, в общей численности занятых</t>
  </si>
  <si>
    <t>8.1.</t>
  </si>
  <si>
    <t>Подпрограмма 1 "Развитие общественного питания на территории Губкинского городского округа на 2014-2020 годы"</t>
  </si>
  <si>
    <t>Объем товарооборота общественного питания</t>
  </si>
  <si>
    <t>млн. рублей</t>
  </si>
  <si>
    <t>Оборот общественного питания на душу населения</t>
  </si>
  <si>
    <t>тыс. рублей</t>
  </si>
  <si>
    <t>4</t>
  </si>
  <si>
    <t>Обеспеченность населения посадочными местами в предприятиях общественного питания на 1 тысячу жителей</t>
  </si>
  <si>
    <t>8.1.1.</t>
  </si>
  <si>
    <t>Количество обученных специалистов</t>
  </si>
  <si>
    <t>Количество предприятий, внедривших форму обслуживания кейтеринг (нарастающим итогом)</t>
  </si>
  <si>
    <t>8.1.2.</t>
  </si>
  <si>
    <t>Основное мероприятие "Мероприятия, направленные на повышение уровня профессионального мастерства"</t>
  </si>
  <si>
    <t>Количество принявших участие</t>
  </si>
  <si>
    <t>Количество предприятий, внедривших новые методы обработки продукции и новые блюда (нарастающим итогом)</t>
  </si>
  <si>
    <t>8.2.</t>
  </si>
  <si>
    <t>Подпрограмма 2  " Развитие торговли на территории Губкинского городского округа на 2014- 2020 годы"</t>
  </si>
  <si>
    <t xml:space="preserve">Объем розничного  товарооборота </t>
  </si>
  <si>
    <t>млрд. рублей</t>
  </si>
  <si>
    <t>Объем розничного товарооборота на душу населения</t>
  </si>
  <si>
    <t>Торговая площадь</t>
  </si>
  <si>
    <t>тыс. кв.м</t>
  </si>
  <si>
    <t>Обеспеченность населения торговыми площадями на 1 тысячу жителей</t>
  </si>
  <si>
    <t>8.2.1.</t>
  </si>
  <si>
    <t>Основное мероприятие  "Профессиональная подготовка, переподготовка и повышение квалификации"</t>
  </si>
  <si>
    <t>Количество обученных специалистов торговых предприятий</t>
  </si>
  <si>
    <t>Количество предприятий, внедривших новые технологии, формы и методы торговли</t>
  </si>
  <si>
    <t>8.2.2.</t>
  </si>
  <si>
    <t>8.2.2.1.</t>
  </si>
  <si>
    <t>Количество предприятий, принявших участие в конкурсе</t>
  </si>
  <si>
    <t>Количество предприятий, которые расширили и совершенствовали дополнительные услуги (организация работы отделов кулинарии, доставка товаров на дом, сборка и установка крупногабаритных товаров на дому, установка сложной бытовой техники, продажа товаров в рассрочку, заказ товаров по каталогам)</t>
  </si>
  <si>
    <t>8.3.</t>
  </si>
  <si>
    <t>Подпрограмма 3  " Развитие  и подддержка субъектов малого и среднего предпринимательстваи в Губкинском  городском округе на 2014-2020 годы"</t>
  </si>
  <si>
    <t>Оборот малых и средних предприятий вдействующих ценах</t>
  </si>
  <si>
    <t>8.3.1.</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</si>
  <si>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</si>
  <si>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 xml:space="preserve"> Количество действующих субъектов малого и среднего предпринимательства на конец года</t>
  </si>
  <si>
    <t>8.3.1.1.</t>
  </si>
  <si>
    <t>Мероприятие "Организация выставочно-ярмарочной деятельности субъектов малого и среднего  предпринимательства, организации участия субъектов малого и среднего предпринимательства в конференциях, форумах, заседаниях круглых столов, конкурсах предпринимателей по различным номинациям"</t>
  </si>
  <si>
    <t>Количество субъектов малого и среднего предпринимательства, участвовавших в выставочно-ярмарочной деятельности,заседаниях круглых столов, конкурсах предпринимателей по различным номинациям</t>
  </si>
  <si>
    <t>8.3.1.2.</t>
  </si>
  <si>
    <t>Мероприятие "Проведение ежегодного городского конкурса "Губкинский предприниматель", приуроченного к празднованию Дня российского предпринимательства"</t>
  </si>
  <si>
    <t>Количество  организованных мероприятий по празднованию Дня российского предпринимательства</t>
  </si>
  <si>
    <t>8.3.1.3.</t>
  </si>
  <si>
    <t>Мероприятие "Информационно-образовательная подготовка жителей Губкинского городского округа к ведению предпринимательской деятельности"</t>
  </si>
  <si>
    <t>Количество  принявших участие</t>
  </si>
  <si>
    <t>8.3.1.4.</t>
  </si>
  <si>
    <t>Мероприятие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t>
  </si>
  <si>
    <t>Количество областных совещаний по развитию сферы сельского хозяйства на территории Губкинского городского округа</t>
  </si>
  <si>
    <t>8.3.2.</t>
  </si>
  <si>
    <t>Количество просубсидированных кредитов КФХ и ЛПХ</t>
  </si>
  <si>
    <t>8.3.3.</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</si>
  <si>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t>
  </si>
  <si>
    <t>Доля оборота малых и средних предприятий в общем обороте предприятий и организаций городского округа</t>
  </si>
  <si>
    <t>8.3.3.1.</t>
  </si>
  <si>
    <t>Количество субъектов малого и среднего предпринимательства, получателей грантов в форме субсидий на реализацию бизнес-проектов в приоритетеных видах предпринимательской деятельности</t>
  </si>
  <si>
    <t>8.3.3.2.</t>
  </si>
  <si>
    <t>Мероприятие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 занятым в приоритетных для экономики Губкинского городского округа отраслях"</t>
  </si>
  <si>
    <t>8.3.2.2.2.</t>
  </si>
  <si>
    <t>Количество субъектов малого и среднего предпринимательства, получателей  субсидий за счет средств бюджета городского округа на возмещение части расходов по уплате арендных платежей за пользование нежилыми помещениями</t>
  </si>
  <si>
    <t>8.3.3.3.</t>
  </si>
  <si>
    <t>Мероприятие "Предоставление муниципальных гарантий субъектам малого и среднего  предпринимательства для обеспечения исполнения их обязательств перед третьими лицами"</t>
  </si>
  <si>
    <t>8.3.2.2.3.</t>
  </si>
  <si>
    <t>Предельные расходы бюджета Губкинского гродского округа по исполнению гарантийных обязательств в связи с наступлением гарантийного случая (не более указанной суммы в год)</t>
  </si>
  <si>
    <t>9.</t>
  </si>
  <si>
    <t>Муниципальная программа «Обеспечение доступным и комфортным жильем и коммунальными услугами жителей Губкинского городского округа на 2014-2020 годы»</t>
  </si>
  <si>
    <t>Доля общей площади капитально отремонтированных многоквартирных домов в общей площади многоквартирных домов, требующих проведение капитального ремонта</t>
  </si>
  <si>
    <t> прогрессирующий</t>
  </si>
  <si>
    <t>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t>
  </si>
  <si>
    <t>Потребление топливно-энергетических ресурсов муниципальными учреждениям</t>
  </si>
  <si>
    <t>тыс.т.у.т</t>
  </si>
  <si>
    <t>Доля освещенных улиц, проездов на территории Губкинского городского округа</t>
  </si>
  <si>
    <t>Доля озелененных благоустроенных территорий (парков, скверов и т.д.)</t>
  </si>
  <si>
    <t>Протяженность построенных инженерных сетей в микрорайонах индивидуального жилищного строительства</t>
  </si>
  <si>
    <t>км</t>
  </si>
  <si>
    <t>9.1.</t>
  </si>
  <si>
    <t>Подпрограмма 1«Подготовка проектов планировки территорий Губкинского городского округа»</t>
  </si>
  <si>
    <t>Доля выполненных проектов планировки территорий в общем необходимом количестве</t>
  </si>
  <si>
    <t>9.1.1.</t>
  </si>
  <si>
    <t>Основное мероприятие «Проектные работы по планировке территории округа»</t>
  </si>
  <si>
    <t>Количество разработанных проектов планировки территорий Губкинского городского округа</t>
  </si>
  <si>
    <t>проектов</t>
  </si>
  <si>
    <t>9.2.</t>
  </si>
  <si>
    <t>Подпрограмма 2 «Капитальный ремонт многоквартирных домов Губкинского городского  округа»</t>
  </si>
  <si>
    <t>Доля количества капитально отремонтированных многоквартирных домов в общем количестве многоквартирных домов, требующих проведение капитального ремонта</t>
  </si>
  <si>
    <t>9.2.1.</t>
  </si>
  <si>
    <t>Основное мероприятие «Капитальный ремонт многоквартирных домов»</t>
  </si>
  <si>
    <t>Количество многоквартирных домов, в которых проведен капитальный ремонт</t>
  </si>
  <si>
    <t>дом</t>
  </si>
  <si>
    <t>Общая площадь многоквартирных домов, в которых проведен капитальный ремонт</t>
  </si>
  <si>
    <t>9.3.</t>
  </si>
  <si>
    <t>Подпрограмма 3 «Переселение граждан из аварийного жилищного фонда»</t>
  </si>
  <si>
    <t>9.3.1.</t>
  </si>
  <si>
    <t>Основное мероприятие  «Обеспечение мероприятий по переселению граждан из аварийного жилищного фонда за счет средств бюджета»</t>
  </si>
  <si>
    <t>Число граждан, переселенных из жилых помещений в признанных аварийными многоквартирных домах</t>
  </si>
  <si>
    <t>Количество признанных аварийными многоквартирных домов полностью расселенных</t>
  </si>
  <si>
    <t>Общая площадь жилых помещений, расселенных</t>
  </si>
  <si>
    <t>9.3.2.</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</si>
  <si>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</si>
  <si>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Общее число жилых помещений, расселенных</t>
  </si>
  <si>
    <t>9.3.3.</t>
  </si>
  <si>
    <t>Основное мероприятие «Капитальный ремонт и ремонт дворовых территорий»</t>
  </si>
  <si>
    <t>Асфальтобетонное покрытие внутри дворовых территорий</t>
  </si>
  <si>
    <t>9.3.4.</t>
  </si>
  <si>
    <t>Основное мероприятие «Мероприятия»</t>
  </si>
  <si>
    <t>Выкуп объектов недвижимости для переселения</t>
  </si>
  <si>
    <t>Ликвидация жилищного фонда, признанного непригодным для проживания</t>
  </si>
  <si>
    <t>9.3.5.</t>
  </si>
  <si>
    <t>Основное мероприятие «Проектирование и строительство инженерных сетей»</t>
  </si>
  <si>
    <t>Протяженность построенных сетей канализации</t>
  </si>
  <si>
    <t>9.4.</t>
  </si>
  <si>
    <t>Подпрограмма 4 «Энергосбережение и повышение энергетической эффективности бюджетной сферы Губкинского городского округа на 2014-2020 годы»</t>
  </si>
  <si>
    <t>Потребление топливно-энергетических ресурсов муниципальными учреждениями</t>
  </si>
  <si>
    <t>9.4.1.</t>
  </si>
  <si>
    <t>Основное мероприятие «Мероприятия по энергосбережению и повышению энергетической эффективности в бюджетной сфере»</t>
  </si>
  <si>
    <t>Удельный расход тепловой энергии муниципальными учреждениями (в расчете на 1 кв. метр общей площади)</t>
  </si>
  <si>
    <t>Гкал/кв.м</t>
  </si>
  <si>
    <t xml:space="preserve">Удельный расход электрической энергии на обеспечение муниципальных учреждений (в расчете на 1 кв. метр общей площади) </t>
  </si>
  <si>
    <t>кВтч/кв.м</t>
  </si>
  <si>
    <t>Удельный расход холодной воды на снабжение муниципальных учреждений (в расчете на 1 человека)</t>
  </si>
  <si>
    <t>куб.м/чел.</t>
  </si>
  <si>
    <t>Удельный расход горячей воды на снабжение муниципальных учреждений (в расчете на 1 человека)</t>
  </si>
  <si>
    <t>Удельный расход природного газа на обеспечение муниципальных учреждений (в расчете на 1 человека)</t>
  </si>
  <si>
    <t>9.4.2.</t>
  </si>
  <si>
    <t>Основное мероприятие «Профессиональная подготовка, переподготовка и повышение квалификации»</t>
  </si>
  <si>
    <t xml:space="preserve">Количество лиц, обученных методам энергосбережения </t>
  </si>
  <si>
    <t>9.5.</t>
  </si>
  <si>
    <t>Подпрограмма 5 «Улучшение среды обитания населения Губкинского городского округа»</t>
  </si>
  <si>
    <t xml:space="preserve">Доля освещенных улиц, проездов на территории Губкинского городского округа </t>
  </si>
  <si>
    <t>9.5.1.</t>
  </si>
  <si>
    <t>Основное мероприятие «Мероприятия по благоустройству городского округа»</t>
  </si>
  <si>
    <t>Количество горящих светильников наружного освещения на территории городского округа</t>
  </si>
  <si>
    <t>Площадь благоустроенных газонов</t>
  </si>
  <si>
    <t>га</t>
  </si>
  <si>
    <t xml:space="preserve">Площадь санитарного содержания мест захоронения </t>
  </si>
  <si>
    <t>Общая площадь благоустроенных территорий</t>
  </si>
  <si>
    <t>тыс.кв.м</t>
  </si>
  <si>
    <t>9.5.2.</t>
  </si>
  <si>
    <t>Основное мероприятие «Озеленение и ландшафтное обустройство территории Губкинского городского округа»</t>
  </si>
  <si>
    <t>Общая площадь благоустроенных озелененных территорий</t>
  </si>
  <si>
    <t>9.5.3.</t>
  </si>
  <si>
    <t>Основное мероприятие «Мониторинг окружающей среды»</t>
  </si>
  <si>
    <t>Доля компенсационных расходов на проведение мониторинговых работ за загрязнением атмосферного воздуха в пункте наблюдений от фактически проведенных</t>
  </si>
  <si>
    <t>9.5.4.</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</si>
  <si>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</si>
  <si>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Доля компенсационных расходов на предоставление государственных гарантий от фактически предоставленных услуг</t>
  </si>
  <si>
    <t>9.5.5.</t>
  </si>
  <si>
    <t>Основное мероприятие «Проектирование и строительство инженерных сетей в микрорайонах ИЖС, благоустройство кладбищ»</t>
  </si>
  <si>
    <t>Строительство станций обезжелезивания</t>
  </si>
  <si>
    <t>9.6.</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</si>
  <si>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2014-2016 годы»</t>
  </si>
  <si>
    <t>9.6.1.</t>
  </si>
  <si>
    <t>Основное мероприятие «Обеспечение функций органов местного самоуправления»</t>
  </si>
  <si>
    <t>Уровень  выполнения показателей</t>
  </si>
  <si>
    <t>9.6.2.</t>
  </si>
  <si>
    <t>Основное мероприятие «Обеспечение деятельности (оказание услуг) подведомственных учреждений (организаций), в том числе предоставление бюджетным и автономным учреждениям субсидий»</t>
  </si>
  <si>
    <t>10.</t>
  </si>
  <si>
    <t xml:space="preserve"> Муниципальная программа "Развитие автомобильных дорог общего пользования местного значения Губкинского городского округа на 2014-2020 годы"</t>
  </si>
  <si>
    <t>Доля площади убираемой территории в общей площади, подлежащей уборке</t>
  </si>
  <si>
    <t>Доля механизированной уборки в общем объеме работ по содержанию улично-дорожной сети</t>
  </si>
  <si>
    <t>10.3.</t>
  </si>
  <si>
    <t xml:space="preserve">Подпрограмма 3 «Содержание улично-дорожной сети Губкинского городского округа на  2014-2020 годы» </t>
  </si>
  <si>
    <t>10.3.1.</t>
  </si>
  <si>
    <t>Основное мероприятие "Содержание и ремонт автомобильных дорог общего пользования местного значения"</t>
  </si>
  <si>
    <t>Площадь убираемой территории</t>
  </si>
  <si>
    <t>тыс. м2</t>
  </si>
  <si>
    <t xml:space="preserve"> Площадь территории, убираемой механизированным способом</t>
  </si>
  <si>
    <t>11.</t>
  </si>
  <si>
    <t>Доля граждан, удовлетворенных качеством предоставления государственных и муниципальных услуг, в том числе в МАУ «МФЦ», %</t>
  </si>
  <si>
    <t>11.1.</t>
  </si>
  <si>
    <t>Подпрограмма 1. «Создание условий для развития информационного общества в Губкинском городском округе на 2015-2020 годы»</t>
  </si>
  <si>
    <t>Доля муниципальных услуг, по которым обеспечена возможность предоставления в электронном виде на Едином портале госу-дарственных услуг от общего количества предоставляемых муниципальных услуг, %</t>
  </si>
  <si>
    <t>11.1.1.</t>
  </si>
  <si>
    <t>Основное мероприятие «Обеспечение предоставления государственных и муниципальных услуг с использованием современных информационных и телекоммуникационных технологий»</t>
  </si>
  <si>
    <t>Доля  оснащения АРМ  сотрудников, оказывающих государственные и муниципальные услуги с применением информационных и телекоммуникационных технологий и предоставляющих сведения, находящиеся в ведении органов местного самоуправления с использованием СМЭВ, средствами информатизации, соответствую-щими современным требованиям, %</t>
  </si>
  <si>
    <t>11.1.2.</t>
  </si>
  <si>
    <t>Основное мероприятие «Развитие и модернизация информационно-коммуникационной инфраструктуры связи»</t>
  </si>
  <si>
    <t>Доля структурных подразделений администрации Губкинского городского округа, территориальных администраций, обеспеченных широкополосным доступом в сеть Интернет, %</t>
  </si>
  <si>
    <t>11.1.3.</t>
  </si>
  <si>
    <t>Доля оснащения автоматизированных рабочих мест и серверов в администрации Губкинского городского округа средствами информатизации, соответствующими современным требованиям, %</t>
  </si>
  <si>
    <t>11.1.4.</t>
  </si>
  <si>
    <t>Количество программных решений, используемых в администрации Губкинского городского округа для информационно-аналитического обеспечения деятельности, шт.</t>
  </si>
  <si>
    <t>штук</t>
  </si>
  <si>
    <t>11.1.5.</t>
  </si>
  <si>
    <t>Основное мероприятие «Сопровождение системы спутникового мониторинга автотранспорта»</t>
  </si>
  <si>
    <t>Количество транспортных средств, информация о которых обрабатывается в системе спутникового мониторинга автотранспорта, шт.</t>
  </si>
  <si>
    <t>11.1.6.</t>
  </si>
  <si>
    <t>Основное мероприятие «Обеспечение информационной безопасности»</t>
  </si>
  <si>
    <t>Доля структурных подразделений администрации Губкинского городского округа, задействованных в системе юридически значимого электронного документооборота с использованием электронной подписи, %</t>
  </si>
  <si>
    <t>Доля защищенных по требованию безопасности информации АРМ сотрудников, обрабатывающих информацию ограниченного доступа, %</t>
  </si>
  <si>
    <t>11.1.7.</t>
  </si>
  <si>
    <t>Основное мероприятие «Обеспечение информационной открытости, прозрачности механизмов управления и доступности информации»</t>
  </si>
  <si>
    <t>Количество материалов, размещенных на официальном сайте органов местного самоуправления Губкинского городского округа, шт.</t>
  </si>
  <si>
    <t>11.2.</t>
  </si>
  <si>
    <t>Подпрограмма 2. «Повышение качества и доступности государственных и муниципальных услуг на 2015-2020 годы»</t>
  </si>
  <si>
    <t>Доля граждан, имеющих доступ к получе-нию государственных и муниципальных услуг по принципу «одного окна» по месту пребывания, в том числе в МАУ МФЦ, %</t>
  </si>
  <si>
    <t>Доля граждан, удовлетворенных качеством предоставления государственных и муниципальных услуг в МАУ МФЦ, %</t>
  </si>
  <si>
    <t>11.2.1.</t>
  </si>
  <si>
    <t>Основное мероприятие «Создание условий для предоставления государственных и муниципальных услуг по принципу «одного окна» на базе МАУ МФЦ»</t>
  </si>
  <si>
    <t>Количество заявителей, получивших услуги на площадке МАУ МФЦ, человек</t>
  </si>
  <si>
    <t>человек</t>
  </si>
  <si>
    <t>11.2.2.</t>
  </si>
  <si>
    <t>Основное мероприятие «Обеспечение информационной безопасности в МАУ МФЦ»</t>
  </si>
  <si>
    <t>Доля АРМ сотрудников МАУ МФЦ, обрабатывающих  информацию ограничен-ного доступа и задействованных в системе юридически значимого электронного документооборота c использованием электронной подписи, защищенных по требованию безопасности информации, %</t>
  </si>
  <si>
    <t>12.</t>
  </si>
  <si>
    <t>Муниципальная программа «Развитие имущественно-земельных отношений в Губкинском городском округе на 2014-2020 годы»</t>
  </si>
  <si>
    <t>Доля объектов недвижимости, права на которые зарегистрированы, в общем количестве объектов недвижимости, находящихся в муниципальной собственности</t>
  </si>
  <si>
    <t>Неналоговые доходы  от сдачи в аренду муниципального имущества, зачисляемые в бюджет Губкинского городского округа</t>
  </si>
  <si>
    <t>тыс. руб.</t>
  </si>
  <si>
    <t>Неналоговые доходы  от приватизации  муниципального имущества, зачисляемые в бюджет Губкинского городского округа</t>
  </si>
  <si>
    <t>Неналоговые доходы от сдачи в аренду земельных участков, зачисляемые в бюджет Губкинского городского округа</t>
  </si>
  <si>
    <t>Неналоговые доходы от продажи земельных участков, зачисляемые в бюджет Губкинского городского округа</t>
  </si>
  <si>
    <t>Доля площади земельных участков, являющихся объектами налогобложения земельным налогом от площади территории Губкинского городского округа</t>
  </si>
  <si>
    <t>Достижение  предусмотренных Программой, подпрограммами значений целевых показателей (индикаторов) в установленные сроки</t>
  </si>
  <si>
    <t>12.1.</t>
  </si>
  <si>
    <t>Подпрограмма 1 «Развитие имущественных отношений в Губкинском городском округе на 2014-2020 годы»</t>
  </si>
  <si>
    <t>12.1.1.</t>
  </si>
  <si>
    <t>Вовлечение в арендные отношения неиспользуемого муниципального  имущества с учетом оценки объектов недвижимости</t>
  </si>
  <si>
    <t>кол-во объектов</t>
  </si>
  <si>
    <t>Исполнение Программы приватизации муниципального имущества</t>
  </si>
  <si>
    <t>Оказание имущественной поддержки субъектам малого и среднего предпринимательства  в рамках федеральных законов от 22.07.2008 г. № 159-ФЗ и  от 26.07.2006 г. 135-ФЗ</t>
  </si>
  <si>
    <t>кол-во договоров</t>
  </si>
  <si>
    <t>Ремонт объектов муниципальной собственности</t>
  </si>
  <si>
    <t>Приобретение объектов недвижимости в муниципальную собственность</t>
  </si>
  <si>
    <t>Целевое и эффективное использование выделяемых бюджетных средств</t>
  </si>
  <si>
    <t>12.1.2.</t>
  </si>
  <si>
    <t>Уровень выполнения показателей, доведенных муниципальным заданием подведомственному учреждению</t>
  </si>
  <si>
    <t>12.1.3.</t>
  </si>
  <si>
    <t>Приобретение и сопровождение программного продукта для улучшения обслуживания населения</t>
  </si>
  <si>
    <t>12.1.4.</t>
  </si>
  <si>
    <t>Количество научно обоснованных проектов бассейнового природопользования</t>
  </si>
  <si>
    <t>12.2.</t>
  </si>
  <si>
    <t>Подпрограмма 2 «Развитие земельных  отношений в Губкинском городском округе на 2014-2020 годы»</t>
  </si>
  <si>
    <t>тыс.руб</t>
  </si>
  <si>
    <t>Доля площади земельных участков, являющихся объектами налогообложения земельным налогом от площади территории Губкинского городского округа</t>
  </si>
  <si>
    <t>12.2.1.</t>
  </si>
  <si>
    <t xml:space="preserve">Проведение закупки на оказание услуг по изготовлению межевых планов земельных участков </t>
  </si>
  <si>
    <t xml:space="preserve">Проведение закупки на оказание услуг по оценке рыночной стоимости земельных участков </t>
  </si>
  <si>
    <t>Постановка на государственный учет формируемых земельных участков</t>
  </si>
  <si>
    <t>Приобретение векторных цифровых топографических карт в масштабе М 1:10 000 Губкинского района</t>
  </si>
  <si>
    <t>12.3.</t>
  </si>
  <si>
    <t>Подпрограмма 3 «Обеспечение реализации муниципальной программы «Развитие имущественно-земельных отношений в Губкинском городском округе на 2014-2020 годы»</t>
  </si>
  <si>
    <t>Достижение предусмотренных Программой, подпрограммами значений целевых показателей (индикаторов) в установленные сроки</t>
  </si>
  <si>
    <t>12.3.1.</t>
  </si>
  <si>
    <t>Осуществление мероприятий по инвентаризации земельных участков на территории Губкинского городского округа</t>
  </si>
  <si>
    <t>Осуществление мероприятий по контролю за сохранностью и эффективным использованием имущества Губкинского городского округа</t>
  </si>
  <si>
    <t>Уровень выполнения показателей муниципальной программы</t>
  </si>
  <si>
    <t>12.3.2.</t>
  </si>
  <si>
    <t>Уровень выполнения показателей, доведенных муниципальным заданием подведомственному учреждению, %</t>
  </si>
  <si>
    <t>13.</t>
  </si>
  <si>
    <t>Муниципальная программа «Устойчивое развитие сельских населенных пунктов Губкинского городского округа на 2014-2020 годы»</t>
  </si>
  <si>
    <t>13.1.</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</si>
  <si>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 (за счет субсидий из федерального бюджета в части улучшения жилищных условий молодых семей, специалистов и граждан, проживающих в сельской местности)"</t>
  </si>
  <si>
    <t>13.2.</t>
  </si>
  <si>
    <t>Основное мероприятие "Реализация мероприятий федеральной целевой программы «Устойчивое развитие сельских территорий на 2014-2017 годы и на период до 2020 года» (за счет субсидий из областного бюджета в части улучшения жилищных условий молодых семей, специалистов и граждан, проживающих в сельской местности)"</t>
  </si>
  <si>
    <t>13.3.</t>
  </si>
  <si>
    <t>Основное мероприятие "Развитие сети учреждений культурно-досугового типа"</t>
  </si>
  <si>
    <t>Наименование программы, подпрограммы, основного мероприятия, мероприятия</t>
  </si>
  <si>
    <t>Источник ресурсного обеспечения</t>
  </si>
  <si>
    <t>План</t>
  </si>
  <si>
    <t>Финансирование</t>
  </si>
  <si>
    <t>Отклонение, %</t>
  </si>
  <si>
    <t>Сумма, тыс. рублей</t>
  </si>
  <si>
    <t>Удельный вес, %</t>
  </si>
  <si>
    <t>Муниципальная программа «Обеспечение безопасности жизнедеятельности населения  Губкинского городского округа  на 2014-2020 годы»</t>
  </si>
  <si>
    <t>Всего, в том числе:</t>
  </si>
  <si>
    <t>Бюджет Губкинского городского округа</t>
  </si>
  <si>
    <t>Федеральный бюджет</t>
  </si>
  <si>
    <t>Областной бюджет</t>
  </si>
  <si>
    <t>Иные источники</t>
  </si>
  <si>
    <t>Подпрограмма 1. «Профилактика правонарушений и преступлений, обеспечение  безопасности дорожного движения на территории Губкинского городского округа на 2014-2020 годы»</t>
  </si>
  <si>
    <t>Основное мероприятие  «Мероприятия по обеспечению безопасности дорожного движения»</t>
  </si>
  <si>
    <t xml:space="preserve">Мероприятие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
</t>
  </si>
  <si>
    <t>Мероприятие  «Изготовление и распространение световозвращающих приспособлений в среде дошкольников и учащихся младших классов образовательных организаций»</t>
  </si>
  <si>
    <t>Основное мероприятие «Обеспечение деятельности (оказании услуг) подведомственных учреждений (организаций), в  том  числе  предоставление  муниципальным   бюджетным и автономным   учреждениям субсидий»</t>
  </si>
  <si>
    <t>Основное мероприятие "Организация транспортного обслуживания населения в пригородном межмуниципальном сообщении"</t>
  </si>
  <si>
    <t>Подпрограмма 2. «Профилактика немедицинского потребления наркотических средств, психотропных веществ и их аналогов, противодействие их незаконному обороту на территории Губкинского городского округа  на 2014-2020  годы»</t>
  </si>
  <si>
    <t>1.2.2.</t>
  </si>
  <si>
    <t xml:space="preserve">Основное мероприятие «Мероприятия, направленные на мотивацию к здоровому образу жизни» </t>
  </si>
  <si>
    <t>Подпрограмма 3. «Профилактика безнадзорности и правонарушений несовершеннолетних и защита их прав на территории Губкинского городского округа  на 2014-2020 годы»</t>
  </si>
  <si>
    <t>Основное мероприятие  «Мероприятия, направленные на создание условий для обучения, творческого развития, оздоровления, временной занятости и трудоустройства несовершеннолетних и их правовое воспитание»</t>
  </si>
  <si>
    <t>Основное мероприятие  «Мероприятия, направленные  на повышение эффективности работы системы профилактики безнадзорности и правонарушений»</t>
  </si>
  <si>
    <t>Основное мероприятие «Создание и организация деятельности территориальных комиссий по делам несовершеннолетних и защите их прав»</t>
  </si>
  <si>
    <t xml:space="preserve">1.4. </t>
  </si>
  <si>
    <t>Подпрограмма 1 "Развитие дошкольного образования"</t>
  </si>
  <si>
    <t>Подпрограмма 2 "Развитие общего образования"</t>
  </si>
  <si>
    <t>Подпрограмма 3 "Развитие дополнительного образования детей, поддержка талантливых и одаренных детей"</t>
  </si>
  <si>
    <t>Подпрограмма 4 "Здоровое поколение"</t>
  </si>
  <si>
    <t>Подпрограмма 5 "Методическая поддержка педагогических работников образовательных организаций"</t>
  </si>
  <si>
    <t>Подпрограмма 6 "Обеспечение безопасного, качественного отдыха и оздоровления детей в летний период"</t>
  </si>
  <si>
    <t>Подпрограмма 7 "Развитие  муниципальной кадровой политики в органах местного самоуправления Губкинского городского округа"</t>
  </si>
  <si>
    <t>Подпрограмма 8 "Обеспечение реализации муниципальной программы"</t>
  </si>
  <si>
    <t xml:space="preserve">Основное мероприятие "Развитие моделей и форм вовлечения молодежи в трудовую и экономическую деятельность" </t>
  </si>
  <si>
    <t xml:space="preserve">Основное мероприятие "Мероприятия по развитию активности и вовлечению всех групп молодежи в социальную практику" </t>
  </si>
  <si>
    <t xml:space="preserve">Основное мероприятие  "Мероприятия по поддержке и социальной адаптации отдельных категорий граждан" </t>
  </si>
  <si>
    <t>Основное мероприятие  "Реализация молодежной политики на сельских территориях Губкинского городского округа "</t>
  </si>
  <si>
    <t>Основное мероприятие "Обеспечение деятельности (оказание услуг) подведомственных учреждений (организаций), в том числе предоставление муниципальным бюджетным и автономным учреждениям субсидий "</t>
  </si>
  <si>
    <t>всего, в том числе:</t>
  </si>
  <si>
    <t>Основное мероприятие  "Мероприятия по патриотическому воспитанию граждан в ходе историко-патриотических мероприятий"</t>
  </si>
  <si>
    <t>Основное мероприятие  "Мероприятия по обеспечению жильем молодых семей"</t>
  </si>
  <si>
    <t>Основное мероприятие "Мероприятия по обеспечению жильем молодых семей (за счет средств субсидий из областного бюджета)"</t>
  </si>
  <si>
    <t>Основное мероприятие "Обеспечение актуализации и сохранности библиотечных фондов, комплектование библиотек"</t>
  </si>
  <si>
    <t>Основное мероприятие "Комплектование книжных фондов библиотек муниципальных образований (за счет межбюджетных трансфертов из федерального бюджета)"</t>
  </si>
  <si>
    <t>Основное мероприятие "Государственная поддержка муниципальных учреждений культуры"</t>
  </si>
  <si>
    <t>Основное мероприятие "Укрепление материально – технической базы учреждений (организаций), в том числе реализация мероприятий за счет субсидии на иные цели предоставляемых муниципальным бюджетным и автономным учреждениям"</t>
  </si>
  <si>
    <t>Подпрограмма 5                                                  "Развитие киноискусства Губкинского городского округа  на 2014 - 2020 годы"</t>
  </si>
  <si>
    <t>Основное мероприятие "Мероприятия по событийному туризму"</t>
  </si>
  <si>
    <t>Основное мероприятие "Организация бухгалтерского обслуживания учреждений"</t>
  </si>
  <si>
    <t>Основное мероприятие "Меры социальной поддержки работников муниципальных учреждений культуры, расположенных в сельских населенных  пунктах, рабочих поселках (поселках городского типа)"</t>
  </si>
  <si>
    <t xml:space="preserve">Основное мероприятие "Организация административно - хозяйственного обслуживания учреждений" </t>
  </si>
  <si>
    <t>Подпрограмма 1                                                                                      Социальная поддержка отдельных категорий граждан</t>
  </si>
  <si>
    <t>1.1.34.</t>
  </si>
  <si>
    <t>1.1.35</t>
  </si>
  <si>
    <t xml:space="preserve">Основное мероприятие "Выплата компенсации части родительской платы за присмотр уход за детьми в образовательных организациях, реализующих основную образовательную программу" </t>
  </si>
  <si>
    <t>Основное мероприятие "Организация и проведение социально-культурных мероприятий для многодетных семей и семей, воспитывающих детей-инвалидов"</t>
  </si>
  <si>
    <t>Основное мероприятие "Повышение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</si>
  <si>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"Повышение доступности и качества реабилитационных услуг для инвалидов"</t>
  </si>
  <si>
    <t>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</si>
  <si>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жильем отдельных категорий граждан, установленных Федеральным законом от 12 января 1995г. № 5-ФЗ «О ветеранах» в соответствии с Указом Президента РФ от 7 мая 2008г. №714 «Об обеспечении жильем ветеранов ВОВ 1941-1945гг.»</t>
  </si>
  <si>
    <t>Основное мероприятие "Обеспечение жильем отдельных категорий граждан, установленных Федеральным законом от 12 января 1995г. №5-ФЗ «О ветеранах» и от 24 ноября 1995г. №181-ФЗ «О социальной защите инвалидов в РФ»</t>
  </si>
  <si>
    <t xml:space="preserve">Подпрограмма 6 "Обеспечение реализации муниципальной программы «Социальная поддержка граждан в Губкинском городском округе» </t>
  </si>
  <si>
    <t>Основное мероприятие "Осуществление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</si>
  <si>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 xml:space="preserve">Основное мероприятие "Осуществление деятельности по опеке и попечительству в отношении совершеннолетних лиц"   </t>
  </si>
  <si>
    <t xml:space="preserve">Основное мероприятие "Организация предоставления ежемесячных денежных компенсаций расходов по 
оплате жилищно-коммунальных услуг"  </t>
  </si>
  <si>
    <t>Подпрограмма 1 «Развитие физической культуры и массового спорта в Губкинском городском округе на 2014-2020 годы»</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</si>
  <si>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 в рамках подпрограммы "Развитие физической культуры и массового спорта в Губкинскои городском округе"</t>
  </si>
  <si>
    <t>Основное мероприятие "Адресная финансовая поддержка спортивных организаций, осуществляющих подготовку спортивного резерва для сборных команд Российской Федерации»</t>
  </si>
  <si>
    <t>Подпрограмма 2 «Развитие футбола в Губкинском городском округе на 2014-2020 годы»</t>
  </si>
  <si>
    <t>Подпрограмма 3 «Губкинская школа здоровья на 2014-2020 годы»</t>
  </si>
  <si>
    <t>Подпрограмма 4 «Обеспечение реализации муниципальной программы «Развитие физической культуры и спорта в Губкинском городском округе на 2014-2020 годы»</t>
  </si>
  <si>
    <t>Основное мероприятие "Обеспечение функций органов   местного самоуправления»</t>
  </si>
  <si>
    <t>Основное мероприятие "Организация бухгалтерского обслуживания учреждений в рамках подпрограммы «Обеспечение реализации муниципальной программы «Развитие физической культуры и спорта в Губкинском городском округе"</t>
  </si>
  <si>
    <t>Всего, том числе:</t>
  </si>
  <si>
    <t xml:space="preserve">Федеральный бюджет </t>
  </si>
  <si>
    <t>Основное мероприятие  "Мероприятия, направленные на повышение уровня профессионального мастерства"</t>
  </si>
  <si>
    <t>Основное мероприятие  "Мероприятие по поддержке субъектов малого и среднего предпринимательства в области ремесленной и выставочно-ярмарочной деятельности"</t>
  </si>
  <si>
    <t xml:space="preserve">Основное мероприятие  "Возмещение части процентной ставки по долгосрочным, среднесрочным и краткосрочным кредитам, взятым малыми формами хозяйствования </t>
  </si>
  <si>
    <t>Подпрограмма 1 «Подготовка проектов планировки территорий Губкинского городского округа»</t>
  </si>
  <si>
    <t>Основное мероприятие  «Проектные работы по планировке территории округа»</t>
  </si>
  <si>
    <t>Подпрограмма 2 «Капитальный ремонт многоквартирных домов Губкинского городского округа»</t>
  </si>
  <si>
    <t>Основное мероприятие  «Капитальный ремонт многоквартирных домов»</t>
  </si>
  <si>
    <t>Подпрограмма 3 «Переселение граждан из аварийного жилищного фонда Губкинского городского округа»</t>
  </si>
  <si>
    <t>Основное мероприятие «Обеспечение мероприятий по переселению граждан из аварийного жилищного фонда за счет средств, поступающих от Фонда содействия реформирования жилищно-коммунального хозяйства»</t>
  </si>
  <si>
    <t>Подпрограмма 4 «Энергосбережение и повышение энергетической эффективности бюджетной сферы Губкинского городского округа»</t>
  </si>
  <si>
    <t>Подпрограмма 5 «Улучшение среды обитания населения  Губкинского городского округа»</t>
  </si>
  <si>
    <t>Основное мероприятие  «Мониторинг окружающей среды»</t>
  </si>
  <si>
    <t>Основное мероприятие «Выплата социального пособия на погребение и возмещение расходов по гарантированному перечню услуг по погребению в рамках ст. 12 Федерального закона от 12.01.1996  № 8 -ФЗ»</t>
  </si>
  <si>
    <t>Основное мероприятие «Проектирование и строительство сетей водоснабжения»</t>
  </si>
  <si>
    <t>Подпрограмма 6 «Обеспечение реализации муниципальной Программы «Обеспечение доступным и комфортным жильем и коммунальными услугами жителей Губкинского городского округа на 2014-2020 годы»</t>
  </si>
  <si>
    <t xml:space="preserve">Основное мероприятие "Содержание и ремонт автомобильных дорог общего пользования местного значения"               </t>
  </si>
  <si>
    <t xml:space="preserve">Всего, в том числе: </t>
  </si>
  <si>
    <t>Подпрограмма 1. «Создание условий для развития информационного общества в Губкинском городском округе на 2014-2020 годы»</t>
  </si>
  <si>
    <t>Основное мероприятие «Обеспечение предоставления государственных и муниципальных услуг с применением информационных и телекоммуникационных технологий»</t>
  </si>
  <si>
    <t>Основное мероприятие  «Развитие и модернизация информационно-коммуникационной инфраструктуры связи»</t>
  </si>
  <si>
    <t>Основное мероприятие  «Обеспечение информационной открытости, прозрачности механизмов управления и доступности информации»</t>
  </si>
  <si>
    <t>Подпрограмма 2. «Повышение качества и доступности государственных и муниципальных услуг»</t>
  </si>
  <si>
    <t>Основное мероприятие  «Создание условий для предоставления государственных и муниципальных услуг по принципу «одного окна» на базе МАУ МФЦ»</t>
  </si>
  <si>
    <t>Подпрограмма 1 "Развитие имущественных отношений в Губкинском городском округе на 2014-2020 годы муниципальной программы Развитие имущественно-земельных отношений в Губкинском городском округе на 2014-2020 годы"</t>
  </si>
  <si>
    <t>Основное мероприятие  "Мероприятия по эффективному использованию и оптимизации состава муниципального имущества"</t>
  </si>
  <si>
    <t xml:space="preserve">Основное мероприятие  "Осуществление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t>
  </si>
  <si>
    <t>12.1.5.</t>
  </si>
  <si>
    <t>Основное мероприятие  "Создание и организация деятельности территориальных комиссий по делам несовершеннолетних и защите их прав "</t>
  </si>
  <si>
    <t>Подпрограмма 2 "Развитие земельных отношений в Губкинском городском округе на 2014 - 2020 годы"</t>
  </si>
  <si>
    <t>Основное мероприятие "Мероприятия, направленные на формирование земельных участков и их рыночной оценки"</t>
  </si>
  <si>
    <t>Подпрограмма 3 "Обеспечение реализации муниципальной программы «Развитие имущественно-земельных отношений в Губкинском городском округе на 2014 - 2020 годы"</t>
  </si>
  <si>
    <t>Основное мероприятие "Обеспечение функций органов местного самоуправления в сфере развития имущественно-земельных отношений на территории Губкинского городского округа"</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</si>
  <si>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</si>
  <si>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Количество субъектов малого и среднего предпринимательства, получателей целевых грантов на уплату первого взноса при заключении договора лизинга оборудования, выплату по передаче прав на франшизу (паушальный взнос)</t>
  </si>
  <si>
    <t>Количество субъектов малого и среднего предпринимательства, получателей субсидии</t>
  </si>
  <si>
    <t>Мероприятие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 выплату по передаче прав на франшизу (паушальный взнос)»</t>
  </si>
  <si>
    <t>Мероприятие «Субсидирование части затрат субъектов социального предпринимательства - субъектов малого и среднего предпринимательства, осуществляющих социально ориентированную деятельность, направленную на достижение общественно полезных целей, улучшение условий жизнедеятельности гражданина и (или) расширение его возможностей самостоятельно обеспечивать свои основные жизненные потребности, а также на обеспечение занятости, оказание поддержки инвалидам, гражданам пожилого возраста и лицам, находящимся в трудной жизненной ситуации»</t>
  </si>
  <si>
    <t>Основное мероприятие "Финансовая поддержка малого и среднего предпринимательства, а также совершенствование инфраструктуры поддержки малого и среднего предпринимательства в Губкинском городском округе на 2014-2020 годы"</t>
  </si>
  <si>
    <t>Мероприятие "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бизнес-проектов в приоритетных для экономики Губкинского городского округа видах предпринимательской деятельности"</t>
  </si>
  <si>
    <t>часов</t>
  </si>
  <si>
    <t>Муниципальная программа «Развитие образования Губкинского городского округа на 2014-2020 годы»</t>
  </si>
  <si>
    <t>Основное мероприятие 4.2.1. Мероприятия</t>
  </si>
  <si>
    <t>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t>
  </si>
  <si>
    <t>Количество разработанной проектно-сметной документации на осуществление капитального
ремонта гидротехнических сооружений,
находящихся в муниципальной собственности</t>
  </si>
  <si>
    <t>2.1.1.</t>
  </si>
  <si>
    <t>2.1.2.</t>
  </si>
  <si>
    <t>2.1.3.</t>
  </si>
  <si>
    <t>2.1.4.</t>
  </si>
  <si>
    <t>Предоставление в собственность, аренду либо в постоянное (бессрочное) пользование земельных участков</t>
  </si>
  <si>
    <t>2.1.5.</t>
  </si>
  <si>
    <t>Количество арендуемых земельных участков под объектами муниципальной собственности</t>
  </si>
  <si>
    <t>Приобретение оборудования, шт.</t>
  </si>
  <si>
    <t xml:space="preserve"> Уровень ежегодного достижения показателей Программы  и ее подпрограмм</t>
  </si>
  <si>
    <t>Доля муниципальных  служащих  органов местного самоуправления  городского округа, прошедших обучение, переподготовку, повышение квалификации, от общего количества  муниципальных служащих</t>
  </si>
  <si>
    <t>Охват руководящих и педагогических работников различными формами повышения квалификации</t>
  </si>
  <si>
    <t>Основное мероприятие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t>
  </si>
  <si>
    <t xml:space="preserve"> 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</si>
  <si>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</si>
  <si>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Укомплектованность образовательной организации воспитанниками</t>
  </si>
  <si>
    <t xml:space="preserve"> Уровень выполнения  показателей, доведённых муниципальным заданием</t>
  </si>
  <si>
    <t>Основное мероприятие  "Строительство дошкольных образовательных организаций"</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</si>
  <si>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</si>
  <si>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Удовлетворенность населения качеством дошкольного образования  от общего числа опрошенных родителей, дети которых посещающих детские дошкольные организации</t>
  </si>
  <si>
    <t>Основное мероприятие "Поддержка альтернативных форм представления дошкольного образования (за счет средств  городского  округа и областного бюджета)"</t>
  </si>
  <si>
    <t>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t>
  </si>
  <si>
    <t>Качество  знаний  учащихся</t>
  </si>
  <si>
    <t>Удельный вес обучающихся в современных условиях (создано от 80% до 100% современных условий)</t>
  </si>
  <si>
    <t>Удельный вес педагогических работников, охваченных мерами социальной поддержки в виде выплат за классное руководство и выплат по ипотечному кредиту, от общего количества педагогических работников общеобразовательных организаций</t>
  </si>
  <si>
    <t>Основное мероприятие "Обеспечение реализации прав граждан на получение общедоступного и бесплатного образования в рамках государственного стандарта общего образования"</t>
  </si>
  <si>
    <t>2.2.1.</t>
  </si>
  <si>
    <t>Доля обучающихся, обеспеченных качественными услугами школьного образования</t>
  </si>
  <si>
    <t xml:space="preserve"> Соотношение средней заработной платы педагогических работников общего образования к средней заработной плате субъекта РФ</t>
  </si>
  <si>
    <t>Доля детей с ограниченными возможностями здоровья, детей-инвалидов, получающих общедоступное и бесплатное образование в рамках государственного стандарта общего образования, от общей численности детей с ограниченными возможностями здоровья, детей-инвалидов в округе, подлежащих обучению</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</si>
  <si>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</si>
  <si>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2.2.2.</t>
  </si>
  <si>
    <t xml:space="preserve"> Укомплектованность образовательной организации обучающимися</t>
  </si>
  <si>
    <t xml:space="preserve"> Уровень выполнения  показателей,  доведённых муниципальным заданием</t>
  </si>
  <si>
    <t>2.2.3.</t>
  </si>
  <si>
    <t>Основное мероприятие "Укрепление материально-технической базы подведомственных организаций, в том числе реализация мероприятий за счет субсидии на иные цели предоставляемых муниципальным бюджетным и автономным организациям"</t>
  </si>
  <si>
    <t>Мероприятие "Укрепление материально-технической базы подведомственных общеобразовательных организаций"</t>
  </si>
  <si>
    <t>2.2.3.1.</t>
  </si>
  <si>
    <t>2.2.4.</t>
  </si>
  <si>
    <t>2.2.5.</t>
  </si>
  <si>
    <t xml:space="preserve"> Процент освоения выделенных денежных средств</t>
  </si>
  <si>
    <t>Основное мероприятие "Создание в общеобразовательных организациях, расположенных в сельской местности, условий для занятия физической культурой и спортом"</t>
  </si>
  <si>
    <t>Удовлетворенность населения качеством общего образования от общего числа опрошенных родителей, дети которых посещают общеобразовательные организации"</t>
  </si>
  <si>
    <t>Основное мероприятие "Обеспечение видеонаблюдения аудиторий пунктов проведения единого государственного экзамена"</t>
  </si>
  <si>
    <t>Доля аудиторий пунктов проведения единого государственного экзамена, обеспеченных системой видеонаблюдения, в общем количестве аудиторий пунктов проведения единого государственного экзамена</t>
  </si>
  <si>
    <t>Доля обучающихся, обеспеченных качественным горячим питанием</t>
  </si>
  <si>
    <t>Доля образовательных организаций,  в которых имеются современные столовые</t>
  </si>
  <si>
    <t xml:space="preserve"> Доля обучающихся общеобразовательных организаций, участвующих в мероприятиях, направленных на формирование здорового образа жизни и культуры питания</t>
  </si>
  <si>
    <t>2.2.6.</t>
  </si>
  <si>
    <t>Основное мероприятие "Возмещение части затрат в связи с предоставлением учителям общеобразовательных организаций ипотечного кредита"</t>
  </si>
  <si>
    <t>Основное мероприятие "Мероприятия по созданию условий  для сохранения  и укрепления здоровья детей и подростков, а также формирования у них культуры питания"</t>
  </si>
  <si>
    <t xml:space="preserve"> Доля обязательств, взятых регионом по субсидированию первоначального взноса по выданным кредитам</t>
  </si>
  <si>
    <t>Основное мероприятие "Выплата ежемесячного денежного вознаграждения за классное руководство"</t>
  </si>
  <si>
    <t>2.2.7.</t>
  </si>
  <si>
    <t xml:space="preserve"> Доля педагогических работников, получающих вознаграждение за классное руководство,  к общему числу педагогических работников, выполняющих функции классного руководителя</t>
  </si>
  <si>
    <t>Доля детей, охваченных дополнительными образовательными программами в организациях дополнительного образования детей, подведомственных управлению образования, в общей численности детей школьного возраста</t>
  </si>
  <si>
    <t>Удельный вес численности обучающихся по дополнительным образовательным программам, участвующих в олимпиадах  и конкурсах различного уровня, в общей численности обучающихся по дополнительным образовательным программам</t>
  </si>
  <si>
    <t>Уровень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t>
  </si>
  <si>
    <t xml:space="preserve"> Охват  детей,  получающих дополнительное образование  в детских школах искусств, подведомственных управлению культуры</t>
  </si>
  <si>
    <t>2.3.1.</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</si>
  <si>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</si>
  <si>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Сохранение контингента обучающихся в организации дополнительного образования</t>
  </si>
  <si>
    <t>2.3.2.</t>
  </si>
  <si>
    <t>2.3.3.</t>
  </si>
  <si>
    <t>2.3.4.</t>
  </si>
  <si>
    <t>Основное мероприятие "Мероприятия по выявлению, развитию и поддержке одаренных детей</t>
  </si>
  <si>
    <t xml:space="preserve"> Доля детей, ставших победителями и призерами муниципальных, областных, всероссийских, международных конкурсов, в общей численности детей, участвующих в указанных конкурсах</t>
  </si>
  <si>
    <t xml:space="preserve"> Доля детей, включенных в систему выявления, развития одаренных детей, от общей численности обучающихся в общеобразовательных организациях</t>
  </si>
  <si>
    <t xml:space="preserve"> Доля школьников, получивших выше  50 % от максимального балла за выполнение олимпиадных работ в ходе регионального этапа всероссийской олимпиады школьников, от общего количества участников</t>
  </si>
  <si>
    <t>Удовлетворенность населения качеством дополнительного образования от общего числа опрошенных родителей, дети которых посещают организации дополнительно образования</t>
  </si>
  <si>
    <t>Удельный вес  детей и подростков, успешно социализированных  в общество сверстников, от общего количества получивших   специализированную помощь</t>
  </si>
  <si>
    <t xml:space="preserve"> Количество совместных мероприятий,  проведённых  МБУ "Центр психолого-педагогической, медицинской и социальной помощи"  с педагогами образовательных организаций</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</si>
  <si>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</si>
  <si>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Количество получателей услуги по диагностике и консультированию коррекционно-развивающего и компенсирующего характера, чел.</t>
  </si>
  <si>
    <t xml:space="preserve"> Уровень выполнения  показателей, доведённых муниципальным заданием, %</t>
  </si>
  <si>
    <t>2.4.1.</t>
  </si>
  <si>
    <t>2.4.2.</t>
  </si>
  <si>
    <t xml:space="preserve"> Доля проведённых  индивидуально-ориентированных и коррекционно-развивающих программ с детьми в общем объеме запланированных мероприятий</t>
  </si>
  <si>
    <t>Количество проведённых  методических мероприятий для руководителей и педагогов образовательных организаций</t>
  </si>
  <si>
    <t>Удельный вес педагогических и руководящих работников, принявших участие в мероприятиях различного уровня</t>
  </si>
  <si>
    <t>Основное мероприятие "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</si>
  <si>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Методическая  поддержка педагогических и руководящих работников образовательных организаций, количество получателей </t>
  </si>
  <si>
    <t>Уровень выполнения  показателей,  доведённых муниципальным заданием</t>
  </si>
  <si>
    <t>Основное мероприятие "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</si>
  <si>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2.5.1.</t>
  </si>
  <si>
    <t>2.5.2.</t>
  </si>
  <si>
    <t>Процент освоения выделенных денежных средств</t>
  </si>
  <si>
    <t xml:space="preserve"> Доля педагогических и руководящих работников, прошедших профессиональную подготовку, переподготовку и повышение квалификации, в общей  численности педагогических и руководящих работников</t>
  </si>
  <si>
    <t>2.5.3.</t>
  </si>
  <si>
    <t>2.5.4.</t>
  </si>
  <si>
    <t xml:space="preserve"> Процент проведения мероприятий в целях развития творческого потенциала для педагогических работников образовательных организаций  в общем объеме запланированных мероприятий</t>
  </si>
  <si>
    <t>Основное мероприятие "Субсидии на мероприятия по проведению оздоровительной кампании детей"</t>
  </si>
  <si>
    <t xml:space="preserve"> Доля детей, охваченных  организованным отдыхом и оздоровлением  на базе оздоровительных лагерей   с дневным пребыванием   в учреждениях, подведомственных управлению образования, в общей численности детей в  общеобразовательных организациях</t>
  </si>
  <si>
    <t>Доля детей, охваченных отдыхом и оздоровлением, а также  спортивно-досуговой деятельностью в МБОУ «СОК «Орлёнок», от общего количества школьников</t>
  </si>
  <si>
    <t>2.6.1.</t>
  </si>
  <si>
    <t>Доля детей, находящихся в трудной жизненной ситуации, охваченных организованным отдыхом и оздоровлением, в общем количестве выявленных детей, находящихся в трудной жизненной ситуации</t>
  </si>
  <si>
    <t>Основное мероприятие "Мероприятия по проведению оздоровительной кампании детей в лагерях с дневным пребыванием и лагерях труда и отдыха"</t>
  </si>
  <si>
    <t>Численность детей школьного возраста, оздоровленных на базе пришкольных лагерей, лагерей труда и отдыха</t>
  </si>
  <si>
    <t>2.6.2.</t>
  </si>
  <si>
    <t>2.6.3.</t>
  </si>
  <si>
    <t>2.6.4.</t>
  </si>
  <si>
    <t xml:space="preserve"> Численность отдыхающих МБОУ «СОК «Орлёнок»</t>
  </si>
  <si>
    <t>Основное мероприятие "Обеспечение деятельности (оказание услуг) подведомственных организаций, в том числе на предоставление муниципальным, бюджетным и автономным организациям субсидий"</t>
  </si>
  <si>
    <t xml:space="preserve"> Численность детей школьного возраста, оздоровленных на базе загородных оздоровительных организаций стационарного типа</t>
  </si>
  <si>
    <t xml:space="preserve"> Доля муниципальных  служащих, должностные обязанности которых содержат утвержденные показатели результативности</t>
  </si>
  <si>
    <t>Доля муниципальных  служащих  городского округа, прошедших обучение, переподготовку, повышение квалификации (в процентах от общего количества муниципальных служащих)</t>
  </si>
  <si>
    <t xml:space="preserve"> Доля муниципальных служащих городского округа, прошедших повышение квалификации по проектному управлению</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</si>
  <si>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</si>
  <si>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2.7.1.</t>
  </si>
  <si>
    <t>2.8.1.</t>
  </si>
  <si>
    <t>2.8.2.</t>
  </si>
  <si>
    <t>2.8.3.</t>
  </si>
  <si>
    <t>2.8.4.</t>
  </si>
  <si>
    <t>2.8.5.</t>
  </si>
  <si>
    <t xml:space="preserve"> Доля проведенных контрольно-надзорных процедур от  заявленных (запланированных)</t>
  </si>
  <si>
    <t>Основное мероприятие "Организация бухгалтерского обслуживания организаций"</t>
  </si>
  <si>
    <t>Процент обслуживания подведомственных образовательных организаций  в рамках организации, ведения бухгалтерского учета в общем количестве подведомственных образовательных организаций</t>
  </si>
  <si>
    <t>Процент обслуживания подведомственных образовательных организаций в рамках организации материально-технического снабжения, в общем количестве подведомственных  образовательных организаций</t>
  </si>
  <si>
    <t>Доля педагогических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</si>
  <si>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 xml:space="preserve"> Доля работников, пользующихся социальной льготой на бесплатную жилую площадь с отоплением и освещением,  от общего количества педагогических работников, претендующих на указанное право</t>
  </si>
  <si>
    <t>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 %</t>
  </si>
  <si>
    <t>Доля молодежи, охваченной мероприятиями по пропаганде здорового образа жизни и профилактике негативных явлений</t>
  </si>
  <si>
    <t>Уровень удовлетворенности граждан, проживающих в сельских местности, условиями жизнедеятельности</t>
  </si>
  <si>
    <t xml:space="preserve">Количество граждан, проживающих в сельской местности, улучшивших жилищные условия </t>
  </si>
  <si>
    <t>Количество молодых семей и молодых специалистов, работающих в сельской местности, проживающих или изъявивших желание проживать в сельской местности, улучшивших жилищные условия</t>
  </si>
  <si>
    <t>13.4.</t>
  </si>
  <si>
    <t>Основное мероприятие "Реализация мероприятий федеральной целевой программы "Устойчивое развитие сельских территорий на 2014-017 годы и на период до 2020 года" (за счет субсидии из федерального бюджета в части строительства сетей водоснабжения)"</t>
  </si>
  <si>
    <t>Уровень обеспеченности сельского населения питьевой водой</t>
  </si>
  <si>
    <t>Основное мероприятие "Софинансирование капитальных вложений (строительства, реконструкции) в объекты муниципальной собственности"</t>
  </si>
  <si>
    <t>Основное мероприятие «Укрепление материально-технической базы подведомственных учреждений (организаций), в том числе реализация мероприятий за счет субсидий на иные цели, предоставляемых муниципальным бюджетным и автономным учреждениям»</t>
  </si>
  <si>
    <t>Основное мероприятие «Разработка научно обоснованных проектов бассейнового природопользования»</t>
  </si>
  <si>
    <t>Основное  мероприятие «Мероприятия, направленные на формирование земельных участков и их рыночной оценки»</t>
  </si>
  <si>
    <t>Основное  мероприятие «Мероприятия в рамках подпрограммы «Развитие земельных отношений в Губкинском городском округе на 2014 - 2020 годы»</t>
  </si>
  <si>
    <t>12.2.2.</t>
  </si>
  <si>
    <t>Основное мероприятие  «Обеспечение функций органов местного самоуправления Губкинского городского округа в сфере развития имущественно-земельных отношений на территории Губкинского городского округа»</t>
  </si>
  <si>
    <t>12.3.3.</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</si>
  <si>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</si>
  <si>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</si>
  <si>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Основное мероприятие  "Поддержка альтернативных форм предоставления дошкольного образования (за счет средств бюджета городского округа и областного бюджета)"</t>
  </si>
  <si>
    <t>2.2.3.2.</t>
  </si>
  <si>
    <t>Мероприятие  "Реконструкция и капитальный ремонт учреждений образования"</t>
  </si>
  <si>
    <t>2.2.4.1.</t>
  </si>
  <si>
    <t>Основное мероприятие "Создание в общеобразовательных организациях, расположенных в сельскохозяйственной местности, условий для занятий физической культурой и спортом"</t>
  </si>
  <si>
    <t>Мероприятие "Создание в общеобразовательных организациях, расположенных в сельскохозяйственной местности, условий для занятий физической культурой и спортом"</t>
  </si>
  <si>
    <t>2.2.4.2.</t>
  </si>
  <si>
    <t>2.2.4.3.</t>
  </si>
  <si>
    <t>Мероприятие  "Создание в общеобразовательных организациях, расположенных в сельской местности, условий для занятий физической культурой и спортом за счет средств местного бюджета"</t>
  </si>
  <si>
    <t>Мероприятие "Создание в общеобразовательных организациях, расположенных в сельской местности, условий для занятий физической культурой и спортом за счет средств бюджета субъекта Российской Федерации""</t>
  </si>
  <si>
    <t>Основное мероприятие  "Возмещение части затрат в связи с предоставлением учителям общеобразовательных организаций ипотечного кредита"</t>
  </si>
  <si>
    <t>Основное мероприятие "Мероприятия по созданию условий для сохранения и укрепления здоровья детей и подростков, а также формирования у них культуры питания"</t>
  </si>
  <si>
    <t>Основное мероприятие "Обеспечение видеонаблюдения аудиторий пунктов проведения единого государственного экзамена</t>
  </si>
  <si>
    <t>Основное мероприятие "Мероприятия по выявлению, развитию и поддержке одаренных детей"</t>
  </si>
  <si>
    <t>ООсновное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</si>
  <si>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"Мероприятия"</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</si>
  <si>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</si>
  <si>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Основное мероприятие  "Обеспечение деятельности (оказание услуг) подведомственных организаций, в том числе  предоставление муниципальным бюджетным и автономным организациям субсидий"</t>
  </si>
  <si>
    <t>Основное мероприятие  "Мероприятия по проведению  оздоровительной кампании детей на базе загородных оздоровительных организаций стационарного типа"</t>
  </si>
  <si>
    <t>Основное мероприятие "Мероприятия по проведению оздоровительной кампании детей  в  лагерях с дневным пребыванием и лагерях труда и отдыха"</t>
  </si>
  <si>
    <t>Основное мероприятие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</si>
  <si>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Основное мероприятие"Меры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</si>
  <si>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"Организация материально-технического снабжения подведомственных организаций"</t>
  </si>
  <si>
    <t>Основное мероприятие"Организация бухгалтерского обслуживания организаций"</t>
  </si>
  <si>
    <t>Доля молодежи, вовлеченной в волонтерскую деятельность, деятельность трудовых объединений, студенческих трудовых отрядов, молодежных бирж труда и других форм занятости</t>
  </si>
  <si>
    <t>Основное мероприятие "Мероприятия молодежной политики, направленные на создание целостной системы молодежных информационных ресурсов"</t>
  </si>
  <si>
    <t>Доля молодежи, охваченной мероприятиями по формированию системы духовно-нравственных ценностей и гражданской культуры, %</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</si>
  <si>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</si>
  <si>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Качество знаний обучающихся  общеобразовательных организаций</t>
  </si>
  <si>
    <t>Удельный вес воспитанников дошкольных образовательных организаций, обучающихся по программам, соответствующим федеральным государственным образовательным стандартам дошкольного образования, в общей численности воспитанников дошкольных образовательных организаций</t>
  </si>
  <si>
    <t>Доля детей, охваченных  организованным отдыхом и оздоровлением  на базе оздоровительных лагерей   с дневным пребыванием   в организациях, подведомственных управлению образования, в общей численности детей в  общеобразовательных организациях</t>
  </si>
  <si>
    <t>Уровень ежегодного достижения показателей Программы  и ее подпрограмм</t>
  </si>
  <si>
    <t>Доля детей, нуждающихся  в получении услуг дошкольного образования и не обеспеченных данными услугами, в общей численности детей дошкольного возраста</t>
  </si>
  <si>
    <t xml:space="preserve"> Доля воспитанников, обеспеченных качественными услугами дошкольного образования</t>
  </si>
  <si>
    <t>Удельный вес численности детей, занимающихся в спортивных кружках, организованных на базе общеобразовательных организаций, в общей численности обучающихся в общеобразовательных организациях (в сельской местности)</t>
  </si>
  <si>
    <t>Подпрограмма 1 "Молодежная политика на 2014-2020 годы"</t>
  </si>
  <si>
    <t xml:space="preserve">Подпрограмма 3 «Обеспечение жильем молодых семей на 2014-2020 годы» </t>
  </si>
  <si>
    <t>Подпрограмма 2 "Патриотическое воспитание граждан на 2014-2020 годы "</t>
  </si>
  <si>
    <t>Основное  мероприятие "Социальная поддержка Героев Социалистического Труда и полных кавалеров ордена Трудовой Славы"</t>
  </si>
  <si>
    <t>Основное  мероприятие  "Оплата ежемесячных денежных выплат  реабилитированным лицам"</t>
  </si>
  <si>
    <t>Соотношение  средней заработной платы социальных работников социальных и средней заработной платы в Белгородской области</t>
  </si>
  <si>
    <t>Мероприятие "Оплата жилищно-коммунальных услуг отдельным категориям граждан в соответствии с Федеральным законом от 12.01.1995 г. № 5-ФЗ «О ветеранах» (за счет субвенций из федерального бюджета)"</t>
  </si>
  <si>
    <t>Количество граждан, получивших услуги по оплате жилищно-коммунальных услуг в денежной форме в соответствии с Федеральным законом от 12.01.1995 г. № 5-ФЗ «О ветеранах»</t>
  </si>
  <si>
    <t>Мероприятие "Оплата жилищно-коммунальных услуг отдельным категориям граждан в соответствии с Федеральным законом от 24.11.1995 г. № 181-ФЗ «О социальной защите инвалидов в Российской Федерации» (за счет субвенций из федерального бюджета)"</t>
  </si>
  <si>
    <t>Количество ветеранов Великой Отечественной войны, которым вручены персональные поздравления Президента РФ</t>
  </si>
  <si>
    <t xml:space="preserve">Количество ветеранов Великой Отечественной войны,  принявших участие в мероприятиях по проведению празднования годвщин Победы в Великой Отечественной войне 1941-1945 гг. </t>
  </si>
  <si>
    <t>Основное мероприятие "Мероприятия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</si>
  <si>
    <t>Количество замещающих семей, воспитывающих детей-сирот, детей, оставшихся без  попечения родителей</t>
  </si>
  <si>
    <t xml:space="preserve">Доля инвалидов, прошедших социально-культурную и социально-средовую реабилитацию, в общем количестве инвалидов </t>
  </si>
  <si>
    <t>Мероприятие "Организация работы  пункта проката средств реабилитации для граждан, постоянно действующей фотовыставки «Преодоление» и экскурсий для инвалидов"</t>
  </si>
  <si>
    <t>Мероприятие "Организация и проведение фестивалей, конкурсов и  мероприятий для инвалидов и детей-инвалидов"</t>
  </si>
  <si>
    <t>Количество социально ориентированных некоммерческих организаций, получивших  субсидию из средств бюджета городского округа</t>
  </si>
  <si>
    <t>Основное мероприятие "Обеспечение жильем отдельных категорий граждан, установленных Федеральным законом от 12 января 1995г.
 №5-ФЗ «О ветеранах» в соответствии с Указом Президента РФ от 7 мая 2008 года №714 «Об обеспечении жильем ветеранов ВОВ 1941-1945гг.»</t>
  </si>
  <si>
    <t>Основное мероприятие "Обеспечение жильем отдельных категорий граждан, установленных федеральными законами от 12 января 1995г. 
№5-ФЗ «О ветеранах» и от 24 ноября 1995г. №181-ФЗ «О социальной защите инвалидов в РФ»</t>
  </si>
  <si>
    <t>Доля газетных площадей с информацией о деятельности органов местного самоуправления, в общем объеме тиража</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</si>
  <si>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</si>
  <si>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Доля граждан, использующих механизм получения государственных и муниципальных услуг в электронной форме, %</t>
  </si>
  <si>
    <t>Подпрограмма 7 «Развитие муниципальной кадровой политики  в органах местного самоуправления Губкинского городского округа»</t>
  </si>
  <si>
    <t>Основное мероприятие "Реализация мероприятий по обеспечению жильем молодых семей в рамках подпрограммы "Обеспечение жильем молодых семей"
муниципальной программы "Молодежь Губкинского городского округа на 2014–2020 годы"</t>
  </si>
  <si>
    <t>Муниципальная программа "Развитие информационного общества в Губкинском городском округе на 2014-2020 годы"</t>
  </si>
  <si>
    <t>Значение показателя, основанное на данных из системы электронной очереди в МАУ МФЦ.</t>
  </si>
  <si>
    <t>Основное мероприятие «Совершенствование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</si>
  <si>
    <t>Основное мероприятие  «Предоставление права  льготного проезда к  месту учебы и обратно обучающимся  общеобразовательных   организаций, в том числе интернатов, студентам и   аспирантам профессиональных образовательных организаций и организаций высшего образования»</t>
  </si>
  <si>
    <t>Подпрограмма 2 "Патриотическое воспитание граждан на 2014-2020 годы"</t>
  </si>
  <si>
    <t>Подпрограмма 2  Социальное обслуживание населения</t>
  </si>
  <si>
    <t>Подпрограмма 3 Социальная поддержка семьи и детей</t>
  </si>
  <si>
    <t xml:space="preserve">Подпрограмма 4  Доступная среда для инвалидов и маломобильных групп населения </t>
  </si>
  <si>
    <t>Подпрограмма 5 Обеспечение жильем отдельных категорий граждан</t>
  </si>
  <si>
    <t>Подпрограмма 2 "Развитие торговли на территории Губкинского городского округа на 2014-2020 годы"</t>
  </si>
  <si>
    <t>Подпрограмма 3 "Развитие и поддержка малого и среднего предпринимательства в Губкинском городском округе на 2014 – 2020 годы"</t>
  </si>
  <si>
    <t>Основное мероприятие  "Мероприятия по обеспечению жильем молодых семей (за счет средств субсидий из федерального бюджета)"</t>
  </si>
  <si>
    <t>х</t>
  </si>
  <si>
    <t>Муниципальная программа «Развитие информационного общества в Губкинском городском округе на 2014 - 2020 годы»</t>
  </si>
  <si>
    <t>Муниципальная программа "Развитие имущественно-земельных отношений в Губкинском городском округе на 2014-2020 годы"</t>
  </si>
  <si>
    <t>Муниципальная программа "Социальная поддержка граждан в Губкинском городском округе на 2014-2020 годы"</t>
  </si>
  <si>
    <t>Муниципальная программа «Развитие физической культуры и спорта в Губкинском городском округе на 2014-2020 годы»</t>
  </si>
  <si>
    <t>Подпрограмма 3 "Развитие театрального искусства Губкинского городского  округа  на 2014 -2020 годы"</t>
  </si>
  <si>
    <t>Подпрограмма 4 "Развитие культурно - досуговой деятельности и народного творчества Губкинского городского округа  на 2014 - 2020 годы"</t>
  </si>
  <si>
    <t>Подпрограмма 7 "Обеспечение реализации муниципальной программы «Развитие культуры, искусства и туризма Губкинского городского округа  на 2014 -2020 годы"</t>
  </si>
  <si>
    <t>11.1.1.1.</t>
  </si>
  <si>
    <t>Муниципальная программа «Обеспечение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2014-2020 годы»</t>
  </si>
  <si>
    <t xml:space="preserve">Подпрограмма 1 "Развитие библиотечного дела Губкинского городского округа  на 2014 -2020 годы"                                                        </t>
  </si>
  <si>
    <t>Муниципальная программа "Развитие экономического потенциала и формирование благоприятного предприни­мательского климата в Губкинском городском округе на 2014-2020 годы"</t>
  </si>
  <si>
    <t>Основное мероприятие «Модернизация и развитие программного и технического комплекса корпоративной сети органов местного самоуправления Губкинского городского округа»</t>
  </si>
  <si>
    <t>Мероприятие «Организационно-планировочные и инженерные меры совершенствования организации движения транспорта и пешеходов»</t>
  </si>
  <si>
    <t>Удельный вес  детей и подростков, успешно социализированных  в общество сверстников, от общего количества получивших   специализированную помощь, %</t>
  </si>
  <si>
    <t>Мероприятие "Приобретение медицинского диагностического и коррекционного оборудования для детей-инвалидов для общеобразова-тельных организа-ций Губкинского городского округа"</t>
  </si>
  <si>
    <r>
      <t xml:space="preserve">Основное мероприятие  </t>
    </r>
    <r>
      <rPr>
        <b/>
        <sz val="12"/>
        <rFont val="Times New Roman"/>
        <family val="1"/>
        <charset val="204"/>
      </rPr>
      <t xml:space="preserve"> </t>
    </r>
    <r>
      <rPr>
        <sz val="12"/>
        <rFont val="Times New Roman"/>
        <family val="1"/>
        <charset val="204"/>
      </rPr>
      <t>«Модернизация и развитие программного и технического комплекса корпоративной сети органов местного самоуправления Губкинского городского округа»</t>
    </r>
  </si>
  <si>
    <r>
      <t>Основное мероприятие</t>
    </r>
    <r>
      <rPr>
        <b/>
        <sz val="12"/>
        <rFont val="Times New Roman"/>
        <family val="1"/>
        <charset val="204"/>
      </rPr>
      <t xml:space="preserve"> </t>
    </r>
    <r>
      <rPr>
        <sz val="12"/>
        <rFont val="Times New Roman"/>
        <family val="1"/>
        <charset val="204"/>
      </rPr>
      <t>«Совершенствование и сопровождение системы  информационно-аналитического обеспечения деятельности органов местного самоуправления Губкинского городского округа»</t>
    </r>
  </si>
  <si>
    <r>
      <t xml:space="preserve">Основное мероприятие </t>
    </r>
    <r>
      <rPr>
        <b/>
        <sz val="12"/>
        <rFont val="Times New Roman"/>
        <family val="1"/>
        <charset val="204"/>
      </rPr>
      <t xml:space="preserve"> </t>
    </r>
    <r>
      <rPr>
        <sz val="12"/>
        <rFont val="Times New Roman"/>
        <family val="1"/>
        <charset val="204"/>
      </rPr>
      <t>«Обеспечение информационной безопасности в МАУ МФЦ»</t>
    </r>
  </si>
  <si>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от общего количества работников, не замещающих должности муниципальной службы органов местного самоуправления Губкинского городского округа, %</t>
  </si>
  <si>
    <t>2.6.5.</t>
  </si>
  <si>
    <t>Удовлетворенность населения качеством организации отдыха и оздоровления детей и молодежи от общего числа опрошенных родителей, дети которых охвачены организованным отдыхом и оздоровлением на базе МБОУ СОК «Орленок»</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</si>
  <si>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(в процентах от общего  количества работников, не замещающих должности муниципальной службы)</t>
  </si>
  <si>
    <t>Доля работников, не замещающих должности муниципальной службы органов местного самоуправления Губкинского городского округа, прошедших повышение квалификации по проектному управлению (в процентах от общего количества работников, не  замещающих должности муниципальной службы)</t>
  </si>
  <si>
    <t>Основное мероприятие "Получение дополнительного образования муниципальными служащими органов местного самоуправления"</t>
  </si>
  <si>
    <t>Основное мероприятие "Повышение квалификации работников, не замещающих должности муниципальной службы органов местного самоуправления Губкинского городского округа"</t>
  </si>
  <si>
    <t>Процент проведения профессиональной подготовки, переподготовки и повышения квалификации специалистов в общем объеме запланированных мероприятий</t>
  </si>
  <si>
    <t>Процент повышения квалификации работников,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t>
  </si>
  <si>
    <t>Основное мероприятие "Организация материально-технического снабжения подведомственных  организаций"</t>
  </si>
  <si>
    <t>Основное мероприятие "Меры социальной поддержки работников муниципальных образовательных организаций, проживающих и работающих в сельских населенных пунктах, рабочих поселках (поселках городского типа)"</t>
  </si>
  <si>
    <t>Основное мероприятие "Предоставление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населённых пунктах, рабочих посёлках (посёлках городского типа) на территории Белгородской области"</t>
  </si>
  <si>
    <t>Основное мероприятие  "Реконструкция и капитальный ремонт дошкольных образовательных организаций"</t>
  </si>
  <si>
    <t>2.1.6.</t>
  </si>
  <si>
    <t>Строительство дошкольных образовательных организаций</t>
  </si>
  <si>
    <t>Реконструкция и капитальный ремонт дошкольных образовательных организаций</t>
  </si>
  <si>
    <t>Основное мероприятие   "Укрепление материально-технической базы подведомственных организаций, в том числе реализация мероприятий за счет субсидий на иные цели, предоставляемых муниципальным бюджетным и автономным организациям"</t>
  </si>
  <si>
    <t>2.7.2.</t>
  </si>
  <si>
    <t>Основное мероприятие "Обеспечение выполнения мероприятий в части повышения оплаты труда работникам учреждений культуры"</t>
  </si>
  <si>
    <t>Основное мероприятие «Обеспечение выполнения мероприятий в части повышения оплаты труда работникам учреждений культуры»</t>
  </si>
  <si>
    <t>Основное мероприятие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</si>
  <si>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Основное мероприятие "Мероприятия, направленные на проведение комплексных кадастровых работ на территории городского округа"</t>
  </si>
  <si>
    <t>Плановый показатель годовой</t>
  </si>
  <si>
    <t>Количество объектов (гидротехнических сооружений), находящихся в муниципальной собственности и подлежащих капитальному ремонту</t>
  </si>
  <si>
    <t>количество проверок</t>
  </si>
  <si>
    <t>По итогам проведения открытого конкурса заключены контракты на выполнение работ по капитальному ремонту многоквартирных домов. Срок выполнения работ до 01.11.2017</t>
  </si>
  <si>
    <t>Показатель годовой.</t>
  </si>
  <si>
    <t>Работы выполняются по мере возникновения необходимости в соответствием с постановлениями администрации Губкинского городского округа.</t>
  </si>
  <si>
    <t xml:space="preserve">Протяженность построенных инженерных сетей на территории Губкинского городского округа </t>
  </si>
  <si>
    <t>Строительство водозабора в микрорайонах ИЖС Губкинского городского округа</t>
  </si>
  <si>
    <t>3.1.9.</t>
  </si>
  <si>
    <t>3.3.2.</t>
  </si>
  <si>
    <t>Согласно графику департамента АПК Белгородской области</t>
  </si>
  <si>
    <t>5/71</t>
  </si>
  <si>
    <t>0</t>
  </si>
  <si>
    <t>проводится через год</t>
  </si>
  <si>
    <t>5.1.36.</t>
  </si>
  <si>
    <t>5.4.1.4.</t>
  </si>
  <si>
    <t xml:space="preserve"> Оснащение муниципального автобуса автоинформатором с функцией поддержки табло и бегущей строкой НПП Электрон с конвектором USB-RS233</t>
  </si>
  <si>
    <t xml:space="preserve"> Количество автобусов, оснащенных с учетом нужд инвалидов</t>
  </si>
  <si>
    <t xml:space="preserve">Мероприятие Участие инвалидов во Всероссийских, областных, межрегиональных творческих  конкурсах
</t>
  </si>
  <si>
    <t>5.4.3.9.</t>
  </si>
  <si>
    <t xml:space="preserve">
Уровень достижения обеспечения деятельности подведомственных учреждений</t>
  </si>
  <si>
    <r>
      <t xml:space="preserve">Основное мероприятие 1.1.34. </t>
    </r>
    <r>
      <rPr>
        <sz val="12"/>
        <rFont val="Times New Roman"/>
        <family val="1"/>
        <charset val="204"/>
      </rPr>
      <t>Оказание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t>
    </r>
  </si>
  <si>
    <r>
      <t xml:space="preserve">Основное мероприятие 1.1.35. </t>
    </r>
    <r>
      <rPr>
        <sz val="12"/>
        <rFont val="Times New Roman"/>
        <family val="1"/>
        <charset val="204"/>
      </rPr>
      <t>Укрепление материально-технической базы учреждений социального обслуживания населения и оказание адресной социальной помощи неработающим пенсионерам</t>
    </r>
  </si>
  <si>
    <r>
      <t xml:space="preserve">Основное мероприятие  </t>
    </r>
    <r>
      <rPr>
        <sz val="12"/>
        <rFont val="Times New Roman"/>
        <family val="1"/>
        <charset val="204"/>
      </rPr>
      <t>Выплата пособия  лицам, которым присвоено звание  «Почетный гражданин Белгородской области»</t>
    </r>
  </si>
  <si>
    <t>Данное мероприятие должно было реализоваться на условиях софинансирования из федерального бюджета, в связи с его отсутствием  мероприятие не исполнено</t>
  </si>
  <si>
    <t>1.4.3.</t>
  </si>
  <si>
    <t>Основное мероприятие  "Мероприятия по предупреждению и ликвидации черезвычайных ситуаций природного и техногенного характера"</t>
  </si>
  <si>
    <t>Основное мероприятие "Выплата ежемесячных денежных компенсаций расходов по оплате   жилищно-коммунальных услуг ветеранам труда"</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</si>
  <si>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ежемесячных  денежных компенсаций расходов по оплате жилищно-коммунальных услуг иным категориям граждан</t>
    </r>
  </si>
  <si>
    <r>
      <rPr>
        <sz val="12"/>
        <rFont val="Times New Roman"/>
        <family val="1"/>
        <charset val="204"/>
      </rPr>
      <t>Основное мероприятие "Выплата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r>
    <r>
      <rPr>
        <b/>
        <sz val="12"/>
        <rFont val="Times New Roman"/>
        <family val="1"/>
        <charset val="204"/>
      </rPr>
      <t xml:space="preserve">     </t>
    </r>
  </si>
  <si>
    <t>Основное мероприятие "Выплата ежемесячных денежных компенсаций расходов по оплате   жилищно-коммунальных услуг многодетным семьям"</t>
  </si>
  <si>
    <t>Основное мероприятие "Оплата жилищно-коммунальных услуг отдельным категориям граждан (за счет субвенций из федерального бюджета)"</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</si>
  <si>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Предоставление гражданам адресных субсидий на оплату жилого помещения и коммунальных услуг"</t>
    </r>
  </si>
  <si>
    <t xml:space="preserve">Основное мероприятие "Выплата компенсации расходов в целях соблюдения утвержденных предельных (максимальных)индексов изменения размера вносимой гражданами платы за комунальные услуги" </t>
  </si>
  <si>
    <r>
      <rPr>
        <sz val="12"/>
        <rFont val="Times New Roman"/>
        <family val="1"/>
        <charset val="204"/>
      </rPr>
      <t xml:space="preserve">Основное мероприятие </t>
    </r>
    <r>
      <rPr>
        <b/>
        <sz val="12"/>
        <rFont val="Times New Roman"/>
        <family val="1"/>
        <charset val="204"/>
      </rPr>
      <t>"</t>
    </r>
    <r>
      <rPr>
        <sz val="12"/>
        <rFont val="Times New Roman"/>
        <family val="1"/>
        <charset val="204"/>
      </rPr>
      <t>Единовременные выплаты медицинским работникам"</t>
    </r>
  </si>
  <si>
    <t xml:space="preserve">Основное мероприятие "Ежемесячная денежная компенсация расходов на уплату взноса на капитальный ремонт общего имущества в многоквартирном доме лицам, достигшим возраста семидесяти и восьмидесяти лет" </t>
  </si>
  <si>
    <r>
      <rPr>
        <sz val="12"/>
        <rFont val="Times New Roman"/>
        <family val="1"/>
        <charset val="204"/>
      </rPr>
      <t xml:space="preserve">Основное мероприятие </t>
    </r>
    <r>
      <rPr>
        <b/>
        <sz val="12"/>
        <rFont val="Times New Roman"/>
        <family val="1"/>
        <charset val="204"/>
      </rPr>
      <t xml:space="preserve"> "</t>
    </r>
    <r>
      <rPr>
        <sz val="12"/>
        <rFont val="Times New Roman"/>
        <family val="1"/>
        <charset val="204"/>
      </rPr>
      <t>Выплата единовременной адресной материальной помощи женщинам, находящимся в трудной жизненной ситуации и сохранившим беременность"</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</si>
  <si>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Мероприятия по осуществлению дополнительных мер социальной защиты семей, родивших третьего и последующих детей по предоставлению материнского (семейного) капитала"</t>
    </r>
    <r>
      <rPr>
        <b/>
        <sz val="12"/>
        <rFont val="Times New Roman"/>
        <family val="1"/>
        <charset val="204"/>
      </rPr>
      <t xml:space="preserve"> </t>
    </r>
  </si>
  <si>
    <t xml:space="preserve">Основное мероприятие "Осуществление переданных полномочий по предоставлению отдельных мер социальной поддержки граждан, подвергшихся радиации" </t>
  </si>
  <si>
    <r>
      <t xml:space="preserve"> </t>
    </r>
    <r>
      <rPr>
        <sz val="12"/>
        <rFont val="Times New Roman"/>
        <family val="1"/>
        <charset val="204"/>
      </rPr>
      <t>Основное мероприятие "Мероприятия по социальной поддержке некоторых категорий граждан"</t>
    </r>
    <r>
      <rPr>
        <b/>
        <sz val="12"/>
        <rFont val="Times New Roman"/>
        <family val="1"/>
        <charset val="204"/>
      </rPr>
      <t xml:space="preserve">
</t>
    </r>
  </si>
  <si>
    <t>Основное мероприятие "Предоставление ежемесячного пособия Почетным гражданам города Губкина и Губкинского района"</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</si>
  <si>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Выплата пенсии за выслугу лет лицам, замещавшим  муниципальные должности и должности муниципальной службы"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</si>
  <si>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</si>
  <si>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ежемесячного пособия на ребенка, гражданам,  имеющим детей"</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</si>
  <si>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Ежемесячная денежная выплата, назначаемая в случае рождения третьего ребенка или последующих детей до достижения ребенком возраста трех лет"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</si>
  <si>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</si>
  <si>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r>
  </si>
  <si>
    <r>
      <rPr>
        <sz val="12"/>
        <rFont val="Times New Roman"/>
        <family val="1"/>
        <charset val="204"/>
      </rPr>
      <t xml:space="preserve">Основное мероприятие </t>
    </r>
    <r>
      <rPr>
        <b/>
        <sz val="12"/>
        <rFont val="Times New Roman"/>
        <family val="1"/>
        <charset val="204"/>
      </rPr>
      <t xml:space="preserve"> "</t>
    </r>
    <r>
      <rPr>
        <sz val="12"/>
        <rFont val="Times New Roman"/>
        <family val="1"/>
        <charset val="204"/>
      </rPr>
      <t xml:space="preserve">Выплата пособий малоимущим гражданам и гражданам,  оказавшимся в тяжелой жизненной ситуации"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</si>
  <si>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Предоставление материальной и иной помощи для погребения"</t>
    </r>
    <r>
      <rPr>
        <b/>
        <sz val="12"/>
        <rFont val="Times New Roman"/>
        <family val="1"/>
        <charset val="204"/>
      </rPr>
      <t xml:space="preserve">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</si>
  <si>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</si>
  <si>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Осуществление мер соцзащиты многодетных семей (приобретение школьной формы первоклассникам, питание и оплата проезда школьников многодетных семей)"</t>
    </r>
  </si>
  <si>
    <t>Основное мероприятие "Осуществление мер соцзащиты многодетных семей (оплата услуг связи)"</t>
  </si>
  <si>
    <t>Основное мероприятие "Оплата ежемесячных денежных выплат  ветеранам труда, ветеранам военной службы"</t>
  </si>
  <si>
    <t xml:space="preserve">Основное мероприятие "Оплата ежемесячных денежных выплат труженикам тыла"  </t>
  </si>
  <si>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Оплата ежемесячных денежных выплат  реабилитированным лицам"</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</si>
  <si>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Оплата ежемесячных денежных выплат лицам, признанным пострадавшими от политических репрессий"</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</si>
  <si>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Оплата ежемесячных денежных выплат  лицам, родившимся в период с 22 июня 1923 года по   3 сентября 1945 года (Дети войны)"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</si>
  <si>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Выплата субсидий ветеранам боевых действий и  другим категориям военнослужащих"</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</si>
  <si>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Социальная  поддержка вдов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</si>
  <si>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Социальная поддержка Героев Социалистического Труда и полных кавалеров ордена Трудовой Славы"</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</si>
  <si>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 xml:space="preserve">Осуществление переданного полномочия Российской Федерации по осуществлению ежегодной денежной выплаты" </t>
    </r>
  </si>
  <si>
    <r>
      <rPr>
        <sz val="12"/>
        <rFont val="Times New Roman"/>
        <family val="1"/>
        <charset val="204"/>
      </rPr>
      <t>Основное мероприятие</t>
    </r>
    <r>
      <rPr>
        <b/>
        <sz val="12"/>
        <rFont val="Times New Roman"/>
        <family val="1"/>
        <charset val="204"/>
      </rPr>
      <t xml:space="preserve"> "</t>
    </r>
    <r>
      <rPr>
        <sz val="12"/>
        <rFont val="Times New Roman"/>
        <family val="1"/>
        <charset val="204"/>
      </rPr>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r>
  </si>
  <si>
    <t xml:space="preserve">Основное мероприятие  "Организация предоставления социального пособия на погребение" </t>
  </si>
  <si>
    <t>5.6.6.</t>
  </si>
  <si>
    <t>6.2.1.</t>
  </si>
  <si>
    <t>Основное мероприятие  «Мероприятия, направленные на мотивацию к здоровому образу жизни»</t>
  </si>
  <si>
    <t>4.6.2.</t>
  </si>
  <si>
    <t>4.6.3.</t>
  </si>
  <si>
    <t>4.6.4.</t>
  </si>
  <si>
    <t>5.1.27.1</t>
  </si>
  <si>
    <t>5.1.27.2.</t>
  </si>
  <si>
    <t>5.1.30.1.</t>
  </si>
  <si>
    <t>5.1.30.2.</t>
  </si>
  <si>
    <t>5.1.30.3.</t>
  </si>
  <si>
    <t>5.1.30.4.</t>
  </si>
  <si>
    <t>Основное мероприятие "Компенсация отдельным категориям граждан оплаты взноса на капитальный ремонт общего имущества в многоквартирном доме (федеральный бюджет)"</t>
  </si>
  <si>
    <t xml:space="preserve">Доля граждан, получающих меры социальной поддержки, в общей численности граждан, обратившихся за получением компенсации в целях соблюдения утвержденных предельных (максимальных) индексов изменения размера вносимой гражданами платы за коммунальные услуги
</t>
  </si>
  <si>
    <t xml:space="preserve">Основное мероприятие "Выплата компенсации расходов в целях соблюдения утвержденных предельных (максимальных)индексов изменения размера вносимой гражданами платы за комунальные услуги"  </t>
  </si>
  <si>
    <t xml:space="preserve">Количество медицинских работников получившие единовременные выплаты
</t>
  </si>
  <si>
    <t xml:space="preserve">Количество граждан получивших компенсацию на капитальный ремонт в многоквартирном доме
</t>
  </si>
  <si>
    <t>Основное мероприятие "Единовременные выплаты медицинским работникам"</t>
  </si>
  <si>
    <t xml:space="preserve">
Количество семей, принявших участие в проведении  мероприятий, посвященных Дню семьи</t>
  </si>
  <si>
    <t>Основное мероприятие "Реконструкция и капитальный ремонт учреждений культуры"</t>
  </si>
  <si>
    <t xml:space="preserve">Во 2 квартале 2017 года закрыты несколько предприятий общественного питания: кафе "Теремок" на 32 посадочных места, кафе "Трактир" на 45 посадочных мест. В общем количество посадочных мест увеличилось на 183 ед., за счет открытия кафе пиццерии "Потапыч", кофейни "Ароматная чашка" и шашлычной "Открытая кухня".
</t>
  </si>
  <si>
    <t xml:space="preserve">Обучение планируется проводить в 3-4 квартале 2017 года </t>
  </si>
  <si>
    <t>Проведение обучающего семинара запланировано 
на 3 кв. 2017 года</t>
  </si>
  <si>
    <t>9.7.</t>
  </si>
  <si>
    <t>9.7.1.</t>
  </si>
  <si>
    <t>9.7.2.</t>
  </si>
  <si>
    <r>
      <t xml:space="preserve">Основное мероприятие </t>
    </r>
    <r>
      <rPr>
        <sz val="12"/>
        <color indexed="8"/>
        <rFont val="Calibri"/>
        <family val="2"/>
        <charset val="204"/>
      </rPr>
      <t>«</t>
    </r>
    <r>
      <rPr>
        <sz val="10.199999999999999"/>
        <color indexed="8"/>
        <rFont val="Times New Roman"/>
        <family val="1"/>
        <charset val="204"/>
      </rPr>
      <t>Количество благоустроенных дворовых территорий многоквартирных домов</t>
    </r>
    <r>
      <rPr>
        <sz val="10.199999999999999"/>
        <color indexed="8"/>
        <rFont val="Calibri"/>
        <family val="2"/>
        <charset val="204"/>
      </rPr>
      <t>»</t>
    </r>
  </si>
  <si>
    <r>
      <t xml:space="preserve">Основное мероприятие </t>
    </r>
    <r>
      <rPr>
        <sz val="12"/>
        <color indexed="8"/>
        <rFont val="Calibri"/>
        <family val="2"/>
        <charset val="204"/>
      </rPr>
      <t>«</t>
    </r>
    <r>
      <rPr>
        <sz val="10.199999999999999"/>
        <color indexed="8"/>
        <rFont val="Times New Roman"/>
        <family val="1"/>
        <charset val="204"/>
      </rPr>
      <t>Количество благоустроенных общественных территорий</t>
    </r>
    <r>
      <rPr>
        <sz val="10.199999999999999"/>
        <color indexed="8"/>
        <rFont val="Calibri"/>
        <family val="2"/>
        <charset val="204"/>
      </rPr>
      <t>»</t>
    </r>
  </si>
  <si>
    <r>
      <t xml:space="preserve">Подпрограмма 7 </t>
    </r>
    <r>
      <rPr>
        <b/>
        <sz val="12"/>
        <color indexed="8"/>
        <rFont val="Calibri"/>
        <family val="2"/>
        <charset val="204"/>
      </rPr>
      <t>«</t>
    </r>
    <r>
      <rPr>
        <b/>
        <sz val="12"/>
        <color indexed="8"/>
        <rFont val="Times New Roman"/>
        <family val="1"/>
        <charset val="204"/>
      </rPr>
      <t>Формирование современной городской среды на территории Губкинского городского округа на 2017 год</t>
    </r>
    <r>
      <rPr>
        <b/>
        <sz val="12"/>
        <color indexed="8"/>
        <rFont val="Calibri"/>
        <family val="2"/>
        <charset val="204"/>
      </rPr>
      <t>»</t>
    </r>
  </si>
  <si>
    <t>За 1 полугодие 2017 года подготовлен 1 проект. Во 2 полугодии планируется продолжить работу.</t>
  </si>
  <si>
    <t>Обеспечение уровня достижения показателей конечных результатов Программы</t>
  </si>
  <si>
    <t>Доля благоустроенных дворовых территорий от общего количества дворовых территорий</t>
  </si>
  <si>
    <t>Доля площади благоустроенных общественных территорий в общей площади общественных территорий</t>
  </si>
  <si>
    <t>Заключены муниципальные контракты со сроком исполнения - декабрь 2017 года.</t>
  </si>
  <si>
    <t>По итогам проведения электронного аукциона на выполнение работ по благоустройству заключен муниципальный контракт. Срок выполнения работ до 01.11.2017</t>
  </si>
  <si>
    <t>Заключен муниципальный контракты со сроком исполнения - декабрь 2017 года.</t>
  </si>
  <si>
    <t>Заключен муниципальный контракт со сроком исполнения - декабрь 2017 года.</t>
  </si>
  <si>
    <t>Показатель будет исполнен в 4 квартале 2017 года</t>
  </si>
  <si>
    <t>Значение показателя основанно на данных проведения регулярных опросов в МАУ МФЦ. 
Плановое значение показателя - соответствует плановому значению аналогичного показателя Государственной программы Белгородской области «Развитие информационного общества в Белгородской области на 2014-2020 годы».</t>
  </si>
  <si>
    <t>Устаревшая программа не обеспечивает работоспособность терминалов СТАТТ-2-А2-Д, в связи с истекшим гарантированным сроком их эксплуатации</t>
  </si>
  <si>
    <t>Подпрограмма 7 "Формирование современной городской среды на территории Губкинского городского округа на 2017 год"</t>
  </si>
  <si>
    <t>Основное мероприятие "Благоустройство дворовых территорий многоквартирных домов"</t>
  </si>
  <si>
    <t>Количество благоустроенных дворовых территорий многоквартирных домов</t>
  </si>
  <si>
    <t>Основное мероприятие "Благоустройство общественных территорий"</t>
  </si>
  <si>
    <t xml:space="preserve">Количество благоустроенных общественных территорий </t>
  </si>
  <si>
    <t>Основное мероприятие «Мероприятия по эффективному использованию и оптимизации состава муниципального имущества»</t>
  </si>
  <si>
    <t xml:space="preserve">Подготовлено 13 пакетов технической документации </t>
  </si>
  <si>
    <t>Объявлены 3 аукциона по реализации муниципального имущества.  Реализованы 2 объекта недвижимости:  здание скдада с земельным участком по ул. Скворцова, 1; встроенное помещение , расположенное по адресу: г. Губкин,  ул. Комсомольская, 4</t>
  </si>
  <si>
    <t>Ассигнования на выполнение мероприятия сняты, при уточнении программы показатель будет изменен</t>
  </si>
  <si>
    <t>Капитальный ремонт ГТС планируется осуществить в 2018 году, в настоящий момент проходит согласование доли софинансирования местного бюджета. Планируется внесение изменений в МП</t>
  </si>
  <si>
    <t>плановый показатель годовой</t>
  </si>
  <si>
    <t>Согласно журналу проверок, осуществлено 87 выездных проверок</t>
  </si>
  <si>
    <t>Из 35 запланированных проведены фактически - 17 проверок</t>
  </si>
  <si>
    <t>Муниципальная программа «Устойчивое развитие сельских населенных пунктов Губкинского городского округа на 2014-2017 годы и на период до 2020 года»</t>
  </si>
  <si>
    <t>Муниципальная программа "Развитие автомобильных дорог общего пользования местного значения Губкинского городского округа на 2014-2020 годы"</t>
  </si>
  <si>
    <t>Подпрограмма 3 "Содержание улично-дорожной сети Губкинского городского округа на 2014-2020 годы"</t>
  </si>
  <si>
    <t>экз.</t>
  </si>
  <si>
    <t xml:space="preserve">Уровень выполнения параметров, доведенных муниципальным заданием </t>
  </si>
  <si>
    <t xml:space="preserve">Число модельных библиотек </t>
  </si>
  <si>
    <t xml:space="preserve">Количество обращений пользователей к справочно – поисковому аппарату общедоступных библиотек   </t>
  </si>
  <si>
    <t>Количество электронных документов на электронных носителях в фондах муниципальных библиотек</t>
  </si>
  <si>
    <t>Число посещений Губкинского краеведческого музея с филиалами</t>
  </si>
  <si>
    <t>тыс. пос.</t>
  </si>
  <si>
    <t>Доля охвата населения округа музейными услугами</t>
  </si>
  <si>
    <t>Уровень выполнения параметров, доведенных муниципальным заданием</t>
  </si>
  <si>
    <t>Удельный вес жителей Губкинского городского округа, посещающих театрально – зрелищные мероприятия, в общей численности населения</t>
  </si>
  <si>
    <t>тыс. чел.</t>
  </si>
  <si>
    <t xml:space="preserve">Число посещений культурно – досуговых мероприятий </t>
  </si>
  <si>
    <t>Доля населения, участвующего в культурно-досуговых мероприятиях клубных учреждений, от общей численности населения</t>
  </si>
  <si>
    <t>Открытие после капитального ремонта ДК "Лебединец"</t>
  </si>
  <si>
    <t xml:space="preserve"> Численность модельных домов культуры (в т.ч. Центров культурного развития)</t>
  </si>
  <si>
    <t>Процесс ликвидации МБУК "Губкинская киносеть"</t>
  </si>
  <si>
    <t>Доля населения, охваченная услугами кинопоказа, от общей численности населения</t>
  </si>
  <si>
    <t>Численность туристского потока</t>
  </si>
  <si>
    <t>Основное мероприятие «Мероприятия по событийному туризму»</t>
  </si>
  <si>
    <t>Доля туристского потока от общей численности населения</t>
  </si>
  <si>
    <t>Уровень удовлетворенности населения Губкинского городского округа качеством предоставления муниципальных услуг в сфере культуры</t>
  </si>
  <si>
    <t>Уровень ежегодного достижения показателей муниципальной программы и ее подпрограмм</t>
  </si>
  <si>
    <t>Доля выполненных основных мероприятий муниципальной программы от запланированных</t>
  </si>
  <si>
    <t>Доля специалистов муниципальных учреждений культуры и искусства, проживающих и (или) работающих в сельской местности и имеющих высшее или среднее специальное образование, пользующихся социальной льготой по социальной норме общей площади жилья и нормативах потребления коммунальных услуг</t>
  </si>
  <si>
    <t>4.2.2.</t>
  </si>
  <si>
    <t>Подпрограмма 2 "Развитие музейного дела Губкинского городского округа  на 2014 - 2020 годы"</t>
  </si>
  <si>
    <t>Основное мероприятие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(за счет межбюджетных трансфертов)"</t>
  </si>
  <si>
    <t>Основное мероприятие "Поддержка отрасли культуры (на государственную поддержку лучших работников муниципальных учреждений культуры, находящихся на сельской территории)"</t>
  </si>
  <si>
    <t>4.4.5.</t>
  </si>
  <si>
    <t>4.4.6.</t>
  </si>
  <si>
    <t>Подпрограмма 6 "Развитие туризма Губкинского городского округа на 2014 - 2020 годы"</t>
  </si>
  <si>
    <t>Сумма, 
тыс. рублей</t>
  </si>
  <si>
    <t>4.3.3.</t>
  </si>
  <si>
    <t>Основное мероприятие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 чел. (за счет межбюджетных трансфертов)»</t>
  </si>
  <si>
    <t>Число учреждений</t>
  </si>
  <si>
    <t>Количество подведомственных учреждений (организаций) культуры и искусства, в которых организовано ведение бухгалтерского учета в общем количестве подведомственных учреждений культуры и искусства</t>
  </si>
  <si>
    <t xml:space="preserve"> Количество введенных в эксплуатацию объектов  </t>
  </si>
  <si>
    <t xml:space="preserve">Данные анкетирования </t>
  </si>
  <si>
    <t>По данным анкетирования.</t>
  </si>
  <si>
    <t xml:space="preserve">Расчет показателя: 50 557,45 руб. (фактическая сумма расходов за 1 полугодие 2017г.) :        50 557,45 руб. (фактически предоставленные сводные реестры на оплату за 1 полугодие 2017г.)*100=100.0. Расходы производились по факту предоставления сводных реестров на оплату в 1 полугодие 2017г. </t>
  </si>
  <si>
    <t>40 мероприятий (проведенные мероприятия профессиональной подготовки, переподготовки  и повышения  квалификации специалистов)</t>
  </si>
  <si>
    <t>Исполнение данного показателя ожидается к концу года</t>
  </si>
  <si>
    <t>В связи с увеличением числа детей, переданных на воспитание в семьи, в том числе и из интернатных учреждений</t>
  </si>
  <si>
    <t>выделены средства из федерального бюджета на приобретение (улучшение)  жилья для ветеранов и  инвалидов</t>
  </si>
  <si>
    <t>исполнение в 4 кв. 2017 г. ( в ноябре)</t>
  </si>
  <si>
    <t>проведение спартакиады запланировано на 4 кв. 2017 года в рамках декады инвалидов</t>
  </si>
  <si>
    <t>Количество инвалидов, принявших участие во Всероссийских, областных, межрегиональных творческих конкурсах</t>
  </si>
  <si>
    <t>приобретение жилья ветеранам ВОВ 1941-1945 гг. за счет средств из федерального бюджета к 9 мая.</t>
  </si>
  <si>
    <t xml:space="preserve">За счет средств поступивших от депортамента строительства и транспорта Белгородской области субвенций на приобретение (улучшения) жилья ветеранам и инвалидам </t>
  </si>
  <si>
    <t>Основное мероприятие"Осуществление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t>
  </si>
  <si>
    <t xml:space="preserve">Показатель 6.2.1.1.
Уровень достижения показателей подпрограммы 3  </t>
  </si>
  <si>
    <t>Основное мероприятие Осуществление деятельности по опеке и попечительству в отношении совершеннолетних лиц</t>
  </si>
  <si>
    <t>Доля граждан, устроенных под опеку, от общего числа нуждающихся в устройстве граждан</t>
  </si>
  <si>
    <t>1.5.</t>
  </si>
  <si>
    <t>Подпрограмма 5.  «Противодействие терроризму и экстремизму на территории Губкинского городского округа на 2017-2020 годы»</t>
  </si>
  <si>
    <t>1.5.1.</t>
  </si>
  <si>
    <t>Основное мероприятие  
«Мероприятия  по антитеррористической и антиэкстремистской  пропаганде»</t>
  </si>
  <si>
    <t>3.3.3.</t>
  </si>
  <si>
    <t xml:space="preserve">476*100000/118612=401,3 планировалось 937,0 (1116*100000/119100=937,0)                        </t>
  </si>
  <si>
    <t>1*100000/118612=0,8     2014 г - 21 погибший в ДТП, 2015г  -13, 2016г. -17 погибших.  Планировалось: 15,7 (19*100000/120577=15,7)</t>
  </si>
  <si>
    <t>Всего подростков и молодежи - 24018 чел., из них вовлечены в мероприятия дети школьного возраста от 14 до 18 лет - 4869 чел., учащиеся ССУЗов и ВУЗов -1533 чел., а также в спортиивных молодежных мероприятиях участвует рабочая молодежь -12818 чел., т.е. всего приняли участие 19220 чел. 19220*100/24018=80,0</t>
  </si>
  <si>
    <t>14*100/476=2,9                               Планировалось  28*100/927=3,0</t>
  </si>
  <si>
    <t xml:space="preserve">476*100000/118612=401,3              планировалось 937,0 (1116*100000/119100=937,0)                        </t>
  </si>
  <si>
    <t>44*100000/118612=37,1                              44 - количество ДТП, в которых пострадали люди.    Планировалось 84,8  (101*100000/119100=84,8)</t>
  </si>
  <si>
    <t>1*100000/118612=0,8                           2014 г - 21 погибший в ДТП,                 2015г  -13,  2016г. -17 погибших.  Планировалось 15,7 (19*100000/120577=15,7)</t>
  </si>
  <si>
    <t>Всего молодежи в возрасте от 16 до 24 лет - 9485 чел. Из них 5691 человек приняли участие в мероприятиях по профилактике правонарушений и преступлений.</t>
  </si>
  <si>
    <t>Всего детей в возрасте от 4 до 18 лет - 16581 человек. Из них охвачены мероприятиями по обеспечению безопасности дорожного движения 15752 человек 15752*100/16581=95</t>
  </si>
  <si>
    <t xml:space="preserve">44 - количество ДТП, в которых пострадали люди.    </t>
  </si>
  <si>
    <t>Состоялся конкурс "Безопасное колесо"</t>
  </si>
  <si>
    <t>6859,4 руб.  - стоимость работ по заключенным контрактам на 2016 г. 23616,0 руб. - план на 2017 г.  6859,4*100/23616,0=29,1%</t>
  </si>
  <si>
    <t>По плану на год 935, 0 тыс. руб. Израсходовано 406,0 тыс. руб.             406,0*100/935,0= 43,4</t>
  </si>
  <si>
    <t xml:space="preserve">(172+318)*100000/118612=413,1             171 - с диагнозом "наркомания",            318 - немедицинское потребление наркотиков.        Планировалось:            524*100000/119122=439,8
                                                           </t>
  </si>
  <si>
    <t>Всего  молодежи - 24018 чел., из них вов-лечены в мероприятия дети школьного возраста от 14 до 18 лет - 4869 чел., уча-щиеся ССУЗов и ВУЗов -1533 чел., а также в спортиивных молодежных мероприятиях участвует рабочая молодежь -12818 чел., т.е. всего приняли участие 19220 чел.</t>
  </si>
  <si>
    <t>Всего молодежи в возрасте от 16 до 30 лет - 21968 чел. Из них 12 840 человек приняли участие в мероприятиях по профилактике правонарушений и преступлений. 12840*100/21968=58,5</t>
  </si>
  <si>
    <t>30*100/38=79,0</t>
  </si>
  <si>
    <t>14*100/476=2,9                 Планировалось  28*100/927=3,0</t>
  </si>
  <si>
    <t>53-17=36                                                     53 - поставлено на учет                              17 - организован досуг.    Увеличили охват на 36 человек после постановки.</t>
  </si>
  <si>
    <t>3*100/11=27,3%. 3- несовершенно-летних совершили преступление повторно; 11- общая численность несовершеннолетних совершивших преступления. Планировалось: 26, из них 1 повторно.</t>
  </si>
  <si>
    <t>На учете состоит 77 подростков, из них 64 охвачены организованными формами досуга. 64*100/77=83,1</t>
  </si>
  <si>
    <t>Форма 4 сводная. Сведения о ресурсном обеспечении муниципальных программ Губкинского городского округа за 9 месяцев 2017 года</t>
  </si>
  <si>
    <t>Форма 2 сводная Сведения о достижении значений целевых показателей муниципальных программ Губкинского городского округа за 9 месяцев 2017 года</t>
  </si>
  <si>
    <t>2 этап конкурса - с 26 сентября по 10 октября 2017 года</t>
  </si>
  <si>
    <t>Оборот организаций (по полному кругу) за 9 месяцев 2017 года составил 120.06 млрд руб.</t>
  </si>
  <si>
    <t>Согласно постановлению Правительства РФ от 30.03.2017г. № 396 льготное кредитование под 5% будет осуществляться непосредственно банками, определенными данным постановлением. В ведении АПК остаются только кредиты, выданные до 31.12.2016г.</t>
  </si>
  <si>
    <t xml:space="preserve">Обучение планируется на 4 квартал 2017 года </t>
  </si>
  <si>
    <t xml:space="preserve">Торговая площадь увеличена на 840 кв.м.за счет открытия 10 магазинов: магазин "Пивной дворик" 95кв.м., магазин "Мясная лавка" по 
ул. Севастопольская, 57а - 36 кв.м., 2 магазина "Винотека" по ул. Севастопольская, 57а - 59 кв.м. и ул. Пролетарская,4 - 82 кв.м., магазин "Пятерочка" по ул. Космонавтов,17 - 384 кв.м, магазин "ЭлитСтайл" по ул. Раевского,12б - 15 кв.м., магазин "Радуга желаний" по ул.Центральная,7 - 23 кв.м., 2 магазина"Красное и белое" ул.Кирова,44 - 60 кв.м. и ул. 2-я Академическая, 30- 72 кв.м., магазин "Рыбный" ул. В.Интернацианалистов, 3 - 15 кв.м
</t>
  </si>
  <si>
    <t>Значение показателя основанно на данных проведения регулярных опросов в МАУ МФЦ.</t>
  </si>
  <si>
    <t>11.2.3.</t>
  </si>
  <si>
    <t>Основное мероприятие "Конвертирование (преобразование) в форму электронного документа записей актов гражданского состояния"</t>
  </si>
  <si>
    <t>За 9 месяцев 2017 года подготовлен 1 проект. В 4 квартале (ноябре) планируется продолжить работу.</t>
  </si>
  <si>
    <t>Заключены муниципальные контракты со сроком исполнения - 01.11.2017 года.</t>
  </si>
  <si>
    <t>Обучение за 9 месяцев 2017 года не проводилось в связи с отсутствием необходимости.</t>
  </si>
  <si>
    <t xml:space="preserve"> Заключены муниципальные контракты со сроком исполнения - 01.11.2017 года.</t>
  </si>
  <si>
    <t>В соответствии с заключенными договорами за 9 месяцев 2017 года.</t>
  </si>
  <si>
    <t>765,5</t>
  </si>
  <si>
    <t>По состоянию на 01.10.2017 года с начала года заключен 41 договор аренды, в том числе 6 договоров аренды  объектов нежилого муниципального фонда, ранее неиспользуемых и 1 договор на право размещения нестационарного торгового объекта.</t>
  </si>
  <si>
    <t>Предоставлена муниципальная преференция  5 субъектам малого и среднего предпринимательства  о выкупе арендуемого имущества заключены договоры купли-продажи с ИП Генза О.В. , ИП Гольцовым А.В., ИП Оганнисян А.В., ООО "НикК" (2 объекта )</t>
  </si>
  <si>
    <t xml:space="preserve">Для реализации определена рыночная стоимость 11 земельных участков, по 25 земельным участкам определена рыночная стоимость годовой арендной платы </t>
  </si>
  <si>
    <t>Основное мероприятие "Обеспечение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 за счет средств местного бюджета</t>
  </si>
  <si>
    <t>4.4.7.</t>
  </si>
  <si>
    <t>Основное мероприятие "Строительство, реконструкция и приобретение объектов недвижимого имущества объектов местного значения за счет субсидий, полученных из областного бюджета"</t>
  </si>
  <si>
    <t>4.4.8.</t>
  </si>
  <si>
    <t>Основное мероприятие "Строительство, реконструкция и приобретение объектов недвижимого имущества объектов местного значения"</t>
  </si>
  <si>
    <r>
      <rPr>
        <b/>
        <sz val="9"/>
        <color indexed="8"/>
        <rFont val="Times New Roman"/>
        <family val="1"/>
        <charset val="204"/>
      </rPr>
      <t xml:space="preserve">Расчет показателя: </t>
    </r>
    <r>
      <rPr>
        <sz val="9"/>
        <color indexed="8"/>
        <rFont val="Times New Roman"/>
        <family val="1"/>
        <charset val="204"/>
      </rPr>
      <t>173 чел. (количество детей, находящихся в очереди на получение путевки в детский сад) : 6983 чел. (общее количество детей дошкольного возраста)*100=2,5</t>
    </r>
  </si>
  <si>
    <r>
      <rPr>
        <b/>
        <sz val="9"/>
        <rFont val="Times New Roman"/>
        <family val="1"/>
        <charset val="204"/>
      </rPr>
      <t xml:space="preserve">Расчет показателя: </t>
    </r>
    <r>
      <rPr>
        <sz val="9"/>
        <rFont val="Times New Roman"/>
        <family val="1"/>
        <charset val="204"/>
      </rPr>
      <t>5725 чел. (общее количество  учащихся, закончивших учебный год на хорошо и отлично) : 8765 чел. (количество учащихся, которые проходят по оценочной системе)*100= 65,3</t>
    </r>
  </si>
  <si>
    <r>
      <t>Отклонение показателя в сторону уменьшения связано с расчетом показателя за 9 месяцев 2017г., что не отражает реальное участие детей в конкурсах за год.</t>
    </r>
    <r>
      <rPr>
        <b/>
        <sz val="9"/>
        <color indexed="8"/>
        <rFont val="Times New Roman"/>
        <family val="1"/>
        <charset val="204"/>
      </rPr>
      <t xml:space="preserve">                                                                                               Расчет показателя</t>
    </r>
    <r>
      <rPr>
        <sz val="9"/>
        <color indexed="8"/>
        <rFont val="Times New Roman"/>
        <family val="1"/>
        <charset val="204"/>
      </rPr>
      <t>: 4076 чел. (общее количество детей, принявших участие в олимпиадах и конкурсах) : 8286 чел. (количество детей, охваченных дополнительными образовательными программами)*100=49,2</t>
    </r>
  </si>
  <si>
    <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color indexed="8"/>
        <rFont val="Times New Roman"/>
        <family val="1"/>
        <charset val="204"/>
      </rPr>
      <t xml:space="preserve">              Расчет показателя:</t>
    </r>
    <r>
      <rPr>
        <sz val="9"/>
        <color indexed="8"/>
        <rFont val="Times New Roman"/>
        <family val="1"/>
        <charset val="204"/>
      </rPr>
      <t xml:space="preserve"> 102 чел. (успешно выпущенных школьным педагогом психологом, учителем логопедом, дошкольным педагогом-психологом, учителем-дефектологом)              :187 чел. (всего  детей получали и получают специализированную помощь)*100=54,5</t>
    </r>
  </si>
  <si>
    <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rFont val="Times New Roman"/>
        <family val="1"/>
        <charset val="204"/>
      </rPr>
      <t xml:space="preserve">                                                                                                         Расчет показателя: </t>
    </r>
    <r>
      <rPr>
        <sz val="9"/>
        <rFont val="Times New Roman"/>
        <family val="1"/>
        <charset val="204"/>
      </rPr>
      <t>1245 чел. (охвачено различными формами повышения квалификации): 1726 чел. (количество  педагогических и руководящих работников)*100=72,1</t>
    </r>
  </si>
  <si>
    <r>
      <rPr>
        <sz val="9"/>
        <color indexed="8"/>
        <rFont val="Times New Roman"/>
        <family val="1"/>
        <charset val="204"/>
      </rPr>
      <t>Отклонение от показателя связан  с расчетом за 9 месяцев 2017г., что не отражает реальную ситуацию по отдыху и оздоровлению детей на  базе оздоровительных лагерей</t>
    </r>
    <r>
      <rPr>
        <b/>
        <sz val="9"/>
        <color indexed="8"/>
        <rFont val="Times New Roman"/>
        <family val="1"/>
        <charset val="204"/>
      </rPr>
      <t xml:space="preserve">                                                                                                                                              Расчет показателя:</t>
    </r>
    <r>
      <rPr>
        <sz val="9"/>
        <color indexed="8"/>
        <rFont val="Times New Roman"/>
        <family val="1"/>
        <charset val="204"/>
      </rPr>
      <t xml:space="preserve"> 7031 чел. (всего оздоровлено детей в  весенний и летний  оздоровительный период) : (10110*8+10346):9 чел. (общая численность детей в общеобразовательных организациях)*100=69,4</t>
    </r>
  </si>
  <si>
    <r>
      <rPr>
        <b/>
        <sz val="9"/>
        <rFont val="Times New Roman"/>
        <family val="1"/>
        <charset val="204"/>
      </rPr>
      <t>Расчет показателя:</t>
    </r>
    <r>
      <rPr>
        <sz val="9"/>
        <rFont val="Times New Roman"/>
        <family val="1"/>
        <charset val="204"/>
      </rPr>
      <t>160 чел. (получили дополнительное образование, в том числе за счет корпоративного обучения):270 чел. (всего муниципальных служащих)*100=59,3</t>
    </r>
  </si>
  <si>
    <t>Повышение квалификации работников, не замещающих должности муниципальной службы, за 9 месяцев 2017 года не проводилось.</t>
  </si>
  <si>
    <t>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t>
  </si>
  <si>
    <t>5534 чел. - общее количество воспитанников в дошкольных учреждениях по состоянию на 30 сентября 2017 года, без учета групп индивидуальных предпринимателей</t>
  </si>
  <si>
    <t>5543 чел. - общее количество воспитанников обеспеченных качественными услугами дошкольного образования</t>
  </si>
  <si>
    <r>
      <t>Расчет показателя:</t>
    </r>
    <r>
      <rPr>
        <sz val="9"/>
        <rFont val="Times New Roman"/>
        <family val="1"/>
        <charset val="204"/>
      </rPr>
      <t xml:space="preserve"> 22 591,0 руб. (среднемесячная заработная плата педагогических работников ДОУ за 9 месяцев 2017 года): 22 733,0 руб. (уровень средней заработной платы на 2017 год в сфере общего образования в субъекте)*100=99,4</t>
    </r>
  </si>
  <si>
    <r>
      <t>Расчет показателя:</t>
    </r>
    <r>
      <rPr>
        <sz val="9"/>
        <rFont val="Times New Roman"/>
        <family val="1"/>
        <charset val="204"/>
      </rPr>
      <t xml:space="preserve"> 5345 чел. (среднесписочная численность воспитанников в дошкольных учреждениях  за 9 месяцев 2017г.) : 5856 чел. (численность воспитанников по Санину)*100 = 91,3</t>
    </r>
  </si>
  <si>
    <r>
      <rPr>
        <b/>
        <sz val="9"/>
        <rFont val="Times New Roman"/>
        <family val="1"/>
        <charset val="204"/>
      </rPr>
      <t>Расчет</t>
    </r>
    <r>
      <rPr>
        <sz val="9"/>
        <rFont val="Times New Roman"/>
        <family val="1"/>
        <charset val="204"/>
      </rPr>
      <t xml:space="preserve"> </t>
    </r>
    <r>
      <rPr>
        <b/>
        <sz val="9"/>
        <rFont val="Times New Roman"/>
        <family val="1"/>
        <charset val="204"/>
      </rPr>
      <t>показателя</t>
    </r>
    <r>
      <rPr>
        <sz val="9"/>
        <rFont val="Times New Roman"/>
        <family val="1"/>
        <charset val="204"/>
      </rPr>
      <t>: 14 чел. (всего воспитанников в негосударственных дошкольных учреждениях) : 5534 чел. (общее количество воспитанников в дошкольных учреждениях по состоянию на 30 сентября 2017 года)*100=0,3</t>
    </r>
  </si>
  <si>
    <r>
      <t>Расчет показателя:</t>
    </r>
    <r>
      <rPr>
        <sz val="9"/>
        <rFont val="Times New Roman"/>
        <family val="1"/>
        <charset val="204"/>
      </rPr>
      <t xml:space="preserve"> 32 (количество школ, в которых созданы современные условия)          : 34 (общее количество школ)*100=94,1</t>
    </r>
  </si>
  <si>
    <r>
      <t xml:space="preserve">Расчет показателя: </t>
    </r>
    <r>
      <rPr>
        <sz val="9"/>
        <rFont val="Times New Roman"/>
        <family val="1"/>
        <charset val="204"/>
      </rPr>
      <t>513 чел. (количество педагогических работников, охваченных мерами социальной поддержки в виде выплат за классное руководство и выплат по ипотечному кредиту) : 845 чел. (общее кол-во педагогических работников общеобразовательных организаций)*100 = 60,7</t>
    </r>
  </si>
  <si>
    <r>
      <t>Расчет показателя:</t>
    </r>
    <r>
      <rPr>
        <sz val="9"/>
        <rFont val="Times New Roman"/>
        <family val="1"/>
        <charset val="204"/>
      </rPr>
      <t xml:space="preserve"> 28 233,8 руб. (среднемесячная заработная плата педагогических работников за 9 месяцев 2017 года): 26 010,0 руб. (уровень средней заработной платы в субъекте на 2017 год)*100=108,6</t>
    </r>
  </si>
  <si>
    <r>
      <t xml:space="preserve">19 человек - обучение отложено по медицинским показаниям.                                                                </t>
    </r>
    <r>
      <rPr>
        <b/>
        <sz val="9"/>
        <rFont val="Times New Roman"/>
        <family val="1"/>
        <charset val="204"/>
      </rPr>
      <t>Расчет показателя:</t>
    </r>
    <r>
      <rPr>
        <sz val="9"/>
        <rFont val="Times New Roman"/>
        <family val="1"/>
        <charset val="204"/>
      </rPr>
      <t xml:space="preserve"> 383чел. (из них 371 чел. - всего детей с ОВЗ и детей -инвалидов, 12 человек обучаются по СИПР):402 чел. (общее количество детей, с ОВЗ, детей-инвалидов, подлежащих обучению)*100=95,3</t>
    </r>
  </si>
  <si>
    <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rFont val="Times New Roman"/>
        <family val="1"/>
        <charset val="204"/>
      </rPr>
      <t xml:space="preserve">                                                                                                                                                           Расчет показателя: </t>
    </r>
    <r>
      <rPr>
        <sz val="9"/>
        <rFont val="Times New Roman"/>
        <family val="1"/>
        <charset val="204"/>
      </rPr>
      <t>11 859 872,08 руб. (фактическая сумма расходов за 9 месяцев 2017г.) : 12 390 551,00 руб. (план по росписи по итогам 9 месяцев 2017г.)*100=95,7</t>
    </r>
  </si>
  <si>
    <r>
      <t xml:space="preserve">Расчет показателя: </t>
    </r>
    <r>
      <rPr>
        <sz val="9"/>
        <rFont val="Times New Roman"/>
        <family val="1"/>
        <charset val="204"/>
      </rPr>
      <t>1792 чел. (всего учащихся, занимающихся в спортивных кружках в сельских школах) : 2261 чел. (всего  учащихся в сельских общеобразовательных организациях)*100=79,2</t>
    </r>
  </si>
  <si>
    <r>
      <t>Расчет показателя:(</t>
    </r>
    <r>
      <rPr>
        <sz val="9"/>
        <rFont val="Times New Roman"/>
        <family val="1"/>
        <charset val="204"/>
      </rPr>
      <t>33 (количество аудиторий, в которых было обеспечено он-лайн видеонаблюдение) + 3 (общее количество штабов, в которых было обеспечено видеонаблюдение)):36 (общее количество аудиторий и штабов, задействованных в период проведения экзаменов в 2017 году)*100=100,0</t>
    </r>
  </si>
  <si>
    <t xml:space="preserve">10346 чел. - все дети охвачены горячим питанием в школах </t>
  </si>
  <si>
    <r>
      <t>Расчет показателя:</t>
    </r>
    <r>
      <rPr>
        <sz val="9"/>
        <rFont val="Times New Roman"/>
        <family val="1"/>
        <charset val="204"/>
      </rPr>
      <t xml:space="preserve"> 33(общее количество организаций, в которых имеются  современные столовые): 34(количество организаций, в которых есть столовые)*100=97,0</t>
    </r>
  </si>
  <si>
    <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rFont val="Times New Roman"/>
        <family val="1"/>
        <charset val="204"/>
      </rPr>
      <t xml:space="preserve">                    Расчет показателя: </t>
    </r>
    <r>
      <rPr>
        <sz val="9"/>
        <rFont val="Times New Roman"/>
        <family val="1"/>
        <charset val="204"/>
      </rPr>
      <t>6190 чел. (количество учащихся, принимающих участие в мероприятиях по формированию  здорового образа жизни) : (10110*8+10346) : 9  чел. (общее количество учащихся)*100=61,1</t>
    </r>
  </si>
  <si>
    <r>
      <rPr>
        <b/>
        <sz val="9"/>
        <rFont val="Times New Roman"/>
        <family val="1"/>
        <charset val="204"/>
      </rPr>
      <t>Расчет показателя:</t>
    </r>
    <r>
      <rPr>
        <sz val="9"/>
        <rFont val="Times New Roman"/>
        <family val="1"/>
        <charset val="204"/>
      </rPr>
      <t xml:space="preserve"> 76 052,00 руб. (фактическая сумма расходов за 9 месяцев 2017г.)                 : 76 052,0 руб. (фактически предоставленные сводные реестры на оплату за 9 месяцев 2017г.)*100=100,0. Расходы производились по факту предоставления сводных реестров на оплату за 9 месяцев 2017г. </t>
    </r>
  </si>
  <si>
    <r>
      <rPr>
        <sz val="9"/>
        <color indexed="8"/>
        <rFont val="Times New Roman"/>
        <family val="1"/>
        <charset val="204"/>
      </rPr>
      <t xml:space="preserve">Отклонение от показателя в сторону уменьшения связано с  уменьшением количества организаций  дополнительного образования,  и как следствие  уменьшение количества детей, охваченных дополнительным образовательными программами.                                                                                                                                                                                                                        </t>
    </r>
    <r>
      <rPr>
        <b/>
        <sz val="9"/>
        <color indexed="8"/>
        <rFont val="Times New Roman"/>
        <family val="1"/>
        <charset val="204"/>
      </rPr>
      <t>Расчет показателя:</t>
    </r>
    <r>
      <rPr>
        <sz val="9"/>
        <color indexed="8"/>
        <rFont val="Times New Roman"/>
        <family val="1"/>
        <charset val="204"/>
      </rPr>
      <t>8286 детей (общее количество детей, охваченных  дополнительными образовательными программами) : (10110*8+10346):9 детей (общее количество детей школьного возраста)*100= 81,7</t>
    </r>
  </si>
  <si>
    <r>
      <rPr>
        <sz val="9"/>
        <rFont val="Times New Roman"/>
        <family val="1"/>
        <charset val="204"/>
      </rPr>
      <t xml:space="preserve">Отклонение показателя связано с тем, что его анализ осуществляется за 9 месяцев 2017 г. Итоговая оценка данного показателя будет производиться по итогам 2017 г.                                                                                                             </t>
    </r>
    <r>
      <rPr>
        <b/>
        <sz val="9"/>
        <rFont val="Times New Roman"/>
        <family val="1"/>
        <charset val="204"/>
      </rPr>
      <t>Расчет показателя</t>
    </r>
    <r>
      <rPr>
        <sz val="9"/>
        <rFont val="Times New Roman"/>
        <family val="1"/>
        <charset val="204"/>
      </rPr>
      <t xml:space="preserve">: 340 405,12  руб. (расход на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 за 9 месяцев 2017 г.): 418 858,64 руб. (план по росписи на материально-технического обеспечения дополнительного образования детей в соответствии с реализуемыми образовательными программами по направлениям деятельности по итогам 9 месяцев 2017 г.)*100=81,3                                        </t>
    </r>
  </si>
  <si>
    <t>Отклонение связано с  уменьшением количества детей в районных школах и как следствие  получающих дополнительное образование  в детских школах искусств, подведомственных управлению культуры</t>
  </si>
  <si>
    <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rFont val="Times New Roman"/>
        <family val="1"/>
        <charset val="204"/>
      </rPr>
      <t xml:space="preserve">                       Расчет показателя:</t>
    </r>
    <r>
      <rPr>
        <sz val="9"/>
        <rFont val="Times New Roman"/>
        <family val="1"/>
        <charset val="204"/>
      </rPr>
      <t xml:space="preserve"> 242 чел. (количество детей, ставших победителями  и призерами конкурсов) : 3120 чел. (общее количество детей, принявших участие в конкурсах)*100=7,8</t>
    </r>
  </si>
  <si>
    <r>
      <t>Расчет показателя:</t>
    </r>
    <r>
      <rPr>
        <sz val="9"/>
        <rFont val="Times New Roman"/>
        <family val="1"/>
        <charset val="204"/>
      </rPr>
      <t xml:space="preserve"> 1205 детей (общее количество детей, включенных в систему выявления и развития одаренных детей) : 10196 детей (общее количество  обучающихся, без учета детей "МБОУ ООШ №14  для учащихся с ОВЗ" и учащихся, обучающихся по очно-заочной форме обучения)*100=11.8</t>
    </r>
  </si>
  <si>
    <r>
      <rPr>
        <sz val="9"/>
        <rFont val="Times New Roman"/>
        <family val="1"/>
        <charset val="204"/>
      </rPr>
      <t xml:space="preserve">Отклонение от показателя в сторону увеличения  связано с результатами участия детей в региональном этапе всероссийской олимпиады школьников       </t>
    </r>
    <r>
      <rPr>
        <b/>
        <sz val="9"/>
        <rFont val="Times New Roman"/>
        <family val="1"/>
        <charset val="204"/>
      </rPr>
      <t xml:space="preserve">                                            Расчет показателя:</t>
    </r>
    <r>
      <rPr>
        <sz val="9"/>
        <rFont val="Times New Roman"/>
        <family val="1"/>
        <charset val="204"/>
      </rPr>
      <t xml:space="preserve"> 18 чел. (количество участников, получивших  выше 50% от максимального балла за выполнение олимпиадных работ) : 45 чел. (общее количество участников)*100=40.0</t>
    </r>
  </si>
  <si>
    <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color indexed="8"/>
        <rFont val="Times New Roman"/>
        <family val="1"/>
        <charset val="204"/>
      </rPr>
      <t xml:space="preserve">              Расчет показателя:</t>
    </r>
    <r>
      <rPr>
        <sz val="9"/>
        <color indexed="8"/>
        <rFont val="Times New Roman"/>
        <family val="1"/>
        <charset val="204"/>
      </rPr>
      <t xml:space="preserve"> 102 чел. (успешно выпущенных школьным педагогом психологом, учителем логопедом, дошкольным педагогом-психологом, учителем-дефектологом)             : 187 чел. (всего  детей получали и получают специализированную помощь)*100=54,5</t>
    </r>
  </si>
  <si>
    <t>18 мероприятий (проведено фактически за 9 месяцев 2017г.). Недостижение показателя связано с  расчетом показателя за 9 месяцев 2017г., что не отражает реальную ситуацию по мероприятиям</t>
  </si>
  <si>
    <t>113 человек получили услуги   по диагностике и консультированию за период июль-сентябрь, 702 человека за 6 месяцев 2017 года</t>
  </si>
  <si>
    <r>
      <t xml:space="preserve">Расчет показателя: </t>
    </r>
    <r>
      <rPr>
        <sz val="9"/>
        <rFont val="Times New Roman"/>
        <family val="1"/>
        <charset val="204"/>
      </rPr>
      <t>75 (количество проведенных индивидуально-ориентированных и коррекционно-развивающих программ с детьми за 9 месяцев 2017 года) : 75 (общее количество индивидуально-ориентированных и коррекционно-развивающих программ с детьми)*100=100</t>
    </r>
  </si>
  <si>
    <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rFont val="Times New Roman"/>
        <family val="1"/>
        <charset val="204"/>
      </rPr>
      <t xml:space="preserve">    Расчет показателя:</t>
    </r>
    <r>
      <rPr>
        <sz val="9"/>
        <rFont val="Times New Roman"/>
        <family val="1"/>
        <charset val="204"/>
      </rPr>
      <t xml:space="preserve"> 604 чел. (количество педагогов, принявших участие в мероприятиях различного уровня) : 1726 чел. (общее количество педагогов)*100=35,0</t>
    </r>
  </si>
  <si>
    <r>
      <rPr>
        <sz val="9"/>
        <rFont val="Times New Roman"/>
        <family val="1"/>
        <charset val="204"/>
      </rPr>
      <t xml:space="preserve">Отклонение показателя связано с тем, что его анализ осуществляется за 9 месяцев 2017г. Итоговая оценка данного показателя будет производиться по итогам 2017г.                                                                                                             </t>
    </r>
    <r>
      <rPr>
        <b/>
        <sz val="9"/>
        <rFont val="Times New Roman"/>
        <family val="1"/>
        <charset val="204"/>
      </rPr>
      <t>Расчет показателя</t>
    </r>
    <r>
      <rPr>
        <sz val="9"/>
        <rFont val="Times New Roman"/>
        <family val="1"/>
        <charset val="204"/>
      </rPr>
      <t xml:space="preserve">: 43 971,00  руб. (фактическая сумма расходов за 9 месяцев 2017г.)               : 68 000,00 руб. (план по росписи по итогам 9 месяцев 2017г.)*100=64,7                                         </t>
    </r>
  </si>
  <si>
    <r>
      <rPr>
        <sz val="9"/>
        <rFont val="Times New Roman"/>
        <family val="1"/>
        <charset val="204"/>
      </rPr>
      <t xml:space="preserve">Отклонение связано  с расчетом показателя за 9 месяцев 2017 года, что не отражает реальную ситуацию по повышению квалификации    </t>
    </r>
    <r>
      <rPr>
        <b/>
        <sz val="9"/>
        <rFont val="Times New Roman"/>
        <family val="1"/>
        <charset val="204"/>
      </rPr>
      <t xml:space="preserve">                                                                                                                  Расчет показателя: </t>
    </r>
    <r>
      <rPr>
        <sz val="9"/>
        <rFont val="Times New Roman"/>
        <family val="1"/>
        <charset val="204"/>
      </rPr>
      <t>332 чел. (общее количество человек, прошедших повышение квалификации в БелИРО и Губкинском филиале БГТУ им. Шухова) : 1726 чел. (общее количество  работников)*100=19,2</t>
    </r>
  </si>
  <si>
    <r>
      <t xml:space="preserve">Отклонение от показателя связано  с расчетом за 9 месяцев 2017г., что не отражает реальную ситуацию по отдыху и оздоровлению детей в МБОУ "СОК "Орленок"                                                                                                                                                                                                                   </t>
    </r>
    <r>
      <rPr>
        <b/>
        <sz val="9"/>
        <rFont val="Times New Roman"/>
        <family val="1"/>
        <charset val="204"/>
      </rPr>
      <t xml:space="preserve">Расчет показателя: </t>
    </r>
    <r>
      <rPr>
        <sz val="9"/>
        <rFont val="Times New Roman"/>
        <family val="1"/>
        <charset val="204"/>
      </rPr>
      <t>2370 чел. (количество детей, охваченных  отдыхом и оздоровлением за 9 месяцев 2017г.) : (10110*8+10346):9 чел. (общее количество школьников)*100=23.4</t>
    </r>
  </si>
  <si>
    <r>
      <t xml:space="preserve">Отклонение от показателя связано с расчетом показателя за 9 месяцев 2017 года, что не отражает реальную ситуацию по отдыху детей </t>
    </r>
    <r>
      <rPr>
        <b/>
        <sz val="9"/>
        <rFont val="Times New Roman"/>
        <family val="1"/>
        <charset val="204"/>
      </rPr>
      <t xml:space="preserve">                                                                Расчет показателя:</t>
    </r>
    <r>
      <rPr>
        <sz val="9"/>
        <rFont val="Times New Roman"/>
        <family val="1"/>
        <charset val="204"/>
      </rPr>
      <t>1848 чел. (всего детей, находящихся в трудной жизненной ситуации, охваченных отдыхом и оздоровление) : 3790 чел. (всего детей в трудной жизненной ситуации)*100=48,8</t>
    </r>
  </si>
  <si>
    <t>7031 человек - общее количество детей, охваченных организованным отдыхом на базе пришкольных лагерей. Отклонение от показателя связано с расчетом за 9 месяцев 2017г., что не отражает реальное количество детей, оздоровленных на базе пришкольных лагерей, лагерей труда и отдыха</t>
  </si>
  <si>
    <t xml:space="preserve">Оздоровление детей на базе загородных оздоровительных организаций стационарного типа осуществляется только в летний период. </t>
  </si>
  <si>
    <t>1658 чел. - количество отдохнувших по 4-х часовым программам</t>
  </si>
  <si>
    <t>Данные анкетирования</t>
  </si>
  <si>
    <t>Обучение служащих проектному  управлению  за 9 месяцев 2017г. не проводилось</t>
  </si>
  <si>
    <t>Повышение квалификации работников, не замещающих должности муниципальной службы за 9 месяцев 2017г. не проводилось</t>
  </si>
  <si>
    <t>Повышение квалификации работников, не замещающих должности муниципальной службы, по проектному управлению за 9 месяцев 2017г. не проводилось</t>
  </si>
  <si>
    <t>Повышение квалификации работников, не замещающих должности муниципальной службы за 9 месяцев 2017 года не проводилось</t>
  </si>
  <si>
    <t>Отклонение показателя связано с тем, что его анализ осуществляется за 9 месяцев                   2017 г. Итоговая оценка данного показателя будет производиться по итогам 2017 г.</t>
  </si>
  <si>
    <t>Отклонение показателя связано с тем, что его анализ осуществляется за 9 месяцев 2017 г. Итоговая оценка данного показателя будет производиться по итогам 2017 г.</t>
  </si>
  <si>
    <r>
      <t>Расчет показателя:</t>
    </r>
    <r>
      <rPr>
        <sz val="9"/>
        <color indexed="8"/>
        <rFont val="Times New Roman"/>
        <family val="1"/>
        <charset val="204"/>
      </rPr>
      <t xml:space="preserve"> 87 (кол-во обслуживаемых учреждений (организаций подведомственных УО) : 87 (общее кол-во обслуживаемых учреждений (организаций подведомственных УО)*100=100,0</t>
    </r>
  </si>
  <si>
    <r>
      <t>Расчет показателя:</t>
    </r>
    <r>
      <rPr>
        <sz val="9"/>
        <color indexed="8"/>
        <rFont val="Times New Roman"/>
        <family val="1"/>
        <charset val="204"/>
      </rPr>
      <t xml:space="preserve"> 86 (кол-во обслуживаемых учреждений (организаций подведомственных УО): 86 (общее кол-во обслуживаемых учреждений (организаций подведомственных УО)*100=100,0</t>
    </r>
  </si>
  <si>
    <r>
      <t>Расчет показателя:</t>
    </r>
    <r>
      <rPr>
        <sz val="9"/>
        <color indexed="8"/>
        <rFont val="Times New Roman"/>
        <family val="1"/>
        <charset val="204"/>
      </rPr>
      <t xml:space="preserve"> 14 (численность работников (медики, библиотекари) работающих и  проживающих на селе, пользующихся социальной льготой на бесплатную жилую площадь с отоплением и освещением): 14 (общее количество педагогических работников, претендующих на указанное право)*100=100,0</t>
    </r>
  </si>
  <si>
    <r>
      <t xml:space="preserve">Расчет показателя: </t>
    </r>
    <r>
      <rPr>
        <sz val="9"/>
        <color indexed="8"/>
        <rFont val="Times New Roman"/>
        <family val="1"/>
        <charset val="204"/>
      </rPr>
      <t xml:space="preserve">600 (численность педагогических работников работающих и проживающих на селе, пользующихся социальной льготой на бесплатную жилую площадь с отоплением и освещением): 600 (общее количество педагогических работников, претендующих на указанное право)*100=100,0   </t>
    </r>
    <r>
      <rPr>
        <b/>
        <sz val="9"/>
        <color indexed="8"/>
        <rFont val="Times New Roman"/>
        <family val="1"/>
        <charset val="204"/>
      </rPr>
      <t xml:space="preserve">                                                                                                                                                                                                                                                                                                                                                                                                                                                                                                                                                                                                                                                                                                                                                                                                                                                                                                                                                                                                                                                                                                                                                                                                                                                                                                                                                                                                                                                                                                                                                                                                                                                                                                                                                                                                                                                                                                                                                                                                                                                                                                                                                                                                                                                                                                                                                                                                                                                                                                                                                                                                                                                                                                                                                                                                                                                                                                                                                                                                                                                                                                                                                                                                                                                                                                                                                                                                                                                                                                                                                                                                                                                                                                                                                                                                                                                                                                                                                                                                                                                                                                                                                                                                                                                                                                                                                                                                                                                                                                                                                                                                                                                                                                                                                                                                                                                                                                                                                                                                                                                                                                                                                                                                                                                                                                                                                                                                                                                                                                                                                                                                                                                                                                                                                                                                                                                                                                                                                                                                                                                                                                                                                                                                                                                                                                                                                                                                                                                                                                                                                                                                                                                                                                                                                                                                                                                                                                                                                                                                                                                                                                                                                                                                                                                                                                                                                                                                                                                                                                                                                                                                                                                                                                                                                                                                                                                                                                                                                                                                                                                                                                                                                                                                                                                                                                                                                                                                                                                                                                                                                                                                                                                                                                                                                                                                                                                                                                                                                                                                                                                                                                                                                                                                                                                                                                                                                                                                                                                                                                                                                                                                                                                                                                                                                                                                                                                                                                                                                                                                                                                                                                                                                                                                                                                                                                                                                                                                                                                                                                                                                                                                                                                                                                                                                                                                                                                                                                                                                                                                                                                                                                                                                                                                                                                                                                                                                                                                                                                                                                                                                                                                                                                                                                                                                                                                                                                                                                                                                                                                                                                                                                                                                                                                                                                                                                                                                                                                                                                                                                                                                                                                                                                                                                                                                                                                                                                                                                                                                                                                                                                                                                                                                                                                                                                                                                                                                                                                                                                                                                                                                                                                                                                                                                                                                                                                                                                                                                                                                                                                                                                                                                                                                                                                                                                                                                                                                                                                                                                                                                                                                                                                                                                                                                                                                                                                        </t>
    </r>
  </si>
  <si>
    <t>заявительная форма исполнения постановления</t>
  </si>
  <si>
    <t>в связи  с приездом 1 человека</t>
  </si>
  <si>
    <t>заявительная форма исполнения мероприятия,  показатель снижается в связи с отказом от квартирного телефона</t>
  </si>
  <si>
    <t>Численность обучающихся из многодетных семей формируется по факту предоставления справок гарантирующих получение меры соц. защиты многодетных семей</t>
  </si>
  <si>
    <t>согласно спискам на оплату проезда</t>
  </si>
  <si>
    <t>по факту предоставления справок</t>
  </si>
  <si>
    <t>по причине заявительной формы исполнения мероприятия</t>
  </si>
  <si>
    <t xml:space="preserve">в связи с отсутствием правазаявителя  на получение пособия </t>
  </si>
  <si>
    <t>в  связи с не предоставлением получателями документов подтверждающих доходы семьи, определяющих право на получение пособия</t>
  </si>
  <si>
    <t>Количество продаваемых билетов снизилось в связи с принятием постановления  Администрации ГГО  № 1147-па от 09.06.2016 "О внедрении единой автоматизированной системы безналичной оплаты транспортных услуг  в Белгородской обл."</t>
  </si>
  <si>
    <t>исполнение предусматривается в 4 квартале 2017 г.</t>
  </si>
  <si>
    <t>Администрация ОГБУЗ  "Губкинская ЦРБ" сообщает, что в связи  с открытием в 2016 г. проекта "Управление здоровьем", инициировнного Губернатором Белгородской обл., 28.09.2017 г. на заседании комиссии при Главе ГГО по рассмотрению проектов, был рассмотрен вопрос о закрытии муниципального проекта " Губкинский земский фельдшер"</t>
  </si>
  <si>
    <t>снижение численности выявленных детей-сирот и детей, оставшихся без попечения родителей</t>
  </si>
  <si>
    <t>исполнение предусмаривается в в 4 квартале</t>
  </si>
  <si>
    <t>финансирование мероприятия не проводилось</t>
  </si>
  <si>
    <t>На 01.10.2017 г. денежные средства запланированные программой израсходованы не были. В настоящее время заключены договора на строительство автостоянки для инвалидов и переоборудование санузла в музее истории КМА, а так же на приобретение гусеничного лестничного подъемника. Оплата произойдет по факту поставки.</t>
  </si>
  <si>
    <t>исполнение в 4 квартале 2017 г.</t>
  </si>
  <si>
    <t>заявительная форма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</si>
</sst>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0.0"/>
    <numFmt numFmtId="167" formatCode="0.0%"/>
    <numFmt numFmtId="168" formatCode="#,##0_ ;\-#,##0\ "/>
    <numFmt numFmtId="169" formatCode="#,##0.0_ ;\-#,##0.0\ "/>
    <numFmt numFmtId="170" formatCode="#,##0.00\ _₽"/>
    <numFmt numFmtId="171" formatCode="_-* #,##0.0_р_._-;\-* #,##0.0_р_._-;_-* &quot;-&quot;?_р_._-;_-@_-"/>
  </numFmts>
  <fonts count="30" x14ac:knownFonts="1">
    <font>
      <sz val="10"/>
      <name val="Arial"/>
    </font>
    <font>
      <sz val="10"/>
      <name val="Arial"/>
      <family val="2"/>
      <charset val="204"/>
    </font>
    <font>
      <sz val="10"/>
      <name val="Arial"/>
      <family val="2"/>
      <charset val="204"/>
    </font>
    <font>
      <sz val="12"/>
      <name val="Times New Roman"/>
      <family val="1"/>
      <charset val="204"/>
    </font>
    <font>
      <b/>
      <sz val="12"/>
      <name val="Times New Roman"/>
      <family val="1"/>
      <charset val="204"/>
    </font>
    <font>
      <b/>
      <sz val="10"/>
      <name val="Arial"/>
      <family val="2"/>
      <charset val="204"/>
    </font>
    <font>
      <b/>
      <sz val="12"/>
      <color indexed="8"/>
      <name val="Times New Roman"/>
      <family val="1"/>
      <charset val="204"/>
    </font>
    <font>
      <sz val="12"/>
      <color indexed="8"/>
      <name val="Times New Roman"/>
      <family val="1"/>
      <charset val="204"/>
    </font>
    <font>
      <sz val="11"/>
      <name val="Times New Roman"/>
      <family val="1"/>
      <charset val="204"/>
    </font>
    <font>
      <sz val="11"/>
      <color theme="1"/>
      <name val="Calibri"/>
      <family val="2"/>
      <charset val="204"/>
      <scheme val="minor"/>
    </font>
    <font>
      <sz val="11"/>
      <color theme="1"/>
      <name val="Calibri"/>
      <family val="2"/>
      <scheme val="minor"/>
    </font>
    <font>
      <sz val="12"/>
      <color theme="1"/>
      <name val="Times New Roman"/>
      <family val="1"/>
      <charset val="204"/>
    </font>
    <font>
      <b/>
      <sz val="12"/>
      <color rgb="FF000000"/>
      <name val="Times New Roman"/>
      <family val="1"/>
      <charset val="204"/>
    </font>
    <font>
      <b/>
      <sz val="12"/>
      <color theme="4" tint="-0.499984740745262"/>
      <name val="Times New Roman"/>
      <family val="1"/>
      <charset val="204"/>
    </font>
    <font>
      <sz val="12"/>
      <color theme="4" tint="-0.499984740745262"/>
      <name val="Times New Roman"/>
      <family val="1"/>
      <charset val="204"/>
    </font>
    <font>
      <sz val="10"/>
      <color theme="1"/>
      <name val="Times New Roman"/>
      <family val="1"/>
      <charset val="204"/>
    </font>
    <font>
      <b/>
      <sz val="12"/>
      <color theme="1"/>
      <name val="Times New Roman"/>
      <family val="1"/>
      <charset val="204"/>
    </font>
    <font>
      <sz val="12"/>
      <name val="Arial"/>
      <family val="2"/>
      <charset val="204"/>
    </font>
    <font>
      <sz val="12"/>
      <color indexed="8"/>
      <name val="Calibri"/>
      <family val="2"/>
      <charset val="204"/>
    </font>
    <font>
      <sz val="10.199999999999999"/>
      <color indexed="8"/>
      <name val="Times New Roman"/>
      <family val="1"/>
      <charset val="204"/>
    </font>
    <font>
      <sz val="10.199999999999999"/>
      <color indexed="8"/>
      <name val="Calibri"/>
      <family val="2"/>
      <charset val="204"/>
    </font>
    <font>
      <b/>
      <sz val="12"/>
      <color indexed="8"/>
      <name val="Calibri"/>
      <family val="2"/>
      <charset val="204"/>
    </font>
    <font>
      <sz val="12"/>
      <color indexed="9"/>
      <name val="Times New Roman"/>
      <family val="1"/>
      <charset val="204"/>
    </font>
    <font>
      <sz val="11"/>
      <name val="Arial"/>
      <family val="2"/>
      <charset val="204"/>
    </font>
    <font>
      <sz val="10"/>
      <name val="Times New Roman"/>
      <family val="1"/>
      <charset val="204"/>
    </font>
    <font>
      <sz val="9"/>
      <color indexed="8"/>
      <name val="Times New Roman"/>
      <family val="1"/>
      <charset val="204"/>
    </font>
    <font>
      <b/>
      <sz val="9"/>
      <color indexed="8"/>
      <name val="Times New Roman"/>
      <family val="1"/>
      <charset val="204"/>
    </font>
    <font>
      <sz val="9"/>
      <name val="Times New Roman"/>
      <family val="1"/>
      <charset val="204"/>
    </font>
    <font>
      <b/>
      <sz val="9"/>
      <name val="Times New Roman"/>
      <family val="1"/>
      <charset val="204"/>
    </font>
    <font>
      <sz val="9"/>
      <name val="Arial"/>
      <family val="2"/>
      <charset val="204"/>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bgColor indexed="9"/>
      </patternFill>
    </fill>
    <fill>
      <patternFill patternType="solid">
        <fgColor rgb="FF92D050"/>
        <bgColor indexed="64"/>
      </patternFill>
    </fill>
    <fill>
      <patternFill patternType="solid">
        <fgColor theme="0"/>
        <bgColor indexed="26"/>
      </patternFill>
    </fill>
    <fill>
      <patternFill patternType="solid">
        <fgColor theme="9" tint="0.59999389629810485"/>
        <bgColor indexed="64"/>
      </patternFill>
    </fill>
    <fill>
      <patternFill patternType="solid">
        <fgColor rgb="FF00B0F0"/>
        <bgColor indexed="64"/>
      </patternFill>
    </fill>
    <fill>
      <patternFill patternType="solid">
        <fgColor rgb="FFCCCCFF"/>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8"/>
      </left>
      <right style="thin">
        <color indexed="8"/>
      </right>
      <top style="thin">
        <color indexed="8"/>
      </top>
      <bottom style="thin">
        <color indexed="8"/>
      </bottom>
      <diagonal/>
    </border>
  </borders>
  <cellStyleXfs count="14">
    <xf numFmtId="0" fontId="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9" fillId="0" borderId="0"/>
    <xf numFmtId="9" fontId="1" fillId="0" borderId="0" applyFont="0" applyFill="0" applyBorder="0" applyAlignment="0" applyProtection="0"/>
    <xf numFmtId="164" fontId="1" fillId="0" borderId="0" applyFont="0" applyFill="0" applyBorder="0" applyAlignment="0" applyProtection="0"/>
  </cellStyleXfs>
  <cellXfs count="501">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1" xfId="0" applyFont="1" applyFill="1" applyBorder="1" applyAlignment="1">
      <alignment horizontal="center" vertical="center" wrapText="1"/>
    </xf>
    <xf numFmtId="4" fontId="3" fillId="0" borderId="0" xfId="0" applyNumberFormat="1" applyFont="1" applyAlignment="1">
      <alignment horizontal="center" vertical="center" wrapText="1"/>
    </xf>
    <xf numFmtId="4" fontId="3" fillId="0" borderId="0" xfId="0" applyNumberFormat="1" applyFont="1" applyAlignment="1">
      <alignment horizontal="left" vertical="center" wrapText="1"/>
    </xf>
    <xf numFmtId="0" fontId="3" fillId="4" borderId="0" xfId="0" applyFont="1" applyFill="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166" fontId="3" fillId="0" borderId="0" xfId="0" applyNumberFormat="1" applyFont="1" applyAlignment="1">
      <alignment vertical="center" wrapText="1"/>
    </xf>
    <xf numFmtId="0" fontId="4" fillId="0" borderId="0" xfId="0" applyFont="1" applyFill="1" applyAlignment="1">
      <alignment vertical="center" wrapText="1"/>
    </xf>
    <xf numFmtId="0" fontId="5"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14" fillId="0" borderId="0" xfId="0" applyFont="1" applyAlignment="1">
      <alignment vertical="center" wrapText="1"/>
    </xf>
    <xf numFmtId="166" fontId="14" fillId="0" borderId="0" xfId="0" applyNumberFormat="1" applyFont="1" applyAlignment="1">
      <alignment vertical="center" wrapText="1"/>
    </xf>
    <xf numFmtId="0" fontId="14" fillId="0" borderId="0" xfId="0" applyFont="1" applyFill="1" applyAlignment="1">
      <alignment vertical="center" wrapText="1"/>
    </xf>
    <xf numFmtId="4" fontId="14" fillId="4" borderId="0" xfId="0" applyNumberFormat="1" applyFont="1" applyFill="1" applyAlignment="1">
      <alignment vertical="center" wrapText="1"/>
    </xf>
    <xf numFmtId="4" fontId="14" fillId="5" borderId="0" xfId="0" applyNumberFormat="1" applyFont="1" applyFill="1" applyAlignment="1">
      <alignment vertical="center" wrapText="1"/>
    </xf>
    <xf numFmtId="0" fontId="14" fillId="5" borderId="0" xfId="0" applyFont="1" applyFill="1" applyAlignment="1">
      <alignment vertical="center" wrapText="1"/>
    </xf>
    <xf numFmtId="4" fontId="14" fillId="0" borderId="0" xfId="0" applyNumberFormat="1" applyFont="1" applyAlignment="1">
      <alignment vertical="center" wrapText="1"/>
    </xf>
    <xf numFmtId="0" fontId="14" fillId="4" borderId="0" xfId="0" applyFont="1" applyFill="1" applyAlignment="1">
      <alignment vertical="center" wrapText="1"/>
    </xf>
    <xf numFmtId="0" fontId="14" fillId="0" borderId="0" xfId="0" applyFont="1" applyAlignment="1">
      <alignment horizontal="center" vertical="center" wrapText="1"/>
    </xf>
    <xf numFmtId="0" fontId="13" fillId="0" borderId="0" xfId="0" applyFont="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justify" vertical="center" wrapText="1"/>
    </xf>
    <xf numFmtId="0" fontId="3" fillId="0" borderId="0" xfId="0" applyFont="1" applyFill="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2" borderId="1"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Alignment="1">
      <alignment horizontal="center" vertical="center" wrapText="1"/>
    </xf>
    <xf numFmtId="166"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0" xfId="0" applyNumberFormat="1" applyFont="1" applyFill="1" applyAlignment="1">
      <alignment horizontal="center" vertical="center" wrapText="1"/>
    </xf>
    <xf numFmtId="0" fontId="3" fillId="0" borderId="1" xfId="0" applyFont="1" applyFill="1" applyBorder="1" applyAlignment="1">
      <alignment horizontal="left" vertical="center" wrapText="1" shrinkToFit="1"/>
    </xf>
    <xf numFmtId="0" fontId="4" fillId="0" borderId="0" xfId="0" applyFont="1" applyAlignment="1">
      <alignment horizontal="left" vertical="center" wrapText="1"/>
    </xf>
    <xf numFmtId="0" fontId="11" fillId="4" borderId="1" xfId="0" applyFont="1" applyFill="1" applyBorder="1" applyAlignment="1">
      <alignment horizontal="center" vertical="center" wrapText="1"/>
    </xf>
    <xf numFmtId="1" fontId="11" fillId="0" borderId="1" xfId="0" applyNumberFormat="1" applyFont="1" applyBorder="1" applyAlignment="1">
      <alignment horizontal="center" vertical="center" wrapText="1"/>
    </xf>
    <xf numFmtId="16" fontId="3" fillId="0" borderId="0" xfId="0" applyNumberFormat="1" applyFont="1" applyFill="1" applyAlignment="1">
      <alignment horizontal="center" vertical="center" wrapText="1"/>
    </xf>
    <xf numFmtId="0" fontId="3" fillId="4" borderId="2" xfId="3" applyFont="1" applyFill="1" applyBorder="1" applyAlignment="1">
      <alignment horizontal="center" vertical="center" wrapText="1"/>
    </xf>
    <xf numFmtId="0" fontId="3" fillId="4" borderId="1" xfId="3" applyFont="1" applyFill="1" applyBorder="1" applyAlignment="1">
      <alignment vertical="center" wrapText="1"/>
    </xf>
    <xf numFmtId="166" fontId="3" fillId="4" borderId="1" xfId="3" applyNumberFormat="1" applyFont="1" applyFill="1" applyBorder="1" applyAlignment="1">
      <alignment horizontal="center" vertical="center" wrapText="1"/>
    </xf>
    <xf numFmtId="0" fontId="3" fillId="4" borderId="1" xfId="3" applyFont="1" applyFill="1" applyBorder="1" applyAlignment="1">
      <alignment horizontal="center" vertical="center" wrapText="1"/>
    </xf>
    <xf numFmtId="0" fontId="3" fillId="4" borderId="3" xfId="3" applyFont="1" applyFill="1" applyBorder="1" applyAlignment="1">
      <alignment vertical="center" wrapText="1"/>
    </xf>
    <xf numFmtId="0" fontId="3" fillId="4" borderId="1" xfId="3" applyFont="1" applyFill="1" applyBorder="1" applyAlignment="1">
      <alignment horizontal="justify" vertical="center" wrapText="1"/>
    </xf>
    <xf numFmtId="0" fontId="5" fillId="0" borderId="0" xfId="0" applyFont="1" applyFill="1" applyAlignment="1">
      <alignment vertical="center" wrapText="1"/>
    </xf>
    <xf numFmtId="0" fontId="0" fillId="0" borderId="0" xfId="0" applyFill="1" applyAlignment="1">
      <alignment vertical="center" wrapText="1"/>
    </xf>
    <xf numFmtId="165" fontId="3" fillId="4" borderId="1" xfId="3" applyNumberFormat="1" applyFont="1" applyFill="1" applyBorder="1" applyAlignment="1">
      <alignment horizontal="center" vertical="center" wrapText="1"/>
    </xf>
    <xf numFmtId="2" fontId="3" fillId="4" borderId="1" xfId="3" applyNumberFormat="1" applyFont="1" applyFill="1" applyBorder="1" applyAlignment="1">
      <alignment horizontal="center" vertical="center" wrapText="1"/>
    </xf>
    <xf numFmtId="0" fontId="3" fillId="4" borderId="3" xfId="3" applyFont="1" applyFill="1" applyBorder="1" applyAlignment="1">
      <alignment horizontal="center" vertical="center" wrapText="1"/>
    </xf>
    <xf numFmtId="3" fontId="3" fillId="4" borderId="1" xfId="3" applyNumberFormat="1" applyFont="1" applyFill="1" applyBorder="1" applyAlignment="1">
      <alignment horizontal="center" vertical="center" wrapText="1"/>
    </xf>
    <xf numFmtId="4" fontId="3" fillId="4" borderId="1" xfId="3"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15" fillId="0" borderId="1" xfId="0" applyFont="1" applyBorder="1" applyAlignment="1">
      <alignment horizontal="justify" vertical="top" wrapText="1"/>
    </xf>
    <xf numFmtId="3" fontId="3" fillId="0" borderId="1" xfId="0" applyNumberFormat="1" applyFont="1" applyFill="1" applyBorder="1" applyAlignment="1">
      <alignment horizontal="center" vertical="center" wrapText="1"/>
    </xf>
    <xf numFmtId="3" fontId="3" fillId="0" borderId="1" xfId="3"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17" fillId="0" borderId="4" xfId="0" applyFont="1" applyFill="1" applyBorder="1" applyAlignment="1">
      <alignment vertical="justify"/>
    </xf>
    <xf numFmtId="165" fontId="3" fillId="2" borderId="1" xfId="0" applyNumberFormat="1" applyFont="1" applyFill="1" applyBorder="1" applyAlignment="1">
      <alignment horizontal="center" vertical="top"/>
    </xf>
    <xf numFmtId="0" fontId="3" fillId="0" borderId="1" xfId="0" applyFont="1" applyBorder="1" applyAlignment="1">
      <alignment vertical="top"/>
    </xf>
    <xf numFmtId="0" fontId="3" fillId="2" borderId="1" xfId="0" applyFont="1" applyFill="1" applyBorder="1" applyAlignment="1">
      <alignment horizontal="justify" vertical="top"/>
    </xf>
    <xf numFmtId="0" fontId="3" fillId="0" borderId="1" xfId="0" applyFont="1" applyFill="1" applyBorder="1" applyAlignment="1">
      <alignment horizontal="center" vertical="top"/>
    </xf>
    <xf numFmtId="0" fontId="3" fillId="2" borderId="1" xfId="0" applyFont="1" applyFill="1" applyBorder="1" applyAlignment="1">
      <alignment horizontal="center" vertical="top"/>
    </xf>
    <xf numFmtId="0" fontId="4" fillId="0" borderId="1" xfId="0" applyFont="1" applyBorder="1" applyAlignment="1">
      <alignment vertical="center" wrapText="1"/>
    </xf>
    <xf numFmtId="4" fontId="3" fillId="0" borderId="1" xfId="0" applyNumberFormat="1" applyFont="1" applyBorder="1" applyAlignment="1">
      <alignment horizontal="left" vertical="center" wrapText="1"/>
    </xf>
    <xf numFmtId="4" fontId="3"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 fontId="3" fillId="0" borderId="0" xfId="0" applyNumberFormat="1" applyFont="1" applyAlignment="1">
      <alignment vertical="center" wrapText="1"/>
    </xf>
    <xf numFmtId="0" fontId="3" fillId="0" borderId="1" xfId="0" applyFont="1" applyBorder="1" applyAlignment="1">
      <alignment vertical="center" wrapText="1"/>
    </xf>
    <xf numFmtId="0" fontId="3" fillId="4" borderId="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top"/>
    </xf>
    <xf numFmtId="0" fontId="3" fillId="2" borderId="0" xfId="0" applyNumberFormat="1" applyFont="1" applyFill="1" applyBorder="1" applyAlignment="1">
      <alignment horizontal="justify" vertical="top"/>
    </xf>
    <xf numFmtId="0" fontId="8" fillId="2" borderId="0" xfId="0" applyNumberFormat="1" applyFont="1" applyFill="1" applyBorder="1" applyAlignment="1">
      <alignment horizontal="justify" vertical="top"/>
    </xf>
    <xf numFmtId="0" fontId="3" fillId="2" borderId="0" xfId="0" applyFont="1" applyFill="1" applyBorder="1" applyAlignment="1">
      <alignment horizontal="justify" vertical="top"/>
    </xf>
    <xf numFmtId="0" fontId="1" fillId="2" borderId="0" xfId="0" applyFont="1" applyFill="1" applyBorder="1" applyAlignment="1">
      <alignment horizontal="justify" vertical="top"/>
    </xf>
    <xf numFmtId="0" fontId="3" fillId="0" borderId="1" xfId="0" applyFont="1" applyFill="1" applyBorder="1" applyAlignment="1">
      <alignment horizontal="center"/>
    </xf>
    <xf numFmtId="0" fontId="3" fillId="0" borderId="1" xfId="0" applyFont="1" applyBorder="1" applyAlignment="1"/>
    <xf numFmtId="0" fontId="3" fillId="0" borderId="1" xfId="0" applyFont="1" applyFill="1" applyBorder="1" applyAlignment="1">
      <alignment vertical="center"/>
    </xf>
    <xf numFmtId="0" fontId="3" fillId="0" borderId="1" xfId="0" applyFont="1" applyBorder="1" applyAlignment="1">
      <alignment vertical="center"/>
    </xf>
    <xf numFmtId="0" fontId="3" fillId="4" borderId="1" xfId="0" applyFont="1" applyFill="1" applyBorder="1" applyAlignment="1">
      <alignment vertical="center"/>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165" fontId="3" fillId="2"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justify"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2" fontId="11" fillId="0" borderId="1" xfId="0" applyNumberFormat="1" applyFont="1" applyBorder="1" applyAlignment="1">
      <alignment horizontal="center" vertical="center" wrapText="1"/>
    </xf>
    <xf numFmtId="1" fontId="11" fillId="4"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xf>
    <xf numFmtId="4" fontId="11" fillId="4" borderId="1" xfId="0" applyNumberFormat="1" applyFont="1" applyFill="1" applyBorder="1" applyAlignment="1">
      <alignment horizontal="center" vertical="center" wrapText="1"/>
    </xf>
    <xf numFmtId="0" fontId="11" fillId="0" borderId="1" xfId="0" applyFont="1" applyBorder="1" applyAlignment="1">
      <alignment horizontal="center"/>
    </xf>
    <xf numFmtId="0" fontId="3" fillId="2"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left" vertical="justify"/>
    </xf>
    <xf numFmtId="0" fontId="3" fillId="0" borderId="1" xfId="0" applyFont="1" applyFill="1" applyBorder="1" applyAlignment="1">
      <alignment horizontal="left"/>
    </xf>
    <xf numFmtId="0" fontId="3" fillId="0" borderId="1" xfId="0" applyFont="1" applyFill="1" applyBorder="1" applyAlignment="1">
      <alignment vertical="justify"/>
    </xf>
    <xf numFmtId="0" fontId="3" fillId="0" borderId="0" xfId="0" applyFont="1" applyAlignment="1">
      <alignment vertical="center"/>
    </xf>
    <xf numFmtId="0" fontId="3" fillId="0" borderId="1" xfId="0" applyFont="1" applyFill="1" applyBorder="1" applyAlignment="1">
      <alignment horizontal="justify"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11" fillId="0" borderId="1" xfId="0" applyFont="1" applyBorder="1" applyAlignment="1">
      <alignment horizontal="justify"/>
    </xf>
    <xf numFmtId="0" fontId="11" fillId="0" borderId="1" xfId="11" applyFont="1" applyBorder="1" applyAlignment="1">
      <alignment horizontal="center" vertical="center"/>
    </xf>
    <xf numFmtId="0" fontId="3" fillId="4" borderId="1" xfId="3" applyFont="1" applyFill="1" applyBorder="1" applyAlignment="1">
      <alignment vertical="center"/>
    </xf>
    <xf numFmtId="0" fontId="3" fillId="4" borderId="2" xfId="3"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1" fillId="0" borderId="1" xfId="0" applyFont="1" applyBorder="1" applyAlignment="1">
      <alignment horizontal="justify"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Border="1" applyAlignment="1">
      <alignment wrapText="1"/>
    </xf>
    <xf numFmtId="1" fontId="3" fillId="0" borderId="1" xfId="0" applyNumberFormat="1"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vertical="center" wrapText="1"/>
    </xf>
    <xf numFmtId="0" fontId="11" fillId="4" borderId="1" xfId="0" applyFont="1" applyFill="1" applyBorder="1" applyAlignment="1">
      <alignment horizontal="left" wrapText="1"/>
    </xf>
    <xf numFmtId="0" fontId="11" fillId="0" borderId="1" xfId="0" applyFont="1" applyBorder="1" applyAlignment="1">
      <alignment horizontal="left"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15" fillId="0" borderId="3" xfId="0" applyFont="1" applyBorder="1" applyAlignment="1">
      <alignment wrapText="1"/>
    </xf>
    <xf numFmtId="0" fontId="4"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4" borderId="1" xfId="3" applyFont="1" applyFill="1" applyBorder="1" applyAlignment="1">
      <alignment horizontal="center" vertical="center"/>
    </xf>
    <xf numFmtId="0" fontId="4" fillId="4" borderId="0" xfId="0" applyFont="1" applyFill="1" applyAlignment="1">
      <alignment horizontal="center" vertical="center" wrapText="1"/>
    </xf>
    <xf numFmtId="0" fontId="4" fillId="4" borderId="0" xfId="0" applyFont="1" applyFill="1" applyAlignment="1">
      <alignment vertical="center" wrapText="1"/>
    </xf>
    <xf numFmtId="0" fontId="1" fillId="2" borderId="0" xfId="0" applyFont="1" applyFill="1" applyBorder="1" applyAlignment="1">
      <alignment horizontal="center" vertical="top"/>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3" fillId="4" borderId="1" xfId="3" applyNumberFormat="1" applyFont="1" applyFill="1" applyBorder="1" applyAlignment="1">
      <alignment horizontal="center" vertical="center" wrapText="1"/>
    </xf>
    <xf numFmtId="1" fontId="3" fillId="4" borderId="1" xfId="3" applyNumberFormat="1" applyFont="1" applyFill="1" applyBorder="1" applyAlignment="1">
      <alignment horizontal="center" vertical="center" wrapText="1"/>
    </xf>
    <xf numFmtId="0" fontId="4" fillId="0" borderId="1" xfId="0" applyFont="1" applyFill="1" applyBorder="1" applyAlignment="1">
      <alignment vertical="center"/>
    </xf>
    <xf numFmtId="0" fontId="11" fillId="4" borderId="0" xfId="0" applyFont="1" applyFill="1" applyAlignment="1">
      <alignment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8" fillId="0" borderId="1" xfId="0" applyFont="1" applyFill="1" applyBorder="1" applyAlignment="1">
      <alignment horizontal="left" vertical="justify"/>
    </xf>
    <xf numFmtId="0" fontId="3" fillId="0" borderId="11" xfId="0" applyFont="1" applyFill="1" applyBorder="1" applyAlignment="1">
      <alignment horizontal="center" wrapText="1"/>
    </xf>
    <xf numFmtId="0" fontId="3" fillId="0" borderId="1"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Alignment="1">
      <alignment wrapText="1"/>
    </xf>
    <xf numFmtId="0" fontId="3" fillId="0" borderId="1" xfId="0" applyFont="1" applyFill="1" applyBorder="1" applyAlignment="1">
      <alignment vertical="center" wrapText="1"/>
    </xf>
    <xf numFmtId="0" fontId="6"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 fontId="16" fillId="0" borderId="1" xfId="0" applyNumberFormat="1" applyFont="1" applyFill="1" applyBorder="1" applyAlignment="1">
      <alignment horizontal="left" vertical="center" wrapText="1"/>
    </xf>
    <xf numFmtId="4" fontId="11" fillId="0" borderId="1" xfId="0" applyNumberFormat="1" applyFont="1" applyFill="1" applyBorder="1" applyAlignment="1">
      <alignment horizontal="left" vertical="center" wrapText="1"/>
    </xf>
    <xf numFmtId="165" fontId="3" fillId="0" borderId="1" xfId="12"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164" fontId="3" fillId="0" borderId="1" xfId="13" applyFont="1" applyFill="1" applyBorder="1" applyAlignment="1">
      <alignment horizontal="center" vertical="center" wrapText="1"/>
    </xf>
    <xf numFmtId="167" fontId="3" fillId="0" borderId="1" xfId="12"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8" fillId="0" borderId="1" xfId="0" applyFont="1" applyFill="1" applyBorder="1" applyAlignment="1">
      <alignment horizontal="justify" vertical="top"/>
    </xf>
    <xf numFmtId="0" fontId="8" fillId="0" borderId="1" xfId="0" applyNumberFormat="1" applyFont="1" applyFill="1" applyBorder="1" applyAlignment="1">
      <alignment horizontal="justify" vertical="top"/>
    </xf>
    <xf numFmtId="0" fontId="8" fillId="0" borderId="4" xfId="0" applyFont="1" applyFill="1" applyBorder="1" applyAlignment="1">
      <alignment horizontal="justify" vertical="top"/>
    </xf>
    <xf numFmtId="0" fontId="8" fillId="0" borderId="1" xfId="0" applyFont="1" applyFill="1" applyBorder="1" applyAlignment="1">
      <alignment horizontal="justify" vertical="top" wrapText="1"/>
    </xf>
    <xf numFmtId="0" fontId="23" fillId="0" borderId="1" xfId="0" applyFont="1" applyFill="1" applyBorder="1" applyAlignment="1">
      <alignment horizontal="justify" vertical="top"/>
    </xf>
    <xf numFmtId="0" fontId="8" fillId="0" borderId="2" xfId="0" applyFont="1" applyFill="1" applyBorder="1" applyAlignment="1">
      <alignment horizontal="justify" vertical="top"/>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4" fontId="3" fillId="0" borderId="1" xfId="0"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4" fillId="8" borderId="1" xfId="0" applyFont="1" applyFill="1" applyBorder="1" applyAlignment="1">
      <alignment horizontal="center" vertical="center" wrapText="1"/>
    </xf>
    <xf numFmtId="0" fontId="3" fillId="7" borderId="1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4" fillId="0" borderId="0" xfId="0" applyFont="1" applyFill="1" applyAlignment="1">
      <alignment horizontal="center" vertical="center" wrapText="1"/>
    </xf>
    <xf numFmtId="0" fontId="4"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15" fillId="0" borderId="1" xfId="0" applyFont="1" applyBorder="1" applyAlignment="1">
      <alignment horizontal="justify" wrapText="1"/>
    </xf>
    <xf numFmtId="0" fontId="15" fillId="4" borderId="1" xfId="0" applyFont="1" applyFill="1" applyBorder="1" applyAlignment="1">
      <alignment vertical="center" wrapText="1"/>
    </xf>
    <xf numFmtId="0" fontId="15" fillId="4" borderId="1" xfId="0" applyFont="1" applyFill="1" applyBorder="1" applyAlignment="1">
      <alignment horizontal="left" wrapText="1"/>
    </xf>
    <xf numFmtId="0" fontId="15" fillId="0" borderId="1" xfId="0" applyFont="1" applyBorder="1" applyAlignment="1">
      <alignment horizontal="left"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24" fillId="0" borderId="1" xfId="0" applyFont="1" applyFill="1" applyBorder="1" applyAlignment="1">
      <alignment horizontal="center" vertical="center" wrapText="1"/>
    </xf>
    <xf numFmtId="165" fontId="24" fillId="0" borderId="1" xfId="12" applyNumberFormat="1" applyFont="1" applyFill="1" applyBorder="1" applyAlignment="1">
      <alignment horizontal="center" vertical="center" wrapText="1"/>
    </xf>
    <xf numFmtId="0" fontId="25" fillId="0" borderId="1" xfId="0" applyFont="1" applyFill="1" applyBorder="1" applyAlignment="1">
      <alignment horizontal="justify" vertical="top" wrapText="1"/>
    </xf>
    <xf numFmtId="165" fontId="24" fillId="0" borderId="1" xfId="0" applyNumberFormat="1" applyFont="1" applyFill="1" applyBorder="1" applyAlignment="1">
      <alignment horizontal="center" vertical="center" wrapText="1"/>
    </xf>
    <xf numFmtId="0" fontId="27" fillId="0" borderId="1" xfId="0" applyFont="1" applyFill="1" applyBorder="1" applyAlignment="1">
      <alignment horizontal="justify" vertical="top" wrapText="1"/>
    </xf>
    <xf numFmtId="0" fontId="25" fillId="0" borderId="1" xfId="0" applyFont="1" applyFill="1" applyBorder="1" applyAlignment="1">
      <alignment horizontal="justify" vertical="top"/>
    </xf>
    <xf numFmtId="0" fontId="26" fillId="0" borderId="1" xfId="0" applyFont="1" applyFill="1" applyBorder="1" applyAlignment="1">
      <alignment horizontal="justify" vertical="top"/>
    </xf>
    <xf numFmtId="0" fontId="27" fillId="0" borderId="1" xfId="0" applyFont="1" applyFill="1" applyBorder="1" applyAlignment="1">
      <alignment vertical="top" wrapText="1"/>
    </xf>
    <xf numFmtId="0" fontId="28" fillId="0" borderId="1" xfId="0" applyFont="1" applyFill="1" applyBorder="1" applyAlignment="1">
      <alignment horizontal="justify" vertical="top"/>
    </xf>
    <xf numFmtId="0" fontId="28" fillId="0" borderId="1" xfId="0" applyFont="1" applyFill="1" applyBorder="1" applyAlignment="1">
      <alignment horizontal="justify" vertical="top" wrapText="1"/>
    </xf>
    <xf numFmtId="0" fontId="29" fillId="0" borderId="1" xfId="0" applyFont="1" applyFill="1" applyBorder="1" applyAlignment="1">
      <alignment vertical="top"/>
    </xf>
    <xf numFmtId="2" fontId="24" fillId="0" borderId="1" xfId="0" applyNumberFormat="1" applyFont="1" applyFill="1" applyBorder="1" applyAlignment="1">
      <alignment horizontal="center" vertical="center" wrapText="1"/>
    </xf>
    <xf numFmtId="171" fontId="24"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27" fillId="0" borderId="1" xfId="0" applyFont="1" applyFill="1" applyBorder="1" applyAlignment="1">
      <alignment horizontal="justify" vertical="top"/>
    </xf>
    <xf numFmtId="0" fontId="27" fillId="0" borderId="1" xfId="0" applyNumberFormat="1" applyFont="1" applyFill="1" applyBorder="1" applyAlignment="1">
      <alignment horizontal="justify" vertical="top"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8" fontId="24" fillId="0" borderId="1" xfId="13" applyNumberFormat="1" applyFont="1" applyFill="1" applyBorder="1" applyAlignment="1">
      <alignment horizontal="center" vertical="center" wrapText="1"/>
    </xf>
    <xf numFmtId="169" fontId="24" fillId="0" borderId="1" xfId="12" applyNumberFormat="1" applyFont="1" applyFill="1" applyBorder="1" applyAlignment="1">
      <alignment horizontal="center" vertical="center" wrapText="1"/>
    </xf>
    <xf numFmtId="0" fontId="27" fillId="0" borderId="1" xfId="0" applyFont="1" applyFill="1" applyBorder="1" applyAlignment="1">
      <alignment horizontal="justify" vertical="center" wrapText="1"/>
    </xf>
    <xf numFmtId="167" fontId="24" fillId="0" borderId="1" xfId="12" applyNumberFormat="1" applyFont="1" applyFill="1" applyBorder="1" applyAlignment="1">
      <alignment horizontal="center" vertical="center" wrapText="1"/>
    </xf>
    <xf numFmtId="0" fontId="26" fillId="0" borderId="1" xfId="0" applyFont="1" applyFill="1" applyBorder="1" applyAlignment="1">
      <alignment horizontal="justify" vertical="top" wrapText="1"/>
    </xf>
    <xf numFmtId="2" fontId="7" fillId="0" borderId="1"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4" fillId="10" borderId="1" xfId="0" applyFont="1" applyFill="1" applyBorder="1" applyAlignment="1">
      <alignment horizontal="center" vertical="center" wrapText="1"/>
    </xf>
    <xf numFmtId="2" fontId="3" fillId="11" borderId="1" xfId="0" applyNumberFormat="1" applyFont="1" applyFill="1" applyBorder="1" applyAlignment="1">
      <alignment horizontal="center" vertical="center" wrapText="1"/>
    </xf>
    <xf numFmtId="0" fontId="3" fillId="11" borderId="1" xfId="0" applyFont="1" applyFill="1" applyBorder="1" applyAlignment="1">
      <alignment vertical="center"/>
    </xf>
    <xf numFmtId="0" fontId="3"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justify" vertical="center"/>
    </xf>
    <xf numFmtId="2" fontId="6"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4" fontId="3" fillId="3"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4" fillId="0" borderId="1" xfId="13"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2" fontId="22" fillId="2"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2" fontId="6" fillId="0" borderId="1" xfId="13" applyNumberFormat="1" applyFont="1" applyFill="1" applyBorder="1" applyAlignment="1">
      <alignment horizontal="center" vertical="center" wrapText="1"/>
    </xf>
    <xf numFmtId="4" fontId="4" fillId="0" borderId="1" xfId="0" applyNumberFormat="1" applyFont="1" applyFill="1" applyBorder="1" applyAlignment="1" applyProtection="1">
      <alignment horizontal="center" vertical="center" wrapText="1"/>
    </xf>
    <xf numFmtId="4" fontId="4" fillId="0" borderId="1" xfId="1" applyNumberFormat="1" applyFont="1" applyFill="1" applyBorder="1" applyAlignment="1">
      <alignment horizontal="center" vertical="center"/>
    </xf>
    <xf numFmtId="4" fontId="3" fillId="0" borderId="1" xfId="0" applyNumberFormat="1" applyFont="1" applyFill="1" applyBorder="1" applyAlignment="1" applyProtection="1">
      <alignment horizontal="center" vertical="center" wrapText="1"/>
    </xf>
    <xf numFmtId="4" fontId="4" fillId="0" borderId="1" xfId="6" applyNumberFormat="1" applyFont="1" applyFill="1" applyBorder="1" applyAlignment="1" applyProtection="1">
      <alignment horizontal="center" vertical="center" wrapText="1"/>
    </xf>
    <xf numFmtId="4" fontId="3" fillId="0" borderId="1" xfId="7" applyNumberFormat="1" applyFont="1" applyFill="1" applyBorder="1" applyAlignment="1" applyProtection="1">
      <alignment horizontal="center" vertical="center" wrapText="1"/>
    </xf>
    <xf numFmtId="4" fontId="3" fillId="0" borderId="1" xfId="9" applyNumberFormat="1" applyFont="1" applyFill="1" applyBorder="1" applyAlignment="1" applyProtection="1">
      <alignment horizontal="center" vertical="center" wrapText="1"/>
    </xf>
    <xf numFmtId="4" fontId="3" fillId="0" borderId="1" xfId="2" applyNumberFormat="1" applyFont="1" applyFill="1" applyBorder="1" applyAlignment="1" applyProtection="1">
      <alignment horizontal="center" vertical="center" wrapText="1"/>
    </xf>
    <xf numFmtId="2" fontId="3" fillId="0" borderId="1" xfId="0" applyNumberFormat="1" applyFont="1" applyBorder="1" applyAlignment="1">
      <alignment horizontal="center" vertical="center"/>
    </xf>
    <xf numFmtId="2" fontId="7"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xf>
    <xf numFmtId="4" fontId="4" fillId="4" borderId="1" xfId="0" applyNumberFormat="1" applyFont="1" applyFill="1" applyBorder="1" applyAlignment="1" applyProtection="1">
      <alignment horizontal="center" vertical="center" wrapText="1"/>
    </xf>
    <xf numFmtId="4" fontId="6" fillId="4" borderId="1" xfId="0" applyNumberFormat="1" applyFont="1" applyFill="1" applyBorder="1" applyAlignment="1">
      <alignment horizontal="center" vertical="center" wrapText="1"/>
    </xf>
    <xf numFmtId="4" fontId="3" fillId="4" borderId="1" xfId="0" applyNumberFormat="1" applyFont="1" applyFill="1" applyBorder="1" applyAlignment="1" applyProtection="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 fontId="11"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 fontId="3"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 fontId="3"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2" fontId="3" fillId="0" borderId="1" xfId="13" applyNumberFormat="1" applyFont="1" applyFill="1" applyBorder="1" applyAlignment="1">
      <alignment horizontal="center" vertical="center"/>
    </xf>
    <xf numFmtId="2" fontId="3" fillId="4" borderId="1" xfId="0" applyNumberFormat="1" applyFont="1" applyFill="1" applyBorder="1" applyAlignment="1">
      <alignment horizontal="center" vertical="center"/>
    </xf>
    <xf numFmtId="2" fontId="3" fillId="2" borderId="1" xfId="13" applyNumberFormat="1" applyFont="1" applyFill="1" applyBorder="1" applyAlignment="1">
      <alignment horizontal="center" vertical="center"/>
    </xf>
    <xf numFmtId="2" fontId="4" fillId="2" borderId="1" xfId="13" applyNumberFormat="1" applyFont="1" applyFill="1" applyBorder="1" applyAlignment="1">
      <alignment horizontal="center" vertical="center"/>
    </xf>
    <xf numFmtId="2" fontId="4" fillId="0" borderId="1" xfId="13" applyNumberFormat="1" applyFont="1" applyFill="1" applyBorder="1" applyAlignment="1">
      <alignment horizontal="center" vertical="center"/>
    </xf>
    <xf numFmtId="2" fontId="3" fillId="4" borderId="1" xfId="13" applyNumberFormat="1" applyFont="1" applyFill="1" applyBorder="1" applyAlignment="1">
      <alignment horizontal="center" vertical="center"/>
    </xf>
    <xf numFmtId="2" fontId="7" fillId="4" borderId="1" xfId="0" applyNumberFormat="1" applyFont="1" applyFill="1" applyBorder="1" applyAlignment="1">
      <alignment horizontal="center" vertical="center" wrapText="1"/>
    </xf>
    <xf numFmtId="2" fontId="6"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xf>
    <xf numFmtId="2" fontId="7" fillId="0" borderId="1" xfId="13"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wrapText="1"/>
    </xf>
    <xf numFmtId="0" fontId="29" fillId="0" borderId="1" xfId="0" applyFont="1" applyFill="1" applyBorder="1" applyAlignment="1">
      <alignment vertical="justify"/>
    </xf>
    <xf numFmtId="0" fontId="1" fillId="0" borderId="1" xfId="0" applyFont="1" applyFill="1" applyBorder="1" applyAlignment="1">
      <alignment vertical="justify"/>
    </xf>
    <xf numFmtId="0" fontId="1" fillId="0" borderId="1" xfId="0" applyFont="1" applyFill="1" applyBorder="1" applyAlignment="1">
      <alignment horizontal="center" vertical="justify"/>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Fill="1" applyBorder="1" applyAlignment="1">
      <alignment horizontal="left" vertical="justify"/>
    </xf>
    <xf numFmtId="0" fontId="3" fillId="0" borderId="1" xfId="0" applyFont="1" applyFill="1" applyBorder="1" applyAlignment="1">
      <alignment horizontal="center" wrapText="1"/>
    </xf>
    <xf numFmtId="170"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justify"/>
    </xf>
    <xf numFmtId="0" fontId="17" fillId="0" borderId="1" xfId="0" applyFont="1" applyFill="1" applyBorder="1" applyAlignment="1">
      <alignment horizontal="justify" vertical="center"/>
    </xf>
    <xf numFmtId="0" fontId="17" fillId="0" borderId="1" xfId="0" applyFont="1" applyFill="1" applyBorder="1" applyAlignment="1">
      <alignment horizontal="justify" vertical="justify"/>
    </xf>
    <xf numFmtId="0" fontId="24" fillId="0" borderId="1" xfId="0" applyFont="1" applyFill="1" applyBorder="1" applyAlignment="1">
      <alignment horizontal="center" vertical="top" wrapText="1"/>
    </xf>
    <xf numFmtId="0" fontId="3" fillId="0" borderId="0" xfId="0" applyFont="1" applyFill="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4" borderId="5" xfId="3" applyFont="1" applyFill="1" applyBorder="1" applyAlignment="1">
      <alignment horizontal="left" vertical="center" wrapText="1"/>
    </xf>
    <xf numFmtId="0" fontId="4" fillId="4" borderId="6" xfId="3" applyFont="1" applyFill="1" applyBorder="1" applyAlignment="1">
      <alignment horizontal="left" vertical="center" wrapText="1"/>
    </xf>
    <xf numFmtId="0" fontId="4" fillId="4" borderId="4" xfId="3" applyFont="1" applyFill="1" applyBorder="1" applyAlignment="1">
      <alignment horizontal="left" vertical="center" wrapText="1"/>
    </xf>
    <xf numFmtId="0" fontId="4" fillId="4" borderId="1" xfId="3"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4" xfId="0" applyFont="1" applyFill="1" applyBorder="1" applyAlignment="1">
      <alignment horizontal="left" vertical="justify"/>
    </xf>
    <xf numFmtId="0" fontId="4" fillId="0" borderId="1" xfId="0" applyFont="1" applyFill="1" applyBorder="1" applyAlignment="1">
      <alignment horizontal="left" vertical="justify"/>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4" xfId="0" applyFont="1" applyFill="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4" fillId="0" borderId="4" xfId="0" applyFont="1" applyFill="1" applyBorder="1" applyAlignment="1">
      <alignment horizontal="left"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4" xfId="1" applyFont="1" applyFill="1" applyBorder="1" applyAlignment="1">
      <alignment vertical="center" wrapText="1"/>
    </xf>
    <xf numFmtId="0" fontId="4" fillId="0" borderId="3" xfId="0" applyFont="1" applyBorder="1" applyAlignment="1">
      <alignment vertical="center" wrapText="1" shrinkToFit="1"/>
    </xf>
    <xf numFmtId="0" fontId="3" fillId="0" borderId="10" xfId="0" applyFont="1" applyBorder="1" applyAlignment="1">
      <alignment vertical="center" wrapText="1" shrinkToFit="1"/>
    </xf>
    <xf numFmtId="0" fontId="3" fillId="0" borderId="2" xfId="0" applyFont="1" applyBorder="1" applyAlignment="1">
      <alignment vertical="center" wrapText="1" shrinkToFit="1"/>
    </xf>
    <xf numFmtId="0" fontId="3" fillId="0" borderId="3" xfId="0" applyFont="1" applyBorder="1" applyAlignment="1">
      <alignment vertical="center" wrapText="1" shrinkToFit="1"/>
    </xf>
    <xf numFmtId="49" fontId="3" fillId="0" borderId="1" xfId="0" applyNumberFormat="1" applyFont="1" applyBorder="1" applyAlignment="1">
      <alignment horizontal="center" vertical="center"/>
    </xf>
    <xf numFmtId="0" fontId="3" fillId="0" borderId="3" xfId="0" applyFont="1" applyFill="1" applyBorder="1" applyAlignment="1">
      <alignment vertical="center" wrapText="1" shrinkToFit="1"/>
    </xf>
    <xf numFmtId="0" fontId="3" fillId="0" borderId="10" xfId="0" applyFont="1" applyFill="1" applyBorder="1" applyAlignment="1">
      <alignment vertical="center" wrapText="1" shrinkToFit="1"/>
    </xf>
    <xf numFmtId="0" fontId="3" fillId="0" borderId="2" xfId="0" applyFont="1" applyFill="1" applyBorder="1" applyAlignment="1">
      <alignment vertical="center" wrapText="1" shrinkToFit="1"/>
    </xf>
    <xf numFmtId="49" fontId="4" fillId="0" borderId="1" xfId="0" applyNumberFormat="1" applyFont="1" applyFill="1" applyBorder="1" applyAlignment="1">
      <alignment horizontal="center" vertical="center"/>
    </xf>
    <xf numFmtId="0" fontId="4" fillId="0" borderId="3" xfId="0" applyFont="1" applyFill="1" applyBorder="1" applyAlignment="1">
      <alignment vertical="center" wrapText="1" shrinkToFit="1"/>
    </xf>
    <xf numFmtId="0" fontId="4" fillId="0" borderId="10" xfId="0" applyFont="1" applyFill="1" applyBorder="1" applyAlignment="1">
      <alignment vertical="center" wrapText="1" shrinkToFit="1"/>
    </xf>
    <xf numFmtId="0" fontId="4" fillId="0" borderId="2" xfId="0" applyFont="1" applyFill="1" applyBorder="1" applyAlignment="1">
      <alignment vertical="center" wrapText="1" shrinkToFit="1"/>
    </xf>
    <xf numFmtId="49" fontId="3" fillId="0" borderId="1" xfId="0" applyNumberFormat="1" applyFont="1" applyFill="1" applyBorder="1" applyAlignment="1">
      <alignment horizontal="center" vertical="center"/>
    </xf>
    <xf numFmtId="4" fontId="4" fillId="0" borderId="1" xfId="0" applyNumberFormat="1" applyFont="1" applyBorder="1" applyAlignment="1">
      <alignment vertical="center"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vertical="center" wrapText="1"/>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vertical="center" wrapText="1"/>
    </xf>
    <xf numFmtId="4" fontId="4"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1" xfId="0" applyNumberFormat="1" applyFont="1" applyBorder="1" applyAlignment="1">
      <alignment vertical="center" wrapText="1"/>
    </xf>
    <xf numFmtId="4" fontId="3" fillId="0" borderId="3"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2" xfId="0" applyNumberFormat="1" applyFont="1" applyBorder="1" applyAlignment="1">
      <alignment vertical="center" wrapText="1"/>
    </xf>
    <xf numFmtId="4" fontId="3" fillId="4" borderId="1" xfId="0" applyNumberFormat="1" applyFont="1" applyFill="1" applyBorder="1" applyAlignment="1">
      <alignment vertical="center" wrapText="1"/>
    </xf>
    <xf numFmtId="4" fontId="3" fillId="0" borderId="3" xfId="0" applyNumberFormat="1" applyFont="1" applyFill="1" applyBorder="1" applyAlignment="1">
      <alignment horizontal="left" vertical="center" wrapText="1"/>
    </xf>
    <xf numFmtId="4" fontId="3" fillId="0" borderId="10" xfId="0" applyNumberFormat="1" applyFont="1" applyFill="1" applyBorder="1" applyAlignment="1">
      <alignment horizontal="left" vertical="center" wrapText="1"/>
    </xf>
    <xf numFmtId="4" fontId="3" fillId="0" borderId="2" xfId="0" applyNumberFormat="1" applyFont="1" applyFill="1" applyBorder="1" applyAlignment="1">
      <alignment horizontal="left" vertical="center" wrapText="1"/>
    </xf>
    <xf numFmtId="4" fontId="3" fillId="0" borderId="3"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4" fontId="6"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Border="1" applyAlignment="1">
      <alignment horizontal="center" vertical="center"/>
    </xf>
    <xf numFmtId="4" fontId="6" fillId="0" borderId="3" xfId="0" applyNumberFormat="1" applyFont="1" applyFill="1" applyBorder="1" applyAlignment="1">
      <alignment horizontal="left" vertical="center" wrapText="1"/>
    </xf>
    <xf numFmtId="4" fontId="6" fillId="0" borderId="10" xfId="0" applyNumberFormat="1" applyFont="1" applyFill="1" applyBorder="1" applyAlignment="1">
      <alignment horizontal="left" vertical="center" wrapText="1"/>
    </xf>
    <xf numFmtId="4" fontId="6" fillId="0" borderId="2" xfId="0" applyNumberFormat="1"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10" xfId="0" applyNumberFormat="1" applyFont="1" applyFill="1" applyBorder="1" applyAlignment="1">
      <alignment horizontal="left" vertical="center" wrapText="1"/>
    </xf>
    <xf numFmtId="4" fontId="7" fillId="0" borderId="2" xfId="0" applyNumberFormat="1" applyFont="1" applyFill="1" applyBorder="1" applyAlignment="1">
      <alignment horizontal="left" vertical="center" wrapText="1"/>
    </xf>
    <xf numFmtId="0" fontId="3" fillId="0" borderId="1" xfId="0"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4" fillId="0" borderId="2" xfId="0" applyNumberFormat="1" applyFont="1" applyFill="1" applyBorder="1" applyAlignment="1">
      <alignment vertical="center" wrapText="1"/>
    </xf>
    <xf numFmtId="0" fontId="4" fillId="0" borderId="15" xfId="0" applyFont="1" applyBorder="1" applyAlignment="1">
      <alignment vertical="center" wrapText="1" shrinkToFit="1"/>
    </xf>
    <xf numFmtId="0" fontId="4" fillId="0" borderId="10" xfId="0" applyFont="1" applyBorder="1" applyAlignment="1">
      <alignment vertical="center" wrapText="1" shrinkToFit="1"/>
    </xf>
    <xf numFmtId="0" fontId="4" fillId="0" borderId="2" xfId="0" applyFont="1" applyBorder="1" applyAlignment="1">
      <alignment vertical="center" wrapText="1" shrinkToFit="1"/>
    </xf>
    <xf numFmtId="0" fontId="3" fillId="0" borderId="15" xfId="0" applyFont="1" applyBorder="1" applyAlignment="1">
      <alignment vertical="center" wrapText="1" shrinkToFit="1"/>
    </xf>
    <xf numFmtId="4"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vertical="center" wrapText="1"/>
    </xf>
    <xf numFmtId="3" fontId="4" fillId="0" borderId="1" xfId="0" applyNumberFormat="1" applyFont="1" applyFill="1" applyBorder="1" applyAlignment="1">
      <alignment horizontal="center" vertical="center" wrapText="1" shrinkToFit="1"/>
    </xf>
    <xf numFmtId="4" fontId="4" fillId="0" borderId="3" xfId="0" applyNumberFormat="1" applyFont="1" applyFill="1" applyBorder="1" applyAlignment="1">
      <alignment vertical="center" wrapText="1" shrinkToFit="1"/>
    </xf>
    <xf numFmtId="4" fontId="4" fillId="0" borderId="10" xfId="0" applyNumberFormat="1" applyFont="1" applyFill="1" applyBorder="1" applyAlignment="1">
      <alignment vertical="center" wrapText="1" shrinkToFit="1"/>
    </xf>
    <xf numFmtId="4" fontId="4" fillId="0" borderId="2" xfId="0" applyNumberFormat="1" applyFont="1" applyFill="1" applyBorder="1" applyAlignment="1">
      <alignment vertical="center" wrapText="1" shrinkToFit="1"/>
    </xf>
    <xf numFmtId="4" fontId="16" fillId="0" borderId="1" xfId="0" applyNumberFormat="1" applyFont="1" applyFill="1" applyBorder="1" applyAlignment="1">
      <alignment horizontal="center" vertical="center" wrapText="1"/>
    </xf>
    <xf numFmtId="4" fontId="16" fillId="0" borderId="1" xfId="0" applyNumberFormat="1" applyFont="1" applyFill="1" applyBorder="1" applyAlignment="1">
      <alignment vertical="center" wrapText="1"/>
    </xf>
    <xf numFmtId="4" fontId="11" fillId="0" borderId="3"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 fontId="4" fillId="0" borderId="5"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10" xfId="0" applyFont="1" applyFill="1" applyBorder="1" applyAlignment="1">
      <alignment vertical="center" wrapText="1"/>
    </xf>
    <xf numFmtId="0" fontId="3" fillId="0" borderId="2" xfId="0" applyFont="1" applyFill="1" applyBorder="1" applyAlignment="1">
      <alignment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Fill="1" applyBorder="1" applyAlignment="1">
      <alignment vertical="center" wrapText="1"/>
    </xf>
    <xf numFmtId="0" fontId="4" fillId="0" borderId="10" xfId="0" applyFont="1" applyFill="1" applyBorder="1" applyAlignment="1">
      <alignment vertical="center" wrapText="1"/>
    </xf>
    <xf numFmtId="0" fontId="4" fillId="0" borderId="2"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14" fontId="3" fillId="0" borderId="1" xfId="0" applyNumberFormat="1" applyFont="1" applyBorder="1" applyAlignment="1">
      <alignment horizontal="center" vertical="center"/>
    </xf>
    <xf numFmtId="0" fontId="3" fillId="3" borderId="1" xfId="0" applyFont="1" applyFill="1" applyBorder="1" applyAlignment="1">
      <alignment vertical="center" wrapText="1"/>
    </xf>
    <xf numFmtId="4" fontId="4" fillId="0" borderId="0" xfId="0" applyNumberFormat="1" applyFont="1" applyAlignment="1">
      <alignment horizontal="center" vertical="center" wrapText="1"/>
    </xf>
  </cellXfs>
  <cellStyles count="14">
    <cellStyle name="Обычный" xfId="0" builtinId="0"/>
    <cellStyle name="Обычный 10" xfId="1"/>
    <cellStyle name="Обычный 11" xfId="2"/>
    <cellStyle name="Обычный 2" xfId="3"/>
    <cellStyle name="Обычный 3" xfId="4"/>
    <cellStyle name="Обычный 3 2" xfId="5"/>
    <cellStyle name="Обычный 4" xfId="6"/>
    <cellStyle name="Обычный 5" xfId="7"/>
    <cellStyle name="Обычный 6" xfId="8"/>
    <cellStyle name="Обычный 7" xfId="9"/>
    <cellStyle name="Обычный 8" xfId="10"/>
    <cellStyle name="Обычный 9" xfId="11"/>
    <cellStyle name="Процентный" xfId="12" builtinId="5"/>
    <cellStyle name="Финансовый" xfId="13" builtinId="3"/>
  </cellStyles>
  <dxfs count="0"/>
  <tableStyles count="0" defaultTableStyle="TableStyleMedium2" defaultPivotStyle="PivotStyleLight16"/>
  <colors>
    <mruColors>
      <color rgb="FFFF99FF"/>
      <color rgb="FFCCCCFF"/>
      <color rgb="FFFFCCFF"/>
      <color rgb="FFFFFFCC"/>
      <color rgb="FFFFCCCC"/>
      <color rgb="FFFF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05"/>
  <sheetViews>
    <sheetView topLeftCell="C221" zoomScale="75" zoomScaleNormal="75" workbookViewId="0">
      <selection activeCell="C226" sqref="C226:J226"/>
    </sheetView>
  </sheetViews>
  <sheetFormatPr defaultRowHeight="15.75" outlineLevelRow="1" x14ac:dyDescent="0.2"/>
  <cols>
    <col min="1" max="1" width="10.42578125" style="1" hidden="1" customWidth="1"/>
    <col min="2" max="2" width="10.42578125" style="1" customWidth="1"/>
    <col min="3" max="3" width="73.7109375" style="29" customWidth="1"/>
    <col min="4" max="4" width="22.140625" style="1" customWidth="1"/>
    <col min="5" max="5" width="16" style="1" customWidth="1"/>
    <col min="6" max="6" width="11.5703125" style="1" customWidth="1"/>
    <col min="7" max="7" width="12.140625" style="1" customWidth="1"/>
    <col min="8" max="8" width="11.140625" style="1" customWidth="1"/>
    <col min="9" max="9" width="14.140625" style="1" customWidth="1"/>
    <col min="10" max="10" width="63.42578125" style="113" customWidth="1"/>
    <col min="11" max="16384" width="9.140625" style="1"/>
  </cols>
  <sheetData>
    <row r="2" spans="1:12" ht="37.5" customHeight="1" x14ac:dyDescent="0.2">
      <c r="A2" s="397" t="s">
        <v>1383</v>
      </c>
      <c r="B2" s="397"/>
      <c r="C2" s="397"/>
      <c r="D2" s="397"/>
      <c r="E2" s="397"/>
      <c r="F2" s="397"/>
      <c r="G2" s="397"/>
      <c r="H2" s="397"/>
      <c r="I2" s="397"/>
      <c r="J2" s="397"/>
    </row>
    <row r="3" spans="1:12" ht="11.25" customHeight="1" x14ac:dyDescent="0.2"/>
    <row r="4" spans="1:12" x14ac:dyDescent="0.2">
      <c r="A4" s="398" t="s">
        <v>0</v>
      </c>
      <c r="B4" s="402" t="s">
        <v>0</v>
      </c>
      <c r="C4" s="399" t="s">
        <v>3</v>
      </c>
      <c r="D4" s="400" t="s">
        <v>4</v>
      </c>
      <c r="E4" s="400" t="s">
        <v>5</v>
      </c>
      <c r="F4" s="400" t="s">
        <v>6</v>
      </c>
      <c r="G4" s="400"/>
      <c r="H4" s="400"/>
      <c r="I4" s="400"/>
      <c r="J4" s="401" t="s">
        <v>7</v>
      </c>
    </row>
    <row r="5" spans="1:12" x14ac:dyDescent="0.2">
      <c r="A5" s="398"/>
      <c r="B5" s="403"/>
      <c r="C5" s="399"/>
      <c r="D5" s="400"/>
      <c r="E5" s="400"/>
      <c r="F5" s="400" t="s">
        <v>8</v>
      </c>
      <c r="G5" s="400" t="s">
        <v>9</v>
      </c>
      <c r="H5" s="400"/>
      <c r="I5" s="400"/>
      <c r="J5" s="401"/>
    </row>
    <row r="6" spans="1:12" ht="41.25" customHeight="1" x14ac:dyDescent="0.2">
      <c r="A6" s="398"/>
      <c r="B6" s="404"/>
      <c r="C6" s="399"/>
      <c r="D6" s="400"/>
      <c r="E6" s="400"/>
      <c r="F6" s="400"/>
      <c r="G6" s="190" t="s">
        <v>10</v>
      </c>
      <c r="H6" s="284" t="s">
        <v>11</v>
      </c>
      <c r="I6" s="190" t="s">
        <v>12</v>
      </c>
      <c r="J6" s="401"/>
    </row>
    <row r="7" spans="1:12" ht="17.25" customHeight="1" outlineLevel="1" x14ac:dyDescent="0.2">
      <c r="A7" s="144">
        <v>1</v>
      </c>
      <c r="B7" s="283">
        <v>1</v>
      </c>
      <c r="C7" s="77">
        <v>2</v>
      </c>
      <c r="D7" s="13">
        <v>3</v>
      </c>
      <c r="E7" s="77">
        <v>4</v>
      </c>
      <c r="F7" s="189">
        <v>5</v>
      </c>
      <c r="G7" s="189">
        <v>6</v>
      </c>
      <c r="H7" s="283">
        <v>7</v>
      </c>
      <c r="I7" s="189">
        <v>8</v>
      </c>
      <c r="J7" s="78">
        <v>9</v>
      </c>
    </row>
    <row r="8" spans="1:12" s="31" customFormat="1" ht="36" customHeight="1" outlineLevel="1" x14ac:dyDescent="0.2">
      <c r="A8" s="201">
        <v>1</v>
      </c>
      <c r="B8" s="3">
        <v>1</v>
      </c>
      <c r="C8" s="325" t="s">
        <v>13</v>
      </c>
      <c r="D8" s="325"/>
      <c r="E8" s="325"/>
      <c r="F8" s="325"/>
      <c r="G8" s="325"/>
      <c r="H8" s="325"/>
      <c r="I8" s="325"/>
      <c r="J8" s="325"/>
    </row>
    <row r="9" spans="1:12" s="31" customFormat="1" ht="33.75" customHeight="1" x14ac:dyDescent="0.2">
      <c r="A9" s="149" t="s">
        <v>14</v>
      </c>
      <c r="B9" s="3">
        <v>2</v>
      </c>
      <c r="C9" s="30" t="s">
        <v>15</v>
      </c>
      <c r="D9" s="13" t="s">
        <v>16</v>
      </c>
      <c r="E9" s="77" t="s">
        <v>17</v>
      </c>
      <c r="F9" s="93">
        <v>60</v>
      </c>
      <c r="G9" s="93">
        <v>60</v>
      </c>
      <c r="H9" s="93">
        <v>60</v>
      </c>
      <c r="I9" s="95">
        <f t="shared" ref="I9:I14" si="0">H9/G9*100-100</f>
        <v>0</v>
      </c>
      <c r="J9" s="68"/>
    </row>
    <row r="10" spans="1:12" s="31" customFormat="1" ht="33" customHeight="1" x14ac:dyDescent="0.2">
      <c r="A10" s="155" t="s">
        <v>18</v>
      </c>
      <c r="B10" s="3">
        <v>3</v>
      </c>
      <c r="C10" s="32" t="s">
        <v>19</v>
      </c>
      <c r="D10" s="33" t="s">
        <v>20</v>
      </c>
      <c r="E10" s="33" t="s">
        <v>21</v>
      </c>
      <c r="F10" s="96">
        <v>814.3</v>
      </c>
      <c r="G10" s="15">
        <v>937</v>
      </c>
      <c r="H10" s="95">
        <v>401.3</v>
      </c>
      <c r="I10" s="95">
        <f t="shared" si="0"/>
        <v>-57.171824973319104</v>
      </c>
      <c r="J10" s="183" t="s">
        <v>1361</v>
      </c>
    </row>
    <row r="11" spans="1:12" s="31" customFormat="1" ht="49.5" customHeight="1" x14ac:dyDescent="0.2">
      <c r="A11" s="155" t="s">
        <v>22</v>
      </c>
      <c r="B11" s="3">
        <v>4</v>
      </c>
      <c r="C11" s="32" t="s">
        <v>23</v>
      </c>
      <c r="D11" s="33" t="s">
        <v>20</v>
      </c>
      <c r="E11" s="33" t="s">
        <v>21</v>
      </c>
      <c r="F11" s="96">
        <v>14.3</v>
      </c>
      <c r="G11" s="3">
        <v>15.7</v>
      </c>
      <c r="H11" s="96">
        <v>0.8</v>
      </c>
      <c r="I11" s="95">
        <f t="shared" si="0"/>
        <v>-94.904458598726109</v>
      </c>
      <c r="J11" s="184" t="s">
        <v>1362</v>
      </c>
    </row>
    <row r="12" spans="1:12" s="31" customFormat="1" ht="81" customHeight="1" x14ac:dyDescent="0.2">
      <c r="A12" s="156">
        <v>4</v>
      </c>
      <c r="B12" s="3">
        <v>5</v>
      </c>
      <c r="C12" s="32" t="s">
        <v>24</v>
      </c>
      <c r="D12" s="33" t="s">
        <v>16</v>
      </c>
      <c r="E12" s="33" t="s">
        <v>17</v>
      </c>
      <c r="F12" s="96">
        <v>80</v>
      </c>
      <c r="G12" s="96">
        <v>80</v>
      </c>
      <c r="H12" s="96">
        <v>80</v>
      </c>
      <c r="I12" s="95">
        <f t="shared" si="0"/>
        <v>0</v>
      </c>
      <c r="J12" s="183" t="s">
        <v>1363</v>
      </c>
    </row>
    <row r="13" spans="1:12" s="31" customFormat="1" ht="43.5" customHeight="1" x14ac:dyDescent="0.2">
      <c r="A13" s="156">
        <v>5</v>
      </c>
      <c r="B13" s="3">
        <v>6</v>
      </c>
      <c r="C13" s="32" t="s">
        <v>25</v>
      </c>
      <c r="D13" s="33" t="s">
        <v>20</v>
      </c>
      <c r="E13" s="33" t="s">
        <v>17</v>
      </c>
      <c r="F13" s="96">
        <v>2.2000000000000002</v>
      </c>
      <c r="G13" s="15">
        <v>3</v>
      </c>
      <c r="H13" s="95">
        <v>2.9</v>
      </c>
      <c r="I13" s="95">
        <f t="shared" si="0"/>
        <v>-3.3333333333333286</v>
      </c>
      <c r="J13" s="183" t="s">
        <v>1364</v>
      </c>
    </row>
    <row r="14" spans="1:12" s="31" customFormat="1" ht="34.5" customHeight="1" x14ac:dyDescent="0.2">
      <c r="A14" s="157">
        <v>6</v>
      </c>
      <c r="B14" s="3">
        <v>7</v>
      </c>
      <c r="C14" s="32" t="s">
        <v>26</v>
      </c>
      <c r="D14" s="33" t="s">
        <v>20</v>
      </c>
      <c r="E14" s="33" t="s">
        <v>21</v>
      </c>
      <c r="F14" s="93">
        <v>76</v>
      </c>
      <c r="G14" s="33">
        <v>88</v>
      </c>
      <c r="H14" s="94">
        <v>33</v>
      </c>
      <c r="I14" s="95">
        <f t="shared" si="0"/>
        <v>-62.5</v>
      </c>
      <c r="J14" s="69"/>
    </row>
    <row r="15" spans="1:12" s="31" customFormat="1" ht="22.5" customHeight="1" x14ac:dyDescent="0.2">
      <c r="A15" s="36" t="s">
        <v>27</v>
      </c>
      <c r="B15" s="3">
        <v>8</v>
      </c>
      <c r="C15" s="326" t="s">
        <v>28</v>
      </c>
      <c r="D15" s="327"/>
      <c r="E15" s="327"/>
      <c r="F15" s="327"/>
      <c r="G15" s="327"/>
      <c r="H15" s="327"/>
      <c r="I15" s="327"/>
      <c r="J15" s="328"/>
    </row>
    <row r="16" spans="1:12" s="31" customFormat="1" ht="47.25" customHeight="1" x14ac:dyDescent="0.2">
      <c r="A16" s="157">
        <v>814.3</v>
      </c>
      <c r="B16" s="3">
        <v>9</v>
      </c>
      <c r="C16" s="32" t="s">
        <v>19</v>
      </c>
      <c r="D16" s="33" t="s">
        <v>20</v>
      </c>
      <c r="E16" s="33" t="s">
        <v>21</v>
      </c>
      <c r="F16" s="96">
        <v>814.3</v>
      </c>
      <c r="G16" s="15">
        <v>937</v>
      </c>
      <c r="H16" s="95">
        <v>401.3</v>
      </c>
      <c r="I16" s="95">
        <f t="shared" ref="I16" si="1">H16/G16*100-100</f>
        <v>-57.171824973319104</v>
      </c>
      <c r="J16" s="183" t="s">
        <v>1365</v>
      </c>
      <c r="K16" s="83"/>
      <c r="L16" s="82"/>
    </row>
    <row r="17" spans="1:12" s="31" customFormat="1" ht="57" customHeight="1" x14ac:dyDescent="0.2">
      <c r="A17" s="157">
        <v>2</v>
      </c>
      <c r="B17" s="3">
        <v>10</v>
      </c>
      <c r="C17" s="32" t="s">
        <v>29</v>
      </c>
      <c r="D17" s="33" t="s">
        <v>20</v>
      </c>
      <c r="E17" s="33" t="s">
        <v>21</v>
      </c>
      <c r="F17" s="95">
        <v>67.2</v>
      </c>
      <c r="G17" s="3">
        <v>84.8</v>
      </c>
      <c r="H17" s="95">
        <v>37.1</v>
      </c>
      <c r="I17" s="95">
        <f>H17/G17*100-100</f>
        <v>-56.249999999999993</v>
      </c>
      <c r="J17" s="184" t="s">
        <v>1366</v>
      </c>
      <c r="K17" s="84"/>
      <c r="L17" s="82"/>
    </row>
    <row r="18" spans="1:12" s="31" customFormat="1" ht="51.75" customHeight="1" x14ac:dyDescent="0.2">
      <c r="A18" s="157">
        <v>3</v>
      </c>
      <c r="B18" s="3">
        <v>11</v>
      </c>
      <c r="C18" s="32" t="s">
        <v>23</v>
      </c>
      <c r="D18" s="33" t="s">
        <v>20</v>
      </c>
      <c r="E18" s="33" t="s">
        <v>21</v>
      </c>
      <c r="F18" s="96">
        <v>14.3</v>
      </c>
      <c r="G18" s="3">
        <v>15.7</v>
      </c>
      <c r="H18" s="96">
        <v>0.8</v>
      </c>
      <c r="I18" s="95">
        <f t="shared" ref="I18" si="2">H18/G18*100-100</f>
        <v>-94.904458598726109</v>
      </c>
      <c r="J18" s="184" t="s">
        <v>1367</v>
      </c>
      <c r="K18" s="85"/>
      <c r="L18" s="82"/>
    </row>
    <row r="19" spans="1:12" s="31" customFormat="1" ht="20.25" customHeight="1" x14ac:dyDescent="0.2">
      <c r="A19" s="31" t="s">
        <v>30</v>
      </c>
      <c r="B19" s="3">
        <v>12</v>
      </c>
      <c r="C19" s="396" t="s">
        <v>31</v>
      </c>
      <c r="D19" s="396"/>
      <c r="E19" s="396"/>
      <c r="F19" s="396"/>
      <c r="G19" s="396"/>
      <c r="H19" s="396"/>
      <c r="I19" s="396"/>
      <c r="J19" s="396"/>
    </row>
    <row r="20" spans="1:12" s="31" customFormat="1" ht="36.75" customHeight="1" x14ac:dyDescent="0.2">
      <c r="A20" s="33">
        <v>1</v>
      </c>
      <c r="B20" s="3">
        <v>13</v>
      </c>
      <c r="C20" s="32" t="s">
        <v>32</v>
      </c>
      <c r="D20" s="81" t="s">
        <v>16</v>
      </c>
      <c r="E20" s="33" t="s">
        <v>17</v>
      </c>
      <c r="F20" s="94">
        <v>60</v>
      </c>
      <c r="G20" s="94">
        <v>60</v>
      </c>
      <c r="H20" s="94">
        <v>60</v>
      </c>
      <c r="I20" s="95">
        <f>H20/G20*100-100</f>
        <v>0</v>
      </c>
      <c r="J20" s="183" t="s">
        <v>1368</v>
      </c>
      <c r="K20" s="86"/>
    </row>
    <row r="21" spans="1:12" s="31" customFormat="1" ht="36.75" customHeight="1" x14ac:dyDescent="0.2">
      <c r="A21" s="33">
        <v>2</v>
      </c>
      <c r="B21" s="3">
        <v>14</v>
      </c>
      <c r="C21" s="32" t="s">
        <v>33</v>
      </c>
      <c r="D21" s="81" t="s">
        <v>16</v>
      </c>
      <c r="E21" s="33" t="s">
        <v>21</v>
      </c>
      <c r="F21" s="93">
        <v>30</v>
      </c>
      <c r="G21" s="93">
        <v>30</v>
      </c>
      <c r="H21" s="93">
        <v>30</v>
      </c>
      <c r="I21" s="95">
        <f>H21/G21*100-100</f>
        <v>0</v>
      </c>
      <c r="J21" s="183"/>
      <c r="K21" s="86"/>
    </row>
    <row r="22" spans="1:12" s="31" customFormat="1" ht="22.5" customHeight="1" x14ac:dyDescent="0.2">
      <c r="A22" s="31" t="s">
        <v>34</v>
      </c>
      <c r="B22" s="3">
        <v>15</v>
      </c>
      <c r="C22" s="374" t="s">
        <v>35</v>
      </c>
      <c r="D22" s="375"/>
      <c r="E22" s="375"/>
      <c r="F22" s="375"/>
      <c r="G22" s="375"/>
      <c r="H22" s="375"/>
      <c r="I22" s="375"/>
      <c r="J22" s="376"/>
    </row>
    <row r="23" spans="1:12" s="31" customFormat="1" ht="56.25" customHeight="1" x14ac:dyDescent="0.2">
      <c r="A23" s="33">
        <v>1</v>
      </c>
      <c r="B23" s="3">
        <v>16</v>
      </c>
      <c r="C23" s="32" t="s">
        <v>36</v>
      </c>
      <c r="D23" s="34" t="s">
        <v>16</v>
      </c>
      <c r="E23" s="33" t="s">
        <v>17</v>
      </c>
      <c r="F23" s="94">
        <v>95</v>
      </c>
      <c r="G23" s="94">
        <v>95</v>
      </c>
      <c r="H23" s="94">
        <v>95</v>
      </c>
      <c r="I23" s="94">
        <f>H23/G23*100-100</f>
        <v>0</v>
      </c>
      <c r="J23" s="183" t="s">
        <v>1369</v>
      </c>
    </row>
    <row r="24" spans="1:12" s="31" customFormat="1" ht="41.25" customHeight="1" x14ac:dyDescent="0.2">
      <c r="A24" s="33">
        <v>2</v>
      </c>
      <c r="B24" s="3">
        <v>17</v>
      </c>
      <c r="C24" s="32" t="s">
        <v>37</v>
      </c>
      <c r="D24" s="33" t="s">
        <v>20</v>
      </c>
      <c r="E24" s="33" t="s">
        <v>21</v>
      </c>
      <c r="F24" s="94">
        <v>80</v>
      </c>
      <c r="G24" s="93">
        <v>101</v>
      </c>
      <c r="H24" s="94">
        <v>44</v>
      </c>
      <c r="I24" s="95">
        <f>H24/G24*100-100</f>
        <v>-56.435643564356432</v>
      </c>
      <c r="J24" s="183" t="s">
        <v>1370</v>
      </c>
    </row>
    <row r="25" spans="1:12" s="31" customFormat="1" x14ac:dyDescent="0.2">
      <c r="A25" s="31" t="s">
        <v>38</v>
      </c>
      <c r="B25" s="3">
        <v>18</v>
      </c>
      <c r="C25" s="374" t="s">
        <v>39</v>
      </c>
      <c r="D25" s="375"/>
      <c r="E25" s="375"/>
      <c r="F25" s="375"/>
      <c r="G25" s="375"/>
      <c r="H25" s="375"/>
      <c r="I25" s="375"/>
      <c r="J25" s="376"/>
    </row>
    <row r="26" spans="1:12" s="31" customFormat="1" ht="33" customHeight="1" x14ac:dyDescent="0.2">
      <c r="A26" s="3">
        <v>1</v>
      </c>
      <c r="B26" s="3">
        <v>19</v>
      </c>
      <c r="C26" s="178" t="s">
        <v>40</v>
      </c>
      <c r="D26" s="3" t="s">
        <v>16</v>
      </c>
      <c r="E26" s="3" t="s">
        <v>41</v>
      </c>
      <c r="F26" s="93">
        <v>0</v>
      </c>
      <c r="G26" s="93">
        <v>0</v>
      </c>
      <c r="H26" s="93">
        <v>0</v>
      </c>
      <c r="I26" s="96"/>
      <c r="J26" s="183" t="s">
        <v>1208</v>
      </c>
    </row>
    <row r="27" spans="1:12" s="31" customFormat="1" x14ac:dyDescent="0.2">
      <c r="A27" s="31" t="s">
        <v>42</v>
      </c>
      <c r="B27" s="3">
        <v>20</v>
      </c>
      <c r="C27" s="374" t="s">
        <v>43</v>
      </c>
      <c r="D27" s="375"/>
      <c r="E27" s="375"/>
      <c r="F27" s="375"/>
      <c r="G27" s="375"/>
      <c r="H27" s="375"/>
      <c r="I27" s="375"/>
      <c r="J27" s="376"/>
    </row>
    <row r="28" spans="1:12" s="31" customFormat="1" ht="45" x14ac:dyDescent="0.2">
      <c r="A28" s="33">
        <v>1</v>
      </c>
      <c r="B28" s="3">
        <v>21</v>
      </c>
      <c r="C28" s="32" t="s">
        <v>44</v>
      </c>
      <c r="D28" s="33" t="s">
        <v>16</v>
      </c>
      <c r="E28" s="33" t="s">
        <v>45</v>
      </c>
      <c r="F28" s="93">
        <v>0</v>
      </c>
      <c r="G28" s="93">
        <v>0</v>
      </c>
      <c r="H28" s="94">
        <v>0</v>
      </c>
      <c r="I28" s="95"/>
      <c r="J28" s="183" t="s">
        <v>1208</v>
      </c>
    </row>
    <row r="29" spans="1:12" s="31" customFormat="1" ht="25.5" customHeight="1" x14ac:dyDescent="0.2">
      <c r="A29" s="31" t="s">
        <v>38</v>
      </c>
      <c r="B29" s="3">
        <v>22</v>
      </c>
      <c r="C29" s="374" t="s">
        <v>46</v>
      </c>
      <c r="D29" s="375"/>
      <c r="E29" s="375"/>
      <c r="F29" s="375"/>
      <c r="G29" s="375"/>
      <c r="H29" s="375"/>
      <c r="I29" s="375"/>
      <c r="J29" s="376"/>
    </row>
    <row r="30" spans="1:12" s="31" customFormat="1" ht="25.5" customHeight="1" x14ac:dyDescent="0.2">
      <c r="A30" s="33">
        <v>1</v>
      </c>
      <c r="B30" s="3">
        <v>23</v>
      </c>
      <c r="C30" s="80" t="s">
        <v>47</v>
      </c>
      <c r="D30" s="33" t="s">
        <v>16</v>
      </c>
      <c r="E30" s="77" t="s">
        <v>21</v>
      </c>
      <c r="F30" s="97">
        <v>0</v>
      </c>
      <c r="G30" s="93">
        <v>2</v>
      </c>
      <c r="H30" s="291">
        <v>1</v>
      </c>
      <c r="I30" s="191">
        <v>-100</v>
      </c>
      <c r="J30" s="185" t="s">
        <v>1371</v>
      </c>
    </row>
    <row r="31" spans="1:12" s="31" customFormat="1" ht="44.25" customHeight="1" x14ac:dyDescent="0.2">
      <c r="A31" s="31" t="s">
        <v>48</v>
      </c>
      <c r="B31" s="3">
        <v>24</v>
      </c>
      <c r="C31" s="374" t="s">
        <v>1156</v>
      </c>
      <c r="D31" s="375"/>
      <c r="E31" s="375"/>
      <c r="F31" s="375"/>
      <c r="G31" s="375"/>
      <c r="H31" s="375"/>
      <c r="I31" s="375"/>
      <c r="J31" s="376"/>
    </row>
    <row r="32" spans="1:12" s="31" customFormat="1" ht="54" customHeight="1" x14ac:dyDescent="0.2">
      <c r="A32" s="33">
        <v>1</v>
      </c>
      <c r="B32" s="3">
        <v>25</v>
      </c>
      <c r="C32" s="32" t="s">
        <v>50</v>
      </c>
      <c r="D32" s="33" t="s">
        <v>16</v>
      </c>
      <c r="E32" s="33" t="s">
        <v>17</v>
      </c>
      <c r="F32" s="94">
        <v>98.7</v>
      </c>
      <c r="G32" s="93">
        <v>95</v>
      </c>
      <c r="H32" s="94">
        <v>29.1</v>
      </c>
      <c r="I32" s="95">
        <f>H32/G32*100-100</f>
        <v>-69.368421052631575</v>
      </c>
      <c r="J32" s="183" t="s">
        <v>1372</v>
      </c>
    </row>
    <row r="33" spans="1:11" s="31" customFormat="1" ht="25.5" customHeight="1" x14ac:dyDescent="0.2">
      <c r="A33" s="31" t="s">
        <v>51</v>
      </c>
      <c r="B33" s="3">
        <v>26</v>
      </c>
      <c r="C33" s="374" t="s">
        <v>52</v>
      </c>
      <c r="D33" s="375"/>
      <c r="E33" s="375"/>
      <c r="F33" s="375"/>
      <c r="G33" s="375"/>
      <c r="H33" s="375"/>
      <c r="I33" s="375"/>
      <c r="J33" s="376"/>
    </row>
    <row r="34" spans="1:11" s="2" customFormat="1" ht="43.5" customHeight="1" x14ac:dyDescent="0.2">
      <c r="A34" s="33">
        <v>1</v>
      </c>
      <c r="B34" s="3">
        <v>27</v>
      </c>
      <c r="C34" s="32" t="s">
        <v>53</v>
      </c>
      <c r="D34" s="33" t="s">
        <v>16</v>
      </c>
      <c r="E34" s="33" t="s">
        <v>17</v>
      </c>
      <c r="F34" s="94">
        <v>86.4</v>
      </c>
      <c r="G34" s="93">
        <v>95</v>
      </c>
      <c r="H34" s="94">
        <v>43.4</v>
      </c>
      <c r="I34" s="95">
        <f>H34/G34*100-100</f>
        <v>-54.315789473684212</v>
      </c>
      <c r="J34" s="183" t="s">
        <v>1373</v>
      </c>
    </row>
    <row r="35" spans="1:11" s="2" customFormat="1" ht="37.5" customHeight="1" x14ac:dyDescent="0.2">
      <c r="A35" s="1" t="s">
        <v>54</v>
      </c>
      <c r="B35" s="3">
        <v>28</v>
      </c>
      <c r="C35" s="374" t="s">
        <v>55</v>
      </c>
      <c r="D35" s="375"/>
      <c r="E35" s="375"/>
      <c r="F35" s="375"/>
      <c r="G35" s="375"/>
      <c r="H35" s="375"/>
      <c r="I35" s="375"/>
      <c r="J35" s="376"/>
    </row>
    <row r="36" spans="1:11" s="2" customFormat="1" ht="75" customHeight="1" x14ac:dyDescent="0.2">
      <c r="A36" s="33">
        <v>1</v>
      </c>
      <c r="B36" s="3">
        <v>29</v>
      </c>
      <c r="C36" s="32" t="s">
        <v>56</v>
      </c>
      <c r="D36" s="33" t="s">
        <v>16</v>
      </c>
      <c r="E36" s="33" t="s">
        <v>57</v>
      </c>
      <c r="F36" s="94">
        <v>179</v>
      </c>
      <c r="G36" s="93">
        <v>249</v>
      </c>
      <c r="H36" s="94">
        <v>113</v>
      </c>
      <c r="I36" s="95">
        <f>H36/G36*100-100</f>
        <v>-54.618473895582333</v>
      </c>
      <c r="J36" s="69"/>
    </row>
    <row r="37" spans="1:11" s="2" customFormat="1" ht="36.75" customHeight="1" x14ac:dyDescent="0.2">
      <c r="A37" s="1" t="s">
        <v>58</v>
      </c>
      <c r="B37" s="3">
        <v>30</v>
      </c>
      <c r="C37" s="374" t="s">
        <v>59</v>
      </c>
      <c r="D37" s="375"/>
      <c r="E37" s="375"/>
      <c r="F37" s="375"/>
      <c r="G37" s="375"/>
      <c r="H37" s="375"/>
      <c r="I37" s="375"/>
      <c r="J37" s="376"/>
    </row>
    <row r="38" spans="1:11" s="2" customFormat="1" ht="38.25" customHeight="1" x14ac:dyDescent="0.2">
      <c r="A38" s="33">
        <v>1</v>
      </c>
      <c r="B38" s="3">
        <v>31</v>
      </c>
      <c r="C38" s="32" t="s">
        <v>60</v>
      </c>
      <c r="D38" s="33" t="s">
        <v>16</v>
      </c>
      <c r="E38" s="33" t="s">
        <v>21</v>
      </c>
      <c r="F38" s="94">
        <v>2</v>
      </c>
      <c r="G38" s="94">
        <v>2</v>
      </c>
      <c r="H38" s="94">
        <v>2</v>
      </c>
      <c r="I38" s="94">
        <f>H38/G38*100-100</f>
        <v>0</v>
      </c>
      <c r="J38" s="69"/>
    </row>
    <row r="39" spans="1:11" s="2" customFormat="1" ht="30.75" customHeight="1" x14ac:dyDescent="0.2">
      <c r="A39" s="36" t="s">
        <v>61</v>
      </c>
      <c r="B39" s="3">
        <v>32</v>
      </c>
      <c r="C39" s="326" t="s">
        <v>62</v>
      </c>
      <c r="D39" s="327"/>
      <c r="E39" s="327"/>
      <c r="F39" s="327"/>
      <c r="G39" s="327"/>
      <c r="H39" s="327"/>
      <c r="I39" s="327"/>
      <c r="J39" s="328"/>
    </row>
    <row r="40" spans="1:11" s="2" customFormat="1" ht="60" x14ac:dyDescent="0.2">
      <c r="A40" s="33">
        <v>1</v>
      </c>
      <c r="B40" s="3">
        <v>33</v>
      </c>
      <c r="C40" s="32" t="s">
        <v>63</v>
      </c>
      <c r="D40" s="33" t="s">
        <v>20</v>
      </c>
      <c r="E40" s="33" t="s">
        <v>21</v>
      </c>
      <c r="F40" s="93">
        <v>409.7</v>
      </c>
      <c r="G40" s="93">
        <v>439.8</v>
      </c>
      <c r="H40" s="96">
        <v>413.1</v>
      </c>
      <c r="I40" s="95">
        <f>H40/G40*100-100</f>
        <v>-6.0709413369713445</v>
      </c>
      <c r="J40" s="186" t="s">
        <v>1374</v>
      </c>
    </row>
    <row r="41" spans="1:11" s="2" customFormat="1" ht="48" customHeight="1" x14ac:dyDescent="0.2">
      <c r="A41" s="33">
        <v>2</v>
      </c>
      <c r="B41" s="3">
        <v>34</v>
      </c>
      <c r="C41" s="32" t="s">
        <v>64</v>
      </c>
      <c r="D41" s="34" t="s">
        <v>16</v>
      </c>
      <c r="E41" s="33" t="s">
        <v>17</v>
      </c>
      <c r="F41" s="94">
        <v>80</v>
      </c>
      <c r="G41" s="94">
        <v>80</v>
      </c>
      <c r="H41" s="94">
        <v>80</v>
      </c>
      <c r="I41" s="95">
        <f>H41/G41*100-100</f>
        <v>0</v>
      </c>
      <c r="J41" s="184" t="s">
        <v>1375</v>
      </c>
    </row>
    <row r="42" spans="1:11" s="2" customFormat="1" ht="27" customHeight="1" x14ac:dyDescent="0.2">
      <c r="A42" s="1" t="s">
        <v>65</v>
      </c>
      <c r="B42" s="3">
        <v>35</v>
      </c>
      <c r="C42" s="374" t="s">
        <v>66</v>
      </c>
      <c r="D42" s="375"/>
      <c r="E42" s="375"/>
      <c r="F42" s="375"/>
      <c r="G42" s="375"/>
      <c r="H42" s="375"/>
      <c r="I42" s="375"/>
      <c r="J42" s="376"/>
    </row>
    <row r="43" spans="1:11" s="2" customFormat="1" ht="31.5" x14ac:dyDescent="0.2">
      <c r="A43" s="33">
        <v>1</v>
      </c>
      <c r="B43" s="3">
        <v>36</v>
      </c>
      <c r="C43" s="32" t="s">
        <v>67</v>
      </c>
      <c r="D43" s="33" t="s">
        <v>16</v>
      </c>
      <c r="E43" s="33" t="s">
        <v>21</v>
      </c>
      <c r="F43" s="94">
        <v>42</v>
      </c>
      <c r="G43" s="93">
        <v>42</v>
      </c>
      <c r="H43" s="94">
        <v>18</v>
      </c>
      <c r="I43" s="95">
        <f>H43/G43*100-100</f>
        <v>-57.142857142857146</v>
      </c>
      <c r="J43" s="67"/>
      <c r="K43" s="154"/>
    </row>
    <row r="44" spans="1:11" s="2" customFormat="1" ht="27.75" customHeight="1" x14ac:dyDescent="0.2">
      <c r="A44" s="1" t="s">
        <v>834</v>
      </c>
      <c r="B44" s="3">
        <v>37</v>
      </c>
      <c r="C44" s="374" t="s">
        <v>1249</v>
      </c>
      <c r="D44" s="375"/>
      <c r="E44" s="375"/>
      <c r="F44" s="375"/>
      <c r="G44" s="375"/>
      <c r="H44" s="375"/>
      <c r="I44" s="375"/>
      <c r="J44" s="376"/>
    </row>
    <row r="45" spans="1:11" s="2" customFormat="1" ht="44.25" customHeight="1" x14ac:dyDescent="0.2">
      <c r="A45" s="33">
        <v>1</v>
      </c>
      <c r="B45" s="3">
        <v>38</v>
      </c>
      <c r="C45" s="32" t="s">
        <v>68</v>
      </c>
      <c r="D45" s="33" t="s">
        <v>16</v>
      </c>
      <c r="E45" s="33" t="s">
        <v>17</v>
      </c>
      <c r="F45" s="94">
        <v>58.5</v>
      </c>
      <c r="G45" s="93">
        <v>57.5</v>
      </c>
      <c r="H45" s="95">
        <v>58.5</v>
      </c>
      <c r="I45" s="95">
        <f>H45/G45*100-100</f>
        <v>1.7391304347825951</v>
      </c>
      <c r="J45" s="183" t="s">
        <v>1376</v>
      </c>
    </row>
    <row r="46" spans="1:11" s="2" customFormat="1" ht="26.25" customHeight="1" x14ac:dyDescent="0.2">
      <c r="A46" s="36" t="s">
        <v>69</v>
      </c>
      <c r="B46" s="3">
        <v>39</v>
      </c>
      <c r="C46" s="333" t="s">
        <v>70</v>
      </c>
      <c r="D46" s="334"/>
      <c r="E46" s="334"/>
      <c r="F46" s="334"/>
      <c r="G46" s="334"/>
      <c r="H46" s="334"/>
      <c r="I46" s="334"/>
      <c r="J46" s="335"/>
    </row>
    <row r="47" spans="1:11" s="2" customFormat="1" ht="36" customHeight="1" x14ac:dyDescent="0.2">
      <c r="A47" s="33">
        <v>1</v>
      </c>
      <c r="B47" s="3">
        <v>40</v>
      </c>
      <c r="C47" s="32" t="s">
        <v>71</v>
      </c>
      <c r="D47" s="33" t="s">
        <v>16</v>
      </c>
      <c r="E47" s="33" t="s">
        <v>17</v>
      </c>
      <c r="F47" s="94">
        <v>81.3</v>
      </c>
      <c r="G47" s="93">
        <v>79</v>
      </c>
      <c r="H47" s="94">
        <v>79</v>
      </c>
      <c r="I47" s="95">
        <f>H47/G47*100-100</f>
        <v>0</v>
      </c>
      <c r="J47" s="187" t="s">
        <v>1377</v>
      </c>
    </row>
    <row r="48" spans="1:11" s="2" customFormat="1" ht="31.5" x14ac:dyDescent="0.2">
      <c r="A48" s="33">
        <v>2</v>
      </c>
      <c r="B48" s="3">
        <v>41</v>
      </c>
      <c r="C48" s="32" t="s">
        <v>25</v>
      </c>
      <c r="D48" s="33" t="s">
        <v>20</v>
      </c>
      <c r="E48" s="33" t="s">
        <v>17</v>
      </c>
      <c r="F48" s="95">
        <v>2.2000000000000002</v>
      </c>
      <c r="G48" s="96">
        <v>3</v>
      </c>
      <c r="H48" s="95">
        <v>2</v>
      </c>
      <c r="I48" s="95">
        <f>H48/G48*100-100</f>
        <v>-33.333333333333343</v>
      </c>
      <c r="J48" s="183" t="s">
        <v>1378</v>
      </c>
    </row>
    <row r="49" spans="1:11" s="2" customFormat="1" ht="48" customHeight="1" x14ac:dyDescent="0.2">
      <c r="A49" s="33">
        <v>3</v>
      </c>
      <c r="B49" s="3">
        <v>42</v>
      </c>
      <c r="C49" s="32" t="s">
        <v>72</v>
      </c>
      <c r="D49" s="33" t="s">
        <v>16</v>
      </c>
      <c r="E49" s="33" t="s">
        <v>17</v>
      </c>
      <c r="F49" s="94">
        <v>35</v>
      </c>
      <c r="G49" s="93">
        <v>10</v>
      </c>
      <c r="H49" s="94">
        <v>36</v>
      </c>
      <c r="I49" s="95">
        <f>H49/G49*100-100</f>
        <v>260</v>
      </c>
      <c r="J49" s="187" t="s">
        <v>1379</v>
      </c>
    </row>
    <row r="50" spans="1:11" s="2" customFormat="1" ht="36" customHeight="1" x14ac:dyDescent="0.2">
      <c r="A50" s="1" t="s">
        <v>73</v>
      </c>
      <c r="B50" s="3">
        <v>43</v>
      </c>
      <c r="C50" s="374" t="s">
        <v>74</v>
      </c>
      <c r="D50" s="375"/>
      <c r="E50" s="375"/>
      <c r="F50" s="375"/>
      <c r="G50" s="375"/>
      <c r="H50" s="375"/>
      <c r="I50" s="375"/>
      <c r="J50" s="376"/>
    </row>
    <row r="51" spans="1:11" s="2" customFormat="1" ht="47.25" x14ac:dyDescent="0.2">
      <c r="A51" s="33">
        <v>1</v>
      </c>
      <c r="B51" s="3">
        <v>44</v>
      </c>
      <c r="C51" s="32" t="s">
        <v>75</v>
      </c>
      <c r="D51" s="33" t="s">
        <v>16</v>
      </c>
      <c r="E51" s="33" t="s">
        <v>76</v>
      </c>
      <c r="F51" s="94">
        <v>210</v>
      </c>
      <c r="G51" s="93">
        <v>150</v>
      </c>
      <c r="H51" s="94">
        <v>427</v>
      </c>
      <c r="I51" s="95">
        <f>H51/G51*100-100</f>
        <v>184.66666666666669</v>
      </c>
      <c r="J51" s="71"/>
    </row>
    <row r="52" spans="1:11" s="2" customFormat="1" x14ac:dyDescent="0.2">
      <c r="A52" s="1" t="s">
        <v>77</v>
      </c>
      <c r="B52" s="3">
        <v>45</v>
      </c>
      <c r="C52" s="389" t="s">
        <v>78</v>
      </c>
      <c r="D52" s="389"/>
      <c r="E52" s="389"/>
      <c r="F52" s="389"/>
      <c r="G52" s="389"/>
      <c r="H52" s="389"/>
      <c r="I52" s="389"/>
      <c r="J52" s="389"/>
    </row>
    <row r="53" spans="1:11" s="2" customFormat="1" ht="75" customHeight="1" x14ac:dyDescent="0.2">
      <c r="A53" s="33">
        <v>1</v>
      </c>
      <c r="B53" s="3">
        <v>46</v>
      </c>
      <c r="C53" s="32" t="s">
        <v>79</v>
      </c>
      <c r="D53" s="14" t="s">
        <v>20</v>
      </c>
      <c r="E53" s="33" t="s">
        <v>17</v>
      </c>
      <c r="F53" s="94">
        <v>28.6</v>
      </c>
      <c r="G53" s="93">
        <v>3.8</v>
      </c>
      <c r="H53" s="108">
        <v>27.3</v>
      </c>
      <c r="I53" s="95">
        <f>H53/G53*100-100</f>
        <v>618.42105263157907</v>
      </c>
      <c r="J53" s="188" t="s">
        <v>1380</v>
      </c>
      <c r="K53" s="87"/>
    </row>
    <row r="54" spans="1:11" s="2" customFormat="1" ht="30.75" customHeight="1" x14ac:dyDescent="0.2">
      <c r="A54" s="14" t="s">
        <v>80</v>
      </c>
      <c r="B54" s="3">
        <v>47</v>
      </c>
      <c r="C54" s="390" t="s">
        <v>81</v>
      </c>
      <c r="D54" s="391"/>
      <c r="E54" s="391"/>
      <c r="F54" s="391"/>
      <c r="G54" s="391"/>
      <c r="H54" s="391"/>
      <c r="I54" s="391"/>
      <c r="J54" s="392"/>
    </row>
    <row r="55" spans="1:11" s="2" customFormat="1" ht="47.25" x14ac:dyDescent="0.2">
      <c r="A55" s="33">
        <v>1</v>
      </c>
      <c r="B55" s="3">
        <v>48</v>
      </c>
      <c r="C55" s="32" t="s">
        <v>82</v>
      </c>
      <c r="D55" s="33" t="s">
        <v>16</v>
      </c>
      <c r="E55" s="33" t="s">
        <v>17</v>
      </c>
      <c r="F55" s="94">
        <v>82.3</v>
      </c>
      <c r="G55" s="93">
        <v>55</v>
      </c>
      <c r="H55" s="94">
        <v>83.1</v>
      </c>
      <c r="I55" s="95">
        <f>H55/G55*100-100</f>
        <v>51.090909090909065</v>
      </c>
      <c r="J55" s="183" t="s">
        <v>1381</v>
      </c>
    </row>
    <row r="56" spans="1:11" s="153" customFormat="1" ht="27.75" customHeight="1" x14ac:dyDescent="0.2">
      <c r="A56" s="152" t="s">
        <v>83</v>
      </c>
      <c r="B56" s="3">
        <v>49</v>
      </c>
      <c r="C56" s="393" t="s">
        <v>84</v>
      </c>
      <c r="D56" s="394"/>
      <c r="E56" s="394"/>
      <c r="F56" s="394"/>
      <c r="G56" s="394"/>
      <c r="H56" s="394"/>
      <c r="I56" s="394"/>
      <c r="J56" s="395"/>
    </row>
    <row r="57" spans="1:11" s="2" customFormat="1" ht="27" customHeight="1" x14ac:dyDescent="0.2">
      <c r="A57" s="33">
        <v>1</v>
      </c>
      <c r="B57" s="3">
        <v>50</v>
      </c>
      <c r="C57" s="35" t="s">
        <v>26</v>
      </c>
      <c r="D57" s="33" t="s">
        <v>20</v>
      </c>
      <c r="E57" s="33" t="s">
        <v>21</v>
      </c>
      <c r="F57" s="94">
        <v>76</v>
      </c>
      <c r="G57" s="93">
        <v>88</v>
      </c>
      <c r="H57" s="94">
        <v>33</v>
      </c>
      <c r="I57" s="95">
        <f>H57/G57*100-100</f>
        <v>-62.5</v>
      </c>
      <c r="J57" s="71"/>
    </row>
    <row r="58" spans="1:11" s="2" customFormat="1" ht="27" customHeight="1" x14ac:dyDescent="0.2">
      <c r="A58" s="33">
        <v>2</v>
      </c>
      <c r="B58" s="3">
        <v>51</v>
      </c>
      <c r="C58" s="35" t="s">
        <v>85</v>
      </c>
      <c r="D58" s="33" t="s">
        <v>20</v>
      </c>
      <c r="E58" s="33" t="s">
        <v>57</v>
      </c>
      <c r="F58" s="94">
        <v>8</v>
      </c>
      <c r="G58" s="93">
        <v>7</v>
      </c>
      <c r="H58" s="94">
        <v>1</v>
      </c>
      <c r="I58" s="95">
        <f>H58/G58*100-100</f>
        <v>-85.714285714285722</v>
      </c>
      <c r="J58" s="71"/>
    </row>
    <row r="59" spans="1:11" s="2" customFormat="1" ht="27" customHeight="1" x14ac:dyDescent="0.2">
      <c r="A59" s="33">
        <v>3</v>
      </c>
      <c r="B59" s="3">
        <v>52</v>
      </c>
      <c r="C59" s="35" t="s">
        <v>50</v>
      </c>
      <c r="D59" s="33" t="s">
        <v>16</v>
      </c>
      <c r="E59" s="33" t="s">
        <v>17</v>
      </c>
      <c r="F59" s="93">
        <v>95</v>
      </c>
      <c r="G59" s="93">
        <v>95</v>
      </c>
      <c r="H59" s="93">
        <v>95</v>
      </c>
      <c r="I59" s="96">
        <f>H59/G59*100-100</f>
        <v>0</v>
      </c>
      <c r="J59" s="70"/>
    </row>
    <row r="60" spans="1:11" s="2" customFormat="1" ht="31.5" customHeight="1" x14ac:dyDescent="0.2">
      <c r="A60" s="1" t="s">
        <v>86</v>
      </c>
      <c r="B60" s="3">
        <v>53</v>
      </c>
      <c r="C60" s="374" t="s">
        <v>87</v>
      </c>
      <c r="D60" s="375"/>
      <c r="E60" s="375"/>
      <c r="F60" s="375"/>
      <c r="G60" s="375"/>
      <c r="H60" s="375"/>
      <c r="I60" s="375"/>
      <c r="J60" s="376"/>
    </row>
    <row r="61" spans="1:11" s="2" customFormat="1" ht="27" customHeight="1" x14ac:dyDescent="0.2">
      <c r="A61" s="33">
        <v>1</v>
      </c>
      <c r="B61" s="3">
        <v>54</v>
      </c>
      <c r="C61" s="32" t="s">
        <v>88</v>
      </c>
      <c r="D61" s="33" t="s">
        <v>16</v>
      </c>
      <c r="E61" s="33" t="s">
        <v>57</v>
      </c>
      <c r="F61" s="94">
        <v>23</v>
      </c>
      <c r="G61" s="93">
        <v>25</v>
      </c>
      <c r="H61" s="93">
        <v>23</v>
      </c>
      <c r="I61" s="93">
        <f>H61/G61*100-100</f>
        <v>-8</v>
      </c>
      <c r="J61" s="93"/>
    </row>
    <row r="62" spans="1:11" s="2" customFormat="1" ht="27" customHeight="1" x14ac:dyDescent="0.2">
      <c r="A62" s="1" t="s">
        <v>89</v>
      </c>
      <c r="B62" s="3">
        <v>55</v>
      </c>
      <c r="C62" s="374" t="s">
        <v>90</v>
      </c>
      <c r="D62" s="375"/>
      <c r="E62" s="375"/>
      <c r="F62" s="375"/>
      <c r="G62" s="375"/>
      <c r="H62" s="375"/>
      <c r="I62" s="375"/>
      <c r="J62" s="376"/>
    </row>
    <row r="63" spans="1:11" s="2" customFormat="1" ht="27" customHeight="1" x14ac:dyDescent="0.2">
      <c r="A63" s="33">
        <v>1</v>
      </c>
      <c r="B63" s="3">
        <v>56</v>
      </c>
      <c r="C63" s="35" t="s">
        <v>91</v>
      </c>
      <c r="D63" s="33" t="s">
        <v>16</v>
      </c>
      <c r="E63" s="33" t="s">
        <v>21</v>
      </c>
      <c r="F63" s="94">
        <v>2</v>
      </c>
      <c r="G63" s="94">
        <v>2</v>
      </c>
      <c r="H63" s="94">
        <v>2</v>
      </c>
      <c r="I63" s="94">
        <f>H63/G63*100-100</f>
        <v>0</v>
      </c>
      <c r="J63" s="71"/>
    </row>
    <row r="64" spans="1:11" s="2" customFormat="1" ht="33" customHeight="1" x14ac:dyDescent="0.2">
      <c r="A64" s="3">
        <v>2</v>
      </c>
      <c r="B64" s="3">
        <v>57</v>
      </c>
      <c r="C64" s="35" t="s">
        <v>92</v>
      </c>
      <c r="D64" s="33" t="s">
        <v>16</v>
      </c>
      <c r="E64" s="33" t="s">
        <v>21</v>
      </c>
      <c r="F64" s="94">
        <v>19</v>
      </c>
      <c r="G64" s="94">
        <v>19</v>
      </c>
      <c r="H64" s="94">
        <v>19</v>
      </c>
      <c r="I64" s="95">
        <f>H64/G64*100-100</f>
        <v>0</v>
      </c>
      <c r="J64" s="71"/>
    </row>
    <row r="65" spans="1:10" s="2" customFormat="1" ht="31.5" x14ac:dyDescent="0.25">
      <c r="A65" s="144">
        <v>3</v>
      </c>
      <c r="B65" s="3">
        <v>58</v>
      </c>
      <c r="C65" s="30" t="s">
        <v>93</v>
      </c>
      <c r="D65" s="33" t="s">
        <v>16</v>
      </c>
      <c r="E65" s="77" t="s">
        <v>45</v>
      </c>
      <c r="F65" s="191">
        <v>15</v>
      </c>
      <c r="G65" s="191">
        <v>0</v>
      </c>
      <c r="H65" s="291">
        <v>0</v>
      </c>
      <c r="I65" s="63"/>
      <c r="J65" s="89"/>
    </row>
    <row r="66" spans="1:10" s="36" customFormat="1" ht="32.25" customHeight="1" x14ac:dyDescent="0.2">
      <c r="A66" s="203">
        <v>2</v>
      </c>
      <c r="B66" s="3">
        <v>59</v>
      </c>
      <c r="C66" s="377" t="s">
        <v>94</v>
      </c>
      <c r="D66" s="377"/>
      <c r="E66" s="377"/>
      <c r="F66" s="377"/>
      <c r="G66" s="377"/>
      <c r="H66" s="377"/>
      <c r="I66" s="377"/>
      <c r="J66" s="377"/>
    </row>
    <row r="67" spans="1:10" ht="73.5" customHeight="1" x14ac:dyDescent="0.2">
      <c r="A67" s="3">
        <v>1</v>
      </c>
      <c r="B67" s="3">
        <v>60</v>
      </c>
      <c r="C67" s="65" t="s">
        <v>1099</v>
      </c>
      <c r="D67" s="3" t="s">
        <v>16</v>
      </c>
      <c r="E67" s="3" t="s">
        <v>17</v>
      </c>
      <c r="F67" s="216">
        <v>3.2</v>
      </c>
      <c r="G67" s="216">
        <v>3.4</v>
      </c>
      <c r="H67" s="216">
        <v>2.5</v>
      </c>
      <c r="I67" s="217">
        <f>H67/G67*100-100</f>
        <v>-26.470588235294116</v>
      </c>
      <c r="J67" s="218" t="s">
        <v>1406</v>
      </c>
    </row>
    <row r="68" spans="1:10" ht="36" x14ac:dyDescent="0.2">
      <c r="A68" s="3">
        <v>2</v>
      </c>
      <c r="B68" s="3">
        <v>61</v>
      </c>
      <c r="C68" s="65" t="s">
        <v>1100</v>
      </c>
      <c r="D68" s="3" t="s">
        <v>16</v>
      </c>
      <c r="E68" s="3" t="s">
        <v>17</v>
      </c>
      <c r="F68" s="219">
        <v>62.3</v>
      </c>
      <c r="G68" s="219">
        <v>62</v>
      </c>
      <c r="H68" s="219">
        <v>65.3</v>
      </c>
      <c r="I68" s="217">
        <f>H68/G68*100-100</f>
        <v>5.3225806451612954</v>
      </c>
      <c r="J68" s="220" t="s">
        <v>1407</v>
      </c>
    </row>
    <row r="69" spans="1:10" ht="87" customHeight="1" x14ac:dyDescent="0.2">
      <c r="A69" s="3">
        <v>3</v>
      </c>
      <c r="B69" s="3">
        <v>62</v>
      </c>
      <c r="C69" s="65" t="s">
        <v>990</v>
      </c>
      <c r="D69" s="3" t="s">
        <v>16</v>
      </c>
      <c r="E69" s="3" t="s">
        <v>17</v>
      </c>
      <c r="F69" s="219">
        <v>62.2</v>
      </c>
      <c r="G69" s="219">
        <v>62</v>
      </c>
      <c r="H69" s="219">
        <v>49.2</v>
      </c>
      <c r="I69" s="217">
        <f t="shared" ref="I69:I75" si="3">H69/G69*100-100</f>
        <v>-20.645161290322577</v>
      </c>
      <c r="J69" s="221" t="s">
        <v>1408</v>
      </c>
    </row>
    <row r="70" spans="1:10" ht="73.5" customHeight="1" x14ac:dyDescent="0.2">
      <c r="A70" s="3">
        <v>4</v>
      </c>
      <c r="B70" s="3">
        <v>63</v>
      </c>
      <c r="C70" s="65" t="s">
        <v>1157</v>
      </c>
      <c r="D70" s="3" t="s">
        <v>16</v>
      </c>
      <c r="E70" s="3" t="s">
        <v>17</v>
      </c>
      <c r="F70" s="219">
        <v>87.9</v>
      </c>
      <c r="G70" s="219">
        <v>84</v>
      </c>
      <c r="H70" s="219">
        <v>54.5</v>
      </c>
      <c r="I70" s="217">
        <f t="shared" si="3"/>
        <v>-35.11904761904762</v>
      </c>
      <c r="J70" s="218" t="s">
        <v>1409</v>
      </c>
    </row>
    <row r="71" spans="1:10" ht="76.5" customHeight="1" x14ac:dyDescent="0.2">
      <c r="A71" s="3">
        <v>5</v>
      </c>
      <c r="B71" s="3">
        <v>64</v>
      </c>
      <c r="C71" s="65" t="s">
        <v>945</v>
      </c>
      <c r="D71" s="3" t="s">
        <v>16</v>
      </c>
      <c r="E71" s="3" t="s">
        <v>17</v>
      </c>
      <c r="F71" s="219">
        <v>97.4</v>
      </c>
      <c r="G71" s="219">
        <v>95</v>
      </c>
      <c r="H71" s="219">
        <v>72.099999999999994</v>
      </c>
      <c r="I71" s="217">
        <f t="shared" si="3"/>
        <v>-24.10526315789474</v>
      </c>
      <c r="J71" s="220" t="s">
        <v>1410</v>
      </c>
    </row>
    <row r="72" spans="1:10" ht="91.5" customHeight="1" x14ac:dyDescent="0.2">
      <c r="A72" s="3">
        <v>6</v>
      </c>
      <c r="B72" s="3">
        <v>65</v>
      </c>
      <c r="C72" s="65" t="s">
        <v>1102</v>
      </c>
      <c r="D72" s="3" t="s">
        <v>16</v>
      </c>
      <c r="E72" s="3" t="s">
        <v>17</v>
      </c>
      <c r="F72" s="219">
        <v>86.9</v>
      </c>
      <c r="G72" s="219">
        <v>86</v>
      </c>
      <c r="H72" s="219">
        <v>69.400000000000006</v>
      </c>
      <c r="I72" s="217">
        <f t="shared" si="3"/>
        <v>-19.302325581395337</v>
      </c>
      <c r="J72" s="222" t="s">
        <v>1411</v>
      </c>
    </row>
    <row r="73" spans="1:10" ht="47.25" x14ac:dyDescent="0.2">
      <c r="A73" s="3">
        <v>7</v>
      </c>
      <c r="B73" s="3">
        <v>66</v>
      </c>
      <c r="C73" s="65" t="s">
        <v>944</v>
      </c>
      <c r="D73" s="3" t="s">
        <v>16</v>
      </c>
      <c r="E73" s="3" t="s">
        <v>17</v>
      </c>
      <c r="F73" s="219">
        <v>59.2</v>
      </c>
      <c r="G73" s="219">
        <v>60</v>
      </c>
      <c r="H73" s="219">
        <v>59.3</v>
      </c>
      <c r="I73" s="217">
        <f t="shared" si="3"/>
        <v>-1.1666666666666714</v>
      </c>
      <c r="J73" s="223" t="s">
        <v>1412</v>
      </c>
    </row>
    <row r="74" spans="1:10" ht="84" customHeight="1" x14ac:dyDescent="0.2">
      <c r="A74" s="3" t="s">
        <v>526</v>
      </c>
      <c r="B74" s="3">
        <v>67</v>
      </c>
      <c r="C74" s="65" t="s">
        <v>1162</v>
      </c>
      <c r="D74" s="3" t="s">
        <v>16</v>
      </c>
      <c r="E74" s="3" t="s">
        <v>17</v>
      </c>
      <c r="F74" s="219"/>
      <c r="G74" s="219">
        <v>50</v>
      </c>
      <c r="H74" s="219">
        <v>0</v>
      </c>
      <c r="I74" s="217">
        <f>H74/G74*100-100</f>
        <v>-100</v>
      </c>
      <c r="J74" s="220" t="s">
        <v>1413</v>
      </c>
    </row>
    <row r="75" spans="1:10" ht="31.5" x14ac:dyDescent="0.2">
      <c r="A75" s="3">
        <v>8</v>
      </c>
      <c r="B75" s="3">
        <v>68</v>
      </c>
      <c r="C75" s="65" t="s">
        <v>1103</v>
      </c>
      <c r="D75" s="3" t="s">
        <v>16</v>
      </c>
      <c r="E75" s="3" t="s">
        <v>17</v>
      </c>
      <c r="F75" s="219">
        <v>103.1</v>
      </c>
      <c r="G75" s="219">
        <v>95</v>
      </c>
      <c r="H75" s="219">
        <v>85.7</v>
      </c>
      <c r="I75" s="217">
        <f t="shared" si="3"/>
        <v>-9.7894736842105203</v>
      </c>
      <c r="J75" s="220" t="s">
        <v>1414</v>
      </c>
    </row>
    <row r="76" spans="1:10" s="37" customFormat="1" ht="16.5" customHeight="1" x14ac:dyDescent="0.2">
      <c r="A76" s="36" t="s">
        <v>95</v>
      </c>
      <c r="B76" s="3">
        <v>69</v>
      </c>
      <c r="C76" s="326" t="s">
        <v>96</v>
      </c>
      <c r="D76" s="327"/>
      <c r="E76" s="327"/>
      <c r="F76" s="382"/>
      <c r="G76" s="382"/>
      <c r="H76" s="382"/>
      <c r="I76" s="382"/>
      <c r="J76" s="383"/>
    </row>
    <row r="77" spans="1:10" ht="114.75" customHeight="1" x14ac:dyDescent="0.2">
      <c r="A77" s="3">
        <v>1</v>
      </c>
      <c r="B77" s="3">
        <v>70</v>
      </c>
      <c r="C77" s="65" t="s">
        <v>1104</v>
      </c>
      <c r="D77" s="3" t="s">
        <v>16</v>
      </c>
      <c r="E77" s="3" t="s">
        <v>17</v>
      </c>
      <c r="F77" s="216">
        <v>3.2</v>
      </c>
      <c r="G77" s="216">
        <v>3.4</v>
      </c>
      <c r="H77" s="216">
        <v>2.5</v>
      </c>
      <c r="I77" s="217">
        <f>H77/G77*100-100</f>
        <v>-26.470588235294116</v>
      </c>
      <c r="J77" s="218" t="s">
        <v>1406</v>
      </c>
    </row>
    <row r="78" spans="1:10" ht="78.75" x14ac:dyDescent="0.2">
      <c r="A78" s="3">
        <v>2</v>
      </c>
      <c r="B78" s="3">
        <v>71</v>
      </c>
      <c r="C78" s="171" t="s">
        <v>1101</v>
      </c>
      <c r="D78" s="3" t="s">
        <v>16</v>
      </c>
      <c r="E78" s="3" t="s">
        <v>17</v>
      </c>
      <c r="F78" s="219">
        <v>100</v>
      </c>
      <c r="G78" s="219">
        <v>100</v>
      </c>
      <c r="H78" s="219">
        <v>100</v>
      </c>
      <c r="I78" s="217">
        <f>H78/G78*100-100</f>
        <v>0</v>
      </c>
      <c r="J78" s="218" t="s">
        <v>1415</v>
      </c>
    </row>
    <row r="79" spans="1:10" ht="30" customHeight="1" x14ac:dyDescent="0.2">
      <c r="A79" s="31" t="s">
        <v>935</v>
      </c>
      <c r="B79" s="3">
        <v>72</v>
      </c>
      <c r="C79" s="333" t="s">
        <v>946</v>
      </c>
      <c r="D79" s="334"/>
      <c r="E79" s="334"/>
      <c r="F79" s="380"/>
      <c r="G79" s="380"/>
      <c r="H79" s="380"/>
      <c r="I79" s="380"/>
      <c r="J79" s="381"/>
    </row>
    <row r="80" spans="1:10" ht="44.25" customHeight="1" x14ac:dyDescent="0.2">
      <c r="A80" s="3">
        <v>1</v>
      </c>
      <c r="B80" s="3">
        <v>73</v>
      </c>
      <c r="C80" s="171" t="s">
        <v>1105</v>
      </c>
      <c r="D80" s="3" t="s">
        <v>16</v>
      </c>
      <c r="E80" s="3" t="s">
        <v>17</v>
      </c>
      <c r="F80" s="219">
        <v>100</v>
      </c>
      <c r="G80" s="219">
        <v>100</v>
      </c>
      <c r="H80" s="219">
        <v>100</v>
      </c>
      <c r="I80" s="217">
        <f>H80/G80*100-100</f>
        <v>0</v>
      </c>
      <c r="J80" s="223" t="s">
        <v>1416</v>
      </c>
    </row>
    <row r="81" spans="1:10" ht="78" customHeight="1" x14ac:dyDescent="0.2">
      <c r="A81" s="3">
        <v>2</v>
      </c>
      <c r="B81" s="3">
        <v>74</v>
      </c>
      <c r="C81" s="171" t="s">
        <v>947</v>
      </c>
      <c r="D81" s="3" t="s">
        <v>16</v>
      </c>
      <c r="E81" s="3" t="s">
        <v>17</v>
      </c>
      <c r="F81" s="219">
        <v>100.1</v>
      </c>
      <c r="G81" s="219">
        <v>100</v>
      </c>
      <c r="H81" s="219">
        <v>99.4</v>
      </c>
      <c r="I81" s="217">
        <f>H81/G81*100-100</f>
        <v>-0.59999999999999432</v>
      </c>
      <c r="J81" s="224" t="s">
        <v>1417</v>
      </c>
    </row>
    <row r="82" spans="1:10" ht="21.75" customHeight="1" x14ac:dyDescent="0.2">
      <c r="A82" s="31" t="s">
        <v>936</v>
      </c>
      <c r="B82" s="3">
        <v>75</v>
      </c>
      <c r="C82" s="333" t="s">
        <v>948</v>
      </c>
      <c r="D82" s="334"/>
      <c r="E82" s="334"/>
      <c r="F82" s="380"/>
      <c r="G82" s="380"/>
      <c r="H82" s="380"/>
      <c r="I82" s="380"/>
      <c r="J82" s="381"/>
    </row>
    <row r="83" spans="1:10" ht="58.5" customHeight="1" x14ac:dyDescent="0.2">
      <c r="A83" s="3">
        <v>1</v>
      </c>
      <c r="B83" s="3">
        <v>76</v>
      </c>
      <c r="C83" s="171" t="s">
        <v>949</v>
      </c>
      <c r="D83" s="3" t="s">
        <v>16</v>
      </c>
      <c r="E83" s="3" t="s">
        <v>17</v>
      </c>
      <c r="F83" s="219">
        <v>95</v>
      </c>
      <c r="G83" s="219">
        <v>100</v>
      </c>
      <c r="H83" s="219">
        <v>91.3</v>
      </c>
      <c r="I83" s="217">
        <f>H83/G83*100-100</f>
        <v>-8.7000000000000028</v>
      </c>
      <c r="J83" s="225" t="s">
        <v>1418</v>
      </c>
    </row>
    <row r="84" spans="1:10" ht="38.25" customHeight="1" x14ac:dyDescent="0.2">
      <c r="A84" s="3">
        <v>2</v>
      </c>
      <c r="B84" s="3">
        <v>77</v>
      </c>
      <c r="C84" s="171" t="s">
        <v>950</v>
      </c>
      <c r="D84" s="3" t="s">
        <v>16</v>
      </c>
      <c r="E84" s="3" t="s">
        <v>17</v>
      </c>
      <c r="F84" s="219">
        <v>100</v>
      </c>
      <c r="G84" s="219">
        <v>100</v>
      </c>
      <c r="H84" s="219">
        <v>100</v>
      </c>
      <c r="I84" s="217">
        <f>H84/G84*100-100</f>
        <v>0</v>
      </c>
      <c r="J84" s="226"/>
    </row>
    <row r="85" spans="1:10" ht="21" customHeight="1" x14ac:dyDescent="0.2">
      <c r="A85" s="31" t="s">
        <v>937</v>
      </c>
      <c r="B85" s="3">
        <v>78</v>
      </c>
      <c r="C85" s="333" t="s">
        <v>951</v>
      </c>
      <c r="D85" s="334"/>
      <c r="E85" s="334"/>
      <c r="F85" s="378"/>
      <c r="G85" s="378"/>
      <c r="H85" s="378"/>
      <c r="I85" s="378"/>
      <c r="J85" s="379"/>
    </row>
    <row r="86" spans="1:10" ht="22.5" customHeight="1" x14ac:dyDescent="0.2">
      <c r="A86" s="3">
        <v>1</v>
      </c>
      <c r="B86" s="3">
        <v>79</v>
      </c>
      <c r="C86" s="171" t="s">
        <v>1339</v>
      </c>
      <c r="D86" s="179" t="s">
        <v>97</v>
      </c>
      <c r="E86" s="3" t="s">
        <v>45</v>
      </c>
      <c r="F86" s="3" t="s">
        <v>97</v>
      </c>
      <c r="G86" s="179">
        <v>0</v>
      </c>
      <c r="H86" s="179">
        <v>0</v>
      </c>
      <c r="I86" s="180" t="s">
        <v>97</v>
      </c>
      <c r="J86" s="90"/>
    </row>
    <row r="87" spans="1:10" ht="21" customHeight="1" x14ac:dyDescent="0.2">
      <c r="A87" s="31" t="s">
        <v>938</v>
      </c>
      <c r="B87" s="3">
        <v>80</v>
      </c>
      <c r="C87" s="333" t="s">
        <v>1174</v>
      </c>
      <c r="D87" s="334"/>
      <c r="E87" s="334"/>
      <c r="F87" s="334"/>
      <c r="G87" s="334"/>
      <c r="H87" s="334"/>
      <c r="I87" s="334"/>
      <c r="J87" s="335"/>
    </row>
    <row r="88" spans="1:10" x14ac:dyDescent="0.2">
      <c r="A88" s="3">
        <v>1</v>
      </c>
      <c r="B88" s="3">
        <v>81</v>
      </c>
      <c r="C88" s="171" t="s">
        <v>1339</v>
      </c>
      <c r="D88" s="179" t="s">
        <v>97</v>
      </c>
      <c r="E88" s="3" t="s">
        <v>45</v>
      </c>
      <c r="F88" s="3" t="s">
        <v>97</v>
      </c>
      <c r="G88" s="179">
        <v>0</v>
      </c>
      <c r="H88" s="179">
        <v>0</v>
      </c>
      <c r="I88" s="180" t="s">
        <v>97</v>
      </c>
      <c r="J88" s="90"/>
    </row>
    <row r="89" spans="1:10" ht="31.5" customHeight="1" x14ac:dyDescent="0.2">
      <c r="A89" s="3" t="s">
        <v>940</v>
      </c>
      <c r="B89" s="3">
        <v>82</v>
      </c>
      <c r="C89" s="333" t="s">
        <v>952</v>
      </c>
      <c r="D89" s="334"/>
      <c r="E89" s="334"/>
      <c r="F89" s="350"/>
      <c r="G89" s="350"/>
      <c r="H89" s="350"/>
      <c r="I89" s="350"/>
      <c r="J89" s="351"/>
    </row>
    <row r="90" spans="1:10" ht="45.75" customHeight="1" x14ac:dyDescent="0.2">
      <c r="A90" s="3">
        <v>1</v>
      </c>
      <c r="B90" s="3">
        <v>83</v>
      </c>
      <c r="C90" s="171" t="s">
        <v>953</v>
      </c>
      <c r="D90" s="3" t="s">
        <v>16</v>
      </c>
      <c r="E90" s="3" t="s">
        <v>17</v>
      </c>
      <c r="F90" s="219">
        <v>90.7</v>
      </c>
      <c r="G90" s="219">
        <v>91</v>
      </c>
      <c r="H90" s="219">
        <v>91.2</v>
      </c>
      <c r="I90" s="217">
        <f>H90/G90*100-100</f>
        <v>0.219780219780219</v>
      </c>
      <c r="J90" s="220" t="s">
        <v>1340</v>
      </c>
    </row>
    <row r="91" spans="1:10" ht="21.75" customHeight="1" x14ac:dyDescent="0.2">
      <c r="A91" s="31" t="s">
        <v>1175</v>
      </c>
      <c r="B91" s="3">
        <v>84</v>
      </c>
      <c r="C91" s="333" t="s">
        <v>954</v>
      </c>
      <c r="D91" s="334"/>
      <c r="E91" s="334"/>
      <c r="F91" s="378"/>
      <c r="G91" s="378"/>
      <c r="H91" s="378"/>
      <c r="I91" s="378"/>
      <c r="J91" s="379"/>
    </row>
    <row r="92" spans="1:10" ht="47.25" x14ac:dyDescent="0.2">
      <c r="A92" s="3">
        <v>1</v>
      </c>
      <c r="B92" s="3">
        <v>85</v>
      </c>
      <c r="C92" s="171" t="s">
        <v>955</v>
      </c>
      <c r="D92" s="3" t="s">
        <v>16</v>
      </c>
      <c r="E92" s="3" t="s">
        <v>17</v>
      </c>
      <c r="F92" s="227">
        <v>0.3</v>
      </c>
      <c r="G92" s="216">
        <v>0.3</v>
      </c>
      <c r="H92" s="228">
        <v>0.3</v>
      </c>
      <c r="I92" s="217">
        <f>H92/G92*100-100</f>
        <v>0</v>
      </c>
      <c r="J92" s="220" t="s">
        <v>1419</v>
      </c>
    </row>
    <row r="93" spans="1:10" ht="15" customHeight="1" x14ac:dyDescent="0.2">
      <c r="A93" s="36" t="s">
        <v>99</v>
      </c>
      <c r="B93" s="3">
        <v>86</v>
      </c>
      <c r="C93" s="325" t="s">
        <v>100</v>
      </c>
      <c r="D93" s="325"/>
      <c r="E93" s="325"/>
      <c r="F93" s="405"/>
      <c r="G93" s="405"/>
      <c r="H93" s="405"/>
      <c r="I93" s="405"/>
      <c r="J93" s="405"/>
    </row>
    <row r="94" spans="1:10" ht="72" customHeight="1" x14ac:dyDescent="0.2">
      <c r="A94" s="3">
        <v>1</v>
      </c>
      <c r="B94" s="3">
        <v>87</v>
      </c>
      <c r="C94" s="65" t="s">
        <v>956</v>
      </c>
      <c r="D94" s="3" t="s">
        <v>16</v>
      </c>
      <c r="E94" s="3" t="s">
        <v>17</v>
      </c>
      <c r="F94" s="219">
        <v>62.3</v>
      </c>
      <c r="G94" s="219">
        <v>62</v>
      </c>
      <c r="H94" s="219">
        <v>65.3</v>
      </c>
      <c r="I94" s="217">
        <f>H94/G94*100-100</f>
        <v>5.3225806451612954</v>
      </c>
      <c r="J94" s="220" t="s">
        <v>1407</v>
      </c>
    </row>
    <row r="95" spans="1:10" ht="47.25" customHeight="1" x14ac:dyDescent="0.2">
      <c r="A95" s="3">
        <v>2</v>
      </c>
      <c r="B95" s="3">
        <v>88</v>
      </c>
      <c r="C95" s="181" t="s">
        <v>957</v>
      </c>
      <c r="D95" s="182" t="s">
        <v>16</v>
      </c>
      <c r="E95" s="182" t="s">
        <v>17</v>
      </c>
      <c r="F95" s="219">
        <v>94.1</v>
      </c>
      <c r="G95" s="219">
        <v>92</v>
      </c>
      <c r="H95" s="219">
        <v>94.1</v>
      </c>
      <c r="I95" s="217">
        <f>H95/G95*100-100</f>
        <v>2.2826086956521721</v>
      </c>
      <c r="J95" s="224" t="s">
        <v>1420</v>
      </c>
    </row>
    <row r="96" spans="1:10" ht="63" x14ac:dyDescent="0.2">
      <c r="A96" s="3">
        <v>3</v>
      </c>
      <c r="B96" s="3">
        <v>89</v>
      </c>
      <c r="C96" s="65" t="s">
        <v>958</v>
      </c>
      <c r="D96" s="3" t="s">
        <v>16</v>
      </c>
      <c r="E96" s="3" t="s">
        <v>17</v>
      </c>
      <c r="F96" s="219">
        <v>59.1</v>
      </c>
      <c r="G96" s="219">
        <v>55</v>
      </c>
      <c r="H96" s="219">
        <v>60.7</v>
      </c>
      <c r="I96" s="217">
        <f>H96/G96*100-100</f>
        <v>10.363636363636374</v>
      </c>
      <c r="J96" s="225" t="s">
        <v>1421</v>
      </c>
    </row>
    <row r="97" spans="1:10" ht="15" customHeight="1" x14ac:dyDescent="0.2">
      <c r="A97" s="31" t="s">
        <v>960</v>
      </c>
      <c r="B97" s="3">
        <v>90</v>
      </c>
      <c r="C97" s="333" t="s">
        <v>959</v>
      </c>
      <c r="D97" s="334"/>
      <c r="E97" s="334"/>
      <c r="F97" s="380"/>
      <c r="G97" s="380"/>
      <c r="H97" s="380"/>
      <c r="I97" s="380"/>
      <c r="J97" s="381"/>
    </row>
    <row r="98" spans="1:10" ht="33" customHeight="1" x14ac:dyDescent="0.2">
      <c r="A98" s="3">
        <v>1</v>
      </c>
      <c r="B98" s="3">
        <v>91</v>
      </c>
      <c r="C98" s="171" t="s">
        <v>961</v>
      </c>
      <c r="D98" s="3" t="s">
        <v>16</v>
      </c>
      <c r="E98" s="229" t="s">
        <v>17</v>
      </c>
      <c r="F98" s="219">
        <v>100</v>
      </c>
      <c r="G98" s="219">
        <v>100</v>
      </c>
      <c r="H98" s="219">
        <v>100</v>
      </c>
      <c r="I98" s="217">
        <f>H98/G98*100-100</f>
        <v>0</v>
      </c>
      <c r="J98" s="223"/>
    </row>
    <row r="99" spans="1:10" ht="36" x14ac:dyDescent="0.2">
      <c r="A99" s="3">
        <v>2</v>
      </c>
      <c r="B99" s="3">
        <v>92</v>
      </c>
      <c r="C99" s="171" t="s">
        <v>962</v>
      </c>
      <c r="D99" s="3" t="s">
        <v>16</v>
      </c>
      <c r="E99" s="229" t="s">
        <v>17</v>
      </c>
      <c r="F99" s="219">
        <v>105</v>
      </c>
      <c r="G99" s="219">
        <v>100</v>
      </c>
      <c r="H99" s="219">
        <v>108.6</v>
      </c>
      <c r="I99" s="217">
        <f>H99/G99*100-100</f>
        <v>8.5999999999999801</v>
      </c>
      <c r="J99" s="224" t="s">
        <v>1422</v>
      </c>
    </row>
    <row r="100" spans="1:10" ht="78.75" x14ac:dyDescent="0.2">
      <c r="A100" s="3">
        <v>3</v>
      </c>
      <c r="B100" s="3">
        <v>93</v>
      </c>
      <c r="C100" s="171" t="s">
        <v>963</v>
      </c>
      <c r="D100" s="3" t="s">
        <v>16</v>
      </c>
      <c r="E100" s="229" t="s">
        <v>17</v>
      </c>
      <c r="F100" s="219">
        <v>95.5</v>
      </c>
      <c r="G100" s="219">
        <v>100</v>
      </c>
      <c r="H100" s="219">
        <v>95.3</v>
      </c>
      <c r="I100" s="217">
        <f>H100/G100*100-100</f>
        <v>-4.7000000000000028</v>
      </c>
      <c r="J100" s="230" t="s">
        <v>1423</v>
      </c>
    </row>
    <row r="101" spans="1:10" x14ac:dyDescent="0.2">
      <c r="A101" s="31" t="s">
        <v>965</v>
      </c>
      <c r="B101" s="3">
        <v>94</v>
      </c>
      <c r="C101" s="333" t="s">
        <v>964</v>
      </c>
      <c r="D101" s="334"/>
      <c r="E101" s="334"/>
      <c r="F101" s="380"/>
      <c r="G101" s="380"/>
      <c r="H101" s="380"/>
      <c r="I101" s="380"/>
      <c r="J101" s="381"/>
    </row>
    <row r="102" spans="1:10" ht="28.5" customHeight="1" x14ac:dyDescent="0.2">
      <c r="A102" s="3">
        <v>1</v>
      </c>
      <c r="B102" s="3">
        <v>95</v>
      </c>
      <c r="C102" s="171" t="s">
        <v>966</v>
      </c>
      <c r="D102" s="3" t="s">
        <v>16</v>
      </c>
      <c r="E102" s="3" t="s">
        <v>17</v>
      </c>
      <c r="F102" s="219">
        <v>100</v>
      </c>
      <c r="G102" s="219">
        <v>100</v>
      </c>
      <c r="H102" s="219">
        <v>100</v>
      </c>
      <c r="I102" s="217">
        <f>H102/G102*100-100</f>
        <v>0</v>
      </c>
      <c r="J102" s="223"/>
    </row>
    <row r="103" spans="1:10" ht="34.5" customHeight="1" x14ac:dyDescent="0.2">
      <c r="A103" s="3">
        <v>2</v>
      </c>
      <c r="B103" s="3">
        <v>96</v>
      </c>
      <c r="C103" s="171" t="s">
        <v>967</v>
      </c>
      <c r="D103" s="3" t="s">
        <v>16</v>
      </c>
      <c r="E103" s="3" t="s">
        <v>17</v>
      </c>
      <c r="F103" s="219">
        <v>100</v>
      </c>
      <c r="G103" s="219">
        <v>100</v>
      </c>
      <c r="H103" s="219">
        <v>100</v>
      </c>
      <c r="I103" s="217">
        <f>H103/G103*100-100</f>
        <v>0</v>
      </c>
      <c r="J103" s="223"/>
    </row>
    <row r="104" spans="1:10" ht="30" customHeight="1" x14ac:dyDescent="0.2">
      <c r="A104" s="31" t="s">
        <v>968</v>
      </c>
      <c r="B104" s="3">
        <v>97</v>
      </c>
      <c r="C104" s="333" t="s">
        <v>969</v>
      </c>
      <c r="D104" s="334"/>
      <c r="E104" s="334"/>
      <c r="F104" s="380"/>
      <c r="G104" s="380"/>
      <c r="H104" s="380"/>
      <c r="I104" s="380"/>
      <c r="J104" s="381"/>
    </row>
    <row r="105" spans="1:10" ht="50.25" customHeight="1" x14ac:dyDescent="0.2">
      <c r="A105" s="3">
        <v>1</v>
      </c>
      <c r="B105" s="3">
        <v>98</v>
      </c>
      <c r="C105" s="171" t="s">
        <v>976</v>
      </c>
      <c r="D105" s="3" t="s">
        <v>16</v>
      </c>
      <c r="E105" s="3" t="s">
        <v>17</v>
      </c>
      <c r="F105" s="219">
        <v>90.1</v>
      </c>
      <c r="G105" s="219">
        <v>91</v>
      </c>
      <c r="H105" s="219">
        <v>91.4</v>
      </c>
      <c r="I105" s="217">
        <f>H105/G105*100-100</f>
        <v>0.439560439560438</v>
      </c>
      <c r="J105" s="220" t="s">
        <v>1341</v>
      </c>
    </row>
    <row r="106" spans="1:10" ht="15" customHeight="1" x14ac:dyDescent="0.2">
      <c r="A106" s="31" t="s">
        <v>971</v>
      </c>
      <c r="B106" s="3">
        <v>99</v>
      </c>
      <c r="C106" s="333" t="s">
        <v>970</v>
      </c>
      <c r="D106" s="334"/>
      <c r="E106" s="334"/>
      <c r="F106" s="378"/>
      <c r="G106" s="378"/>
      <c r="H106" s="378"/>
      <c r="I106" s="378"/>
      <c r="J106" s="379"/>
    </row>
    <row r="107" spans="1:10" ht="98.25" customHeight="1" x14ac:dyDescent="0.2">
      <c r="A107" s="3">
        <v>1</v>
      </c>
      <c r="B107" s="3">
        <v>100</v>
      </c>
      <c r="C107" s="65" t="s">
        <v>974</v>
      </c>
      <c r="D107" s="3" t="s">
        <v>16</v>
      </c>
      <c r="E107" s="3" t="s">
        <v>17</v>
      </c>
      <c r="F107" s="219">
        <v>97.7</v>
      </c>
      <c r="G107" s="219">
        <v>100</v>
      </c>
      <c r="H107" s="219">
        <v>95.7</v>
      </c>
      <c r="I107" s="217">
        <f>H107/G107*100-100</f>
        <v>-4.2999999999999972</v>
      </c>
      <c r="J107" s="220" t="s">
        <v>1424</v>
      </c>
    </row>
    <row r="108" spans="1:10" ht="15" customHeight="1" x14ac:dyDescent="0.2">
      <c r="A108" s="31" t="s">
        <v>968</v>
      </c>
      <c r="B108" s="3">
        <v>101</v>
      </c>
      <c r="C108" s="333" t="s">
        <v>975</v>
      </c>
      <c r="D108" s="334"/>
      <c r="E108" s="334"/>
      <c r="F108" s="380"/>
      <c r="G108" s="380"/>
      <c r="H108" s="380"/>
      <c r="I108" s="380"/>
      <c r="J108" s="381"/>
    </row>
    <row r="109" spans="1:10" ht="64.5" customHeight="1" x14ac:dyDescent="0.2">
      <c r="A109" s="3">
        <v>1</v>
      </c>
      <c r="B109" s="3">
        <v>102</v>
      </c>
      <c r="C109" s="171" t="s">
        <v>1106</v>
      </c>
      <c r="D109" s="3" t="s">
        <v>16</v>
      </c>
      <c r="E109" s="3" t="s">
        <v>17</v>
      </c>
      <c r="F109" s="219">
        <v>79</v>
      </c>
      <c r="G109" s="219">
        <v>79</v>
      </c>
      <c r="H109" s="219">
        <v>79.2</v>
      </c>
      <c r="I109" s="217">
        <f>H109/G109*100-100</f>
        <v>0.25316455696201956</v>
      </c>
      <c r="J109" s="225" t="s">
        <v>1425</v>
      </c>
    </row>
    <row r="110" spans="1:10" ht="15" customHeight="1" x14ac:dyDescent="0.2">
      <c r="A110" s="31" t="s">
        <v>972</v>
      </c>
      <c r="B110" s="3">
        <v>103</v>
      </c>
      <c r="C110" s="333" t="s">
        <v>977</v>
      </c>
      <c r="D110" s="334"/>
      <c r="E110" s="334"/>
      <c r="F110" s="378"/>
      <c r="G110" s="378"/>
      <c r="H110" s="378"/>
      <c r="I110" s="378"/>
      <c r="J110" s="379"/>
    </row>
    <row r="111" spans="1:10" ht="85.5" customHeight="1" x14ac:dyDescent="0.2">
      <c r="A111" s="3">
        <v>1</v>
      </c>
      <c r="B111" s="3">
        <v>104</v>
      </c>
      <c r="C111" s="171" t="s">
        <v>978</v>
      </c>
      <c r="D111" s="3" t="s">
        <v>16</v>
      </c>
      <c r="E111" s="3" t="s">
        <v>17</v>
      </c>
      <c r="F111" s="219">
        <v>100</v>
      </c>
      <c r="G111" s="219">
        <v>100</v>
      </c>
      <c r="H111" s="219">
        <v>100</v>
      </c>
      <c r="I111" s="217">
        <f>H111/G111*100-100</f>
        <v>0</v>
      </c>
      <c r="J111" s="225" t="s">
        <v>1426</v>
      </c>
    </row>
    <row r="112" spans="1:10" ht="15" customHeight="1" x14ac:dyDescent="0.2">
      <c r="A112" s="31" t="s">
        <v>973</v>
      </c>
      <c r="B112" s="3">
        <v>105</v>
      </c>
      <c r="C112" s="333" t="s">
        <v>984</v>
      </c>
      <c r="D112" s="334"/>
      <c r="E112" s="334"/>
      <c r="F112" s="380"/>
      <c r="G112" s="380"/>
      <c r="H112" s="380"/>
      <c r="I112" s="380"/>
      <c r="J112" s="381"/>
    </row>
    <row r="113" spans="1:10" ht="24.75" customHeight="1" x14ac:dyDescent="0.2">
      <c r="A113" s="3">
        <v>1</v>
      </c>
      <c r="B113" s="3">
        <v>106</v>
      </c>
      <c r="C113" s="171" t="s">
        <v>979</v>
      </c>
      <c r="D113" s="3" t="s">
        <v>16</v>
      </c>
      <c r="E113" s="3" t="s">
        <v>17</v>
      </c>
      <c r="F113" s="219">
        <v>100</v>
      </c>
      <c r="G113" s="219">
        <v>100</v>
      </c>
      <c r="H113" s="219">
        <v>100</v>
      </c>
      <c r="I113" s="219">
        <f>H113/G113*100-100</f>
        <v>0</v>
      </c>
      <c r="J113" s="231" t="s">
        <v>1427</v>
      </c>
    </row>
    <row r="114" spans="1:10" ht="61.5" customHeight="1" x14ac:dyDescent="0.2">
      <c r="A114" s="3">
        <v>2</v>
      </c>
      <c r="B114" s="3">
        <v>107</v>
      </c>
      <c r="C114" s="65" t="s">
        <v>980</v>
      </c>
      <c r="D114" s="3" t="s">
        <v>16</v>
      </c>
      <c r="E114" s="3" t="s">
        <v>17</v>
      </c>
      <c r="F114" s="219">
        <v>97</v>
      </c>
      <c r="G114" s="219">
        <v>97</v>
      </c>
      <c r="H114" s="219">
        <v>97</v>
      </c>
      <c r="I114" s="217">
        <f>H114/G114*100-100</f>
        <v>0</v>
      </c>
      <c r="J114" s="224" t="s">
        <v>1428</v>
      </c>
    </row>
    <row r="115" spans="1:10" ht="108.75" customHeight="1" x14ac:dyDescent="0.2">
      <c r="A115" s="3">
        <v>3</v>
      </c>
      <c r="B115" s="3">
        <v>108</v>
      </c>
      <c r="C115" s="65" t="s">
        <v>981</v>
      </c>
      <c r="D115" s="3" t="s">
        <v>16</v>
      </c>
      <c r="E115" s="3" t="s">
        <v>17</v>
      </c>
      <c r="F115" s="219">
        <v>88.9</v>
      </c>
      <c r="G115" s="219">
        <v>88</v>
      </c>
      <c r="H115" s="219">
        <v>61.1</v>
      </c>
      <c r="I115" s="217">
        <f>H115/G115*100-100</f>
        <v>-30.568181818181813</v>
      </c>
      <c r="J115" s="220" t="s">
        <v>1429</v>
      </c>
    </row>
    <row r="116" spans="1:10" ht="20.25" customHeight="1" x14ac:dyDescent="0.2">
      <c r="A116" s="31" t="s">
        <v>982</v>
      </c>
      <c r="B116" s="3">
        <v>109</v>
      </c>
      <c r="C116" s="333" t="s">
        <v>983</v>
      </c>
      <c r="D116" s="334"/>
      <c r="E116" s="334"/>
      <c r="F116" s="378"/>
      <c r="G116" s="378"/>
      <c r="H116" s="378"/>
      <c r="I116" s="378"/>
      <c r="J116" s="379"/>
    </row>
    <row r="117" spans="1:10" ht="95.25" customHeight="1" x14ac:dyDescent="0.2">
      <c r="A117" s="3">
        <v>1</v>
      </c>
      <c r="B117" s="3">
        <v>110</v>
      </c>
      <c r="C117" s="65" t="s">
        <v>985</v>
      </c>
      <c r="D117" s="3" t="s">
        <v>16</v>
      </c>
      <c r="E117" s="3" t="s">
        <v>17</v>
      </c>
      <c r="F117" s="15">
        <v>100</v>
      </c>
      <c r="G117" s="15">
        <v>100</v>
      </c>
      <c r="H117" s="15">
        <v>100</v>
      </c>
      <c r="I117" s="177">
        <f>H117/G117*100-100</f>
        <v>0</v>
      </c>
      <c r="J117" s="114" t="s">
        <v>1342</v>
      </c>
    </row>
    <row r="118" spans="1:10" ht="15" customHeight="1" x14ac:dyDescent="0.2">
      <c r="A118" s="31" t="s">
        <v>987</v>
      </c>
      <c r="B118" s="3">
        <v>111</v>
      </c>
      <c r="C118" s="333" t="s">
        <v>986</v>
      </c>
      <c r="D118" s="334"/>
      <c r="E118" s="334"/>
      <c r="F118" s="334"/>
      <c r="G118" s="334"/>
      <c r="H118" s="334"/>
      <c r="I118" s="334"/>
      <c r="J118" s="335"/>
    </row>
    <row r="119" spans="1:10" ht="48" x14ac:dyDescent="0.2">
      <c r="A119" s="3">
        <v>1</v>
      </c>
      <c r="B119" s="3">
        <v>112</v>
      </c>
      <c r="C119" s="171" t="s">
        <v>988</v>
      </c>
      <c r="D119" s="3" t="s">
        <v>16</v>
      </c>
      <c r="E119" s="3" t="s">
        <v>17</v>
      </c>
      <c r="F119" s="219">
        <v>100</v>
      </c>
      <c r="G119" s="219">
        <v>100</v>
      </c>
      <c r="H119" s="219">
        <v>100</v>
      </c>
      <c r="I119" s="217">
        <f>H119/G119*100-100</f>
        <v>0</v>
      </c>
      <c r="J119" s="220" t="s">
        <v>1430</v>
      </c>
    </row>
    <row r="120" spans="1:10" ht="15" customHeight="1" x14ac:dyDescent="0.2">
      <c r="A120" s="36" t="s">
        <v>101</v>
      </c>
      <c r="B120" s="3">
        <v>113</v>
      </c>
      <c r="C120" s="326" t="s">
        <v>102</v>
      </c>
      <c r="D120" s="327"/>
      <c r="E120" s="327"/>
      <c r="F120" s="382"/>
      <c r="G120" s="382"/>
      <c r="H120" s="382"/>
      <c r="I120" s="382"/>
      <c r="J120" s="383"/>
    </row>
    <row r="121" spans="1:10" ht="127.5" customHeight="1" x14ac:dyDescent="0.2">
      <c r="A121" s="3">
        <v>1</v>
      </c>
      <c r="B121" s="3">
        <v>114</v>
      </c>
      <c r="C121" s="171" t="s">
        <v>989</v>
      </c>
      <c r="D121" s="3" t="s">
        <v>16</v>
      </c>
      <c r="E121" s="3" t="s">
        <v>17</v>
      </c>
      <c r="F121" s="219">
        <v>94.3</v>
      </c>
      <c r="G121" s="219">
        <v>97</v>
      </c>
      <c r="H121" s="219">
        <v>81.7</v>
      </c>
      <c r="I121" s="217">
        <f>H121/G121*100-100</f>
        <v>-15.773195876288653</v>
      </c>
      <c r="J121" s="222" t="s">
        <v>1431</v>
      </c>
    </row>
    <row r="122" spans="1:10" ht="97.5" customHeight="1" x14ac:dyDescent="0.2">
      <c r="A122" s="3">
        <v>2</v>
      </c>
      <c r="B122" s="3">
        <v>115</v>
      </c>
      <c r="C122" s="65" t="s">
        <v>990</v>
      </c>
      <c r="D122" s="3" t="s">
        <v>16</v>
      </c>
      <c r="E122" s="3" t="s">
        <v>17</v>
      </c>
      <c r="F122" s="219">
        <v>62.2</v>
      </c>
      <c r="G122" s="219">
        <v>62</v>
      </c>
      <c r="H122" s="219">
        <v>49.2</v>
      </c>
      <c r="I122" s="217">
        <f>H122/G122*100-100</f>
        <v>-20.645161290322577</v>
      </c>
      <c r="J122" s="221" t="s">
        <v>1408</v>
      </c>
    </row>
    <row r="123" spans="1:10" ht="197.25" customHeight="1" x14ac:dyDescent="0.2">
      <c r="A123" s="3">
        <v>3</v>
      </c>
      <c r="B123" s="3">
        <v>116</v>
      </c>
      <c r="C123" s="65" t="s">
        <v>991</v>
      </c>
      <c r="D123" s="3" t="s">
        <v>16</v>
      </c>
      <c r="E123" s="3" t="s">
        <v>17</v>
      </c>
      <c r="F123" s="219">
        <v>81.8</v>
      </c>
      <c r="G123" s="219">
        <v>70</v>
      </c>
      <c r="H123" s="219">
        <v>81.3</v>
      </c>
      <c r="I123" s="217">
        <f>H123/G123*100-100</f>
        <v>16.142857142857153</v>
      </c>
      <c r="J123" s="225" t="s">
        <v>1432</v>
      </c>
    </row>
    <row r="124" spans="1:10" ht="56.25" customHeight="1" x14ac:dyDescent="0.2">
      <c r="A124" s="3">
        <v>4</v>
      </c>
      <c r="B124" s="3">
        <v>117</v>
      </c>
      <c r="C124" s="65" t="s">
        <v>992</v>
      </c>
      <c r="D124" s="3" t="s">
        <v>16</v>
      </c>
      <c r="E124" s="3" t="s">
        <v>57</v>
      </c>
      <c r="F124" s="216">
        <v>1869</v>
      </c>
      <c r="G124" s="216">
        <v>1860</v>
      </c>
      <c r="H124" s="216">
        <v>1820</v>
      </c>
      <c r="I124" s="217">
        <f>H124/G124*100-100</f>
        <v>-2.1505376344086073</v>
      </c>
      <c r="J124" s="230" t="s">
        <v>1433</v>
      </c>
    </row>
    <row r="125" spans="1:10" ht="30.75" customHeight="1" x14ac:dyDescent="0.2">
      <c r="A125" s="3" t="s">
        <v>993</v>
      </c>
      <c r="B125" s="3">
        <v>118</v>
      </c>
      <c r="C125" s="333" t="s">
        <v>994</v>
      </c>
      <c r="D125" s="334"/>
      <c r="E125" s="334"/>
      <c r="F125" s="380"/>
      <c r="G125" s="380"/>
      <c r="H125" s="380"/>
      <c r="I125" s="380"/>
      <c r="J125" s="381"/>
    </row>
    <row r="126" spans="1:10" ht="31.5" x14ac:dyDescent="0.2">
      <c r="A126" s="3">
        <v>1</v>
      </c>
      <c r="B126" s="3">
        <v>119</v>
      </c>
      <c r="C126" s="171" t="s">
        <v>995</v>
      </c>
      <c r="D126" s="3" t="s">
        <v>16</v>
      </c>
      <c r="E126" s="3" t="s">
        <v>17</v>
      </c>
      <c r="F126" s="219">
        <v>80</v>
      </c>
      <c r="G126" s="219">
        <v>80</v>
      </c>
      <c r="H126" s="219">
        <v>80</v>
      </c>
      <c r="I126" s="217">
        <f>H126/G126*100-100</f>
        <v>0</v>
      </c>
      <c r="J126" s="220"/>
    </row>
    <row r="127" spans="1:10" ht="30.75" customHeight="1" x14ac:dyDescent="0.2">
      <c r="A127" s="3">
        <v>2</v>
      </c>
      <c r="B127" s="3">
        <v>120</v>
      </c>
      <c r="C127" s="171" t="s">
        <v>967</v>
      </c>
      <c r="D127" s="3" t="s">
        <v>16</v>
      </c>
      <c r="E127" s="3" t="s">
        <v>17</v>
      </c>
      <c r="F127" s="219">
        <v>100</v>
      </c>
      <c r="G127" s="219">
        <v>100</v>
      </c>
      <c r="H127" s="219">
        <v>100</v>
      </c>
      <c r="I127" s="217">
        <f>H127/G127*100-100</f>
        <v>0</v>
      </c>
      <c r="J127" s="223"/>
    </row>
    <row r="128" spans="1:10" ht="15" customHeight="1" x14ac:dyDescent="0.2">
      <c r="A128" s="31" t="s">
        <v>996</v>
      </c>
      <c r="B128" s="3">
        <v>121</v>
      </c>
      <c r="C128" s="349" t="s">
        <v>105</v>
      </c>
      <c r="D128" s="350"/>
      <c r="E128" s="350"/>
      <c r="F128" s="380"/>
      <c r="G128" s="380"/>
      <c r="H128" s="380"/>
      <c r="I128" s="380"/>
      <c r="J128" s="381"/>
    </row>
    <row r="129" spans="1:10" ht="60" x14ac:dyDescent="0.2">
      <c r="A129" s="3">
        <v>1</v>
      </c>
      <c r="B129" s="3">
        <v>122</v>
      </c>
      <c r="C129" s="65" t="s">
        <v>1000</v>
      </c>
      <c r="D129" s="3" t="s">
        <v>16</v>
      </c>
      <c r="E129" s="3" t="s">
        <v>17</v>
      </c>
      <c r="F129" s="219">
        <v>12.1</v>
      </c>
      <c r="G129" s="219">
        <v>12</v>
      </c>
      <c r="H129" s="219">
        <v>7.8</v>
      </c>
      <c r="I129" s="217">
        <f>H129/G129*100-100</f>
        <v>-35</v>
      </c>
      <c r="J129" s="220" t="s">
        <v>1434</v>
      </c>
    </row>
    <row r="130" spans="1:10" ht="15.75" customHeight="1" x14ac:dyDescent="0.2">
      <c r="A130" s="31" t="s">
        <v>997</v>
      </c>
      <c r="B130" s="3">
        <v>123</v>
      </c>
      <c r="C130" s="332" t="s">
        <v>999</v>
      </c>
      <c r="D130" s="332"/>
      <c r="E130" s="332"/>
      <c r="F130" s="332"/>
      <c r="G130" s="332"/>
      <c r="H130" s="332"/>
      <c r="I130" s="332"/>
      <c r="J130" s="332"/>
    </row>
    <row r="131" spans="1:10" ht="48" x14ac:dyDescent="0.2">
      <c r="A131" s="3">
        <v>1</v>
      </c>
      <c r="B131" s="3">
        <v>124</v>
      </c>
      <c r="C131" s="215" t="s">
        <v>1001</v>
      </c>
      <c r="D131" s="3" t="s">
        <v>16</v>
      </c>
      <c r="E131" s="3" t="s">
        <v>17</v>
      </c>
      <c r="F131" s="219">
        <v>11.3</v>
      </c>
      <c r="G131" s="219">
        <v>10.1</v>
      </c>
      <c r="H131" s="219">
        <v>11.8</v>
      </c>
      <c r="I131" s="217">
        <f>H131/G131*100-100</f>
        <v>16.831683168316843</v>
      </c>
      <c r="J131" s="225" t="s">
        <v>1435</v>
      </c>
    </row>
    <row r="132" spans="1:10" ht="102" customHeight="1" x14ac:dyDescent="0.2">
      <c r="A132" s="3">
        <v>2</v>
      </c>
      <c r="B132" s="3">
        <v>125</v>
      </c>
      <c r="C132" s="65" t="s">
        <v>1002</v>
      </c>
      <c r="D132" s="3" t="s">
        <v>16</v>
      </c>
      <c r="E132" s="3" t="s">
        <v>17</v>
      </c>
      <c r="F132" s="219">
        <v>28</v>
      </c>
      <c r="G132" s="219">
        <v>7.5</v>
      </c>
      <c r="H132" s="219">
        <v>40</v>
      </c>
      <c r="I132" s="217">
        <f>H132/G132*100-100</f>
        <v>433.33333333333326</v>
      </c>
      <c r="J132" s="224" t="s">
        <v>1436</v>
      </c>
    </row>
    <row r="133" spans="1:10" ht="15" customHeight="1" x14ac:dyDescent="0.2">
      <c r="A133" s="31" t="s">
        <v>998</v>
      </c>
      <c r="B133" s="3">
        <v>126</v>
      </c>
      <c r="C133" s="384" t="s">
        <v>969</v>
      </c>
      <c r="D133" s="378"/>
      <c r="E133" s="378"/>
      <c r="F133" s="380"/>
      <c r="G133" s="380"/>
      <c r="H133" s="380"/>
      <c r="I133" s="380"/>
      <c r="J133" s="381"/>
    </row>
    <row r="134" spans="1:10" ht="47.25" x14ac:dyDescent="0.2">
      <c r="A134" s="3">
        <v>1</v>
      </c>
      <c r="B134" s="3">
        <v>127</v>
      </c>
      <c r="C134" s="171" t="s">
        <v>1003</v>
      </c>
      <c r="D134" s="3" t="s">
        <v>16</v>
      </c>
      <c r="E134" s="3" t="s">
        <v>17</v>
      </c>
      <c r="F134" s="219">
        <v>100</v>
      </c>
      <c r="G134" s="219">
        <v>100</v>
      </c>
      <c r="H134" s="219">
        <v>100</v>
      </c>
      <c r="I134" s="217">
        <f>H134/G134*100-100</f>
        <v>0</v>
      </c>
      <c r="J134" s="223" t="s">
        <v>1341</v>
      </c>
    </row>
    <row r="135" spans="1:10" x14ac:dyDescent="0.2">
      <c r="A135" s="36" t="s">
        <v>103</v>
      </c>
      <c r="B135" s="3">
        <v>128</v>
      </c>
      <c r="C135" s="326" t="s">
        <v>104</v>
      </c>
      <c r="D135" s="327"/>
      <c r="E135" s="327"/>
      <c r="F135" s="382"/>
      <c r="G135" s="382"/>
      <c r="H135" s="382"/>
      <c r="I135" s="382"/>
      <c r="J135" s="383"/>
    </row>
    <row r="136" spans="1:10" ht="84.75" customHeight="1" x14ac:dyDescent="0.2">
      <c r="A136" s="3">
        <v>1</v>
      </c>
      <c r="B136" s="3">
        <v>129</v>
      </c>
      <c r="C136" s="65" t="s">
        <v>1004</v>
      </c>
      <c r="D136" s="3" t="s">
        <v>16</v>
      </c>
      <c r="E136" s="3" t="s">
        <v>17</v>
      </c>
      <c r="F136" s="219">
        <v>87.9</v>
      </c>
      <c r="G136" s="232">
        <v>84</v>
      </c>
      <c r="H136" s="219">
        <v>54.5</v>
      </c>
      <c r="I136" s="217">
        <f>H136/G136*100-100</f>
        <v>-35.11904761904762</v>
      </c>
      <c r="J136" s="218" t="s">
        <v>1437</v>
      </c>
    </row>
    <row r="137" spans="1:10" ht="47.25" x14ac:dyDescent="0.2">
      <c r="A137" s="3">
        <v>2</v>
      </c>
      <c r="B137" s="3">
        <v>130</v>
      </c>
      <c r="C137" s="171" t="s">
        <v>1005</v>
      </c>
      <c r="D137" s="3" t="s">
        <v>16</v>
      </c>
      <c r="E137" s="3" t="s">
        <v>45</v>
      </c>
      <c r="F137" s="216">
        <v>23</v>
      </c>
      <c r="G137" s="233">
        <v>20</v>
      </c>
      <c r="H137" s="216">
        <v>18</v>
      </c>
      <c r="I137" s="217">
        <f>H137/G137*100-100</f>
        <v>-10</v>
      </c>
      <c r="J137" s="218" t="s">
        <v>1438</v>
      </c>
    </row>
    <row r="138" spans="1:10" ht="22.5" customHeight="1" x14ac:dyDescent="0.2">
      <c r="A138" s="31" t="s">
        <v>1009</v>
      </c>
      <c r="B138" s="3">
        <v>131</v>
      </c>
      <c r="C138" s="349" t="s">
        <v>1006</v>
      </c>
      <c r="D138" s="350"/>
      <c r="E138" s="350"/>
      <c r="F138" s="380"/>
      <c r="G138" s="380"/>
      <c r="H138" s="380"/>
      <c r="I138" s="380"/>
      <c r="J138" s="381"/>
    </row>
    <row r="139" spans="1:10" ht="31.5" x14ac:dyDescent="0.2">
      <c r="A139" s="3">
        <v>1</v>
      </c>
      <c r="B139" s="3">
        <v>132</v>
      </c>
      <c r="C139" s="65" t="s">
        <v>1007</v>
      </c>
      <c r="D139" s="3" t="s">
        <v>16</v>
      </c>
      <c r="E139" s="3" t="s">
        <v>57</v>
      </c>
      <c r="F139" s="216">
        <v>1397</v>
      </c>
      <c r="G139" s="216">
        <v>1400</v>
      </c>
      <c r="H139" s="216">
        <v>815</v>
      </c>
      <c r="I139" s="217">
        <f>H139/G139*100-100</f>
        <v>-41.785714285714285</v>
      </c>
      <c r="J139" s="218" t="s">
        <v>1439</v>
      </c>
    </row>
    <row r="140" spans="1:10" ht="27.75" customHeight="1" x14ac:dyDescent="0.2">
      <c r="A140" s="3">
        <v>2</v>
      </c>
      <c r="B140" s="3">
        <v>133</v>
      </c>
      <c r="C140" s="215" t="s">
        <v>1008</v>
      </c>
      <c r="D140" s="3" t="s">
        <v>16</v>
      </c>
      <c r="E140" s="3" t="s">
        <v>17</v>
      </c>
      <c r="F140" s="219">
        <v>100</v>
      </c>
      <c r="G140" s="219">
        <v>100</v>
      </c>
      <c r="H140" s="219">
        <v>100</v>
      </c>
      <c r="I140" s="217">
        <f>H140/G140*100-100</f>
        <v>0</v>
      </c>
      <c r="J140" s="223"/>
    </row>
    <row r="141" spans="1:10" ht="15" customHeight="1" x14ac:dyDescent="0.2">
      <c r="A141" s="31" t="s">
        <v>1010</v>
      </c>
      <c r="B141" s="3">
        <v>134</v>
      </c>
      <c r="C141" s="332" t="s">
        <v>932</v>
      </c>
      <c r="D141" s="332"/>
      <c r="E141" s="332"/>
      <c r="F141" s="332"/>
      <c r="G141" s="332"/>
      <c r="H141" s="332"/>
      <c r="I141" s="332"/>
      <c r="J141" s="332"/>
    </row>
    <row r="142" spans="1:10" ht="48" x14ac:dyDescent="0.2">
      <c r="A142" s="3">
        <v>1</v>
      </c>
      <c r="B142" s="3">
        <v>135</v>
      </c>
      <c r="C142" s="215" t="s">
        <v>1011</v>
      </c>
      <c r="D142" s="3" t="s">
        <v>16</v>
      </c>
      <c r="E142" s="3" t="s">
        <v>17</v>
      </c>
      <c r="F142" s="219">
        <v>100</v>
      </c>
      <c r="G142" s="219">
        <v>100</v>
      </c>
      <c r="H142" s="219">
        <v>100</v>
      </c>
      <c r="I142" s="217">
        <f>H142/G142*100-100</f>
        <v>0</v>
      </c>
      <c r="J142" s="225" t="s">
        <v>1440</v>
      </c>
    </row>
    <row r="143" spans="1:10" ht="15" customHeight="1" x14ac:dyDescent="0.2">
      <c r="A143" s="36" t="s">
        <v>106</v>
      </c>
      <c r="B143" s="3">
        <v>136</v>
      </c>
      <c r="C143" s="385" t="s">
        <v>107</v>
      </c>
      <c r="D143" s="386"/>
      <c r="E143" s="386"/>
      <c r="F143" s="382"/>
      <c r="G143" s="382"/>
      <c r="H143" s="382"/>
      <c r="I143" s="382"/>
      <c r="J143" s="383"/>
    </row>
    <row r="144" spans="1:10" ht="30" customHeight="1" x14ac:dyDescent="0.2">
      <c r="A144" s="3">
        <v>1</v>
      </c>
      <c r="B144" s="3">
        <v>137</v>
      </c>
      <c r="C144" s="65" t="s">
        <v>1012</v>
      </c>
      <c r="D144" s="3" t="s">
        <v>16</v>
      </c>
      <c r="E144" s="3" t="s">
        <v>45</v>
      </c>
      <c r="F144" s="216">
        <v>66</v>
      </c>
      <c r="G144" s="216">
        <v>65</v>
      </c>
      <c r="H144" s="216">
        <v>53</v>
      </c>
      <c r="I144" s="217">
        <f>H144/G144*100-100</f>
        <v>-18.461538461538467</v>
      </c>
      <c r="J144" s="220"/>
    </row>
    <row r="145" spans="1:10" ht="98.25" customHeight="1" x14ac:dyDescent="0.2">
      <c r="A145" s="3">
        <v>2</v>
      </c>
      <c r="B145" s="3">
        <v>138</v>
      </c>
      <c r="C145" s="65" t="s">
        <v>945</v>
      </c>
      <c r="D145" s="3" t="s">
        <v>16</v>
      </c>
      <c r="E145" s="3" t="s">
        <v>17</v>
      </c>
      <c r="F145" s="219">
        <v>97.4</v>
      </c>
      <c r="G145" s="219">
        <v>95</v>
      </c>
      <c r="H145" s="219">
        <v>72.099999999999994</v>
      </c>
      <c r="I145" s="217">
        <f>H145/G145*100-100</f>
        <v>-24.10526315789474</v>
      </c>
      <c r="J145" s="220" t="s">
        <v>1410</v>
      </c>
    </row>
    <row r="146" spans="1:10" ht="60" x14ac:dyDescent="0.2">
      <c r="A146" s="3">
        <v>3</v>
      </c>
      <c r="B146" s="3">
        <v>139</v>
      </c>
      <c r="C146" s="65" t="s">
        <v>1013</v>
      </c>
      <c r="D146" s="3" t="s">
        <v>16</v>
      </c>
      <c r="E146" s="3" t="s">
        <v>17</v>
      </c>
      <c r="F146" s="219">
        <v>44.1</v>
      </c>
      <c r="G146" s="219">
        <v>40</v>
      </c>
      <c r="H146" s="219">
        <v>35</v>
      </c>
      <c r="I146" s="217">
        <f>H146/G146*100-100</f>
        <v>-12.5</v>
      </c>
      <c r="J146" s="220" t="s">
        <v>1441</v>
      </c>
    </row>
    <row r="147" spans="1:10" ht="29.25" customHeight="1" x14ac:dyDescent="0.2">
      <c r="A147" s="31" t="s">
        <v>1018</v>
      </c>
      <c r="B147" s="3">
        <v>140</v>
      </c>
      <c r="C147" s="333" t="s">
        <v>1014</v>
      </c>
      <c r="D147" s="334"/>
      <c r="E147" s="334"/>
      <c r="F147" s="380"/>
      <c r="G147" s="380"/>
      <c r="H147" s="380"/>
      <c r="I147" s="380"/>
      <c r="J147" s="381"/>
    </row>
    <row r="148" spans="1:10" ht="31.5" x14ac:dyDescent="0.2">
      <c r="A148" s="3">
        <v>1</v>
      </c>
      <c r="B148" s="3">
        <v>141</v>
      </c>
      <c r="C148" s="171" t="s">
        <v>1015</v>
      </c>
      <c r="D148" s="3" t="s">
        <v>16</v>
      </c>
      <c r="E148" s="3" t="s">
        <v>57</v>
      </c>
      <c r="F148" s="216">
        <v>1757</v>
      </c>
      <c r="G148" s="216">
        <v>1750</v>
      </c>
      <c r="H148" s="216">
        <v>1726</v>
      </c>
      <c r="I148" s="217">
        <f>H148/G148*100-100</f>
        <v>-1.3714285714285666</v>
      </c>
      <c r="J148" s="220"/>
    </row>
    <row r="149" spans="1:10" ht="33" customHeight="1" x14ac:dyDescent="0.2">
      <c r="A149" s="3">
        <v>2</v>
      </c>
      <c r="B149" s="3">
        <v>142</v>
      </c>
      <c r="C149" s="171" t="s">
        <v>1016</v>
      </c>
      <c r="D149" s="3" t="s">
        <v>16</v>
      </c>
      <c r="E149" s="3" t="s">
        <v>17</v>
      </c>
      <c r="F149" s="219">
        <v>100</v>
      </c>
      <c r="G149" s="219">
        <v>100</v>
      </c>
      <c r="H149" s="219">
        <v>100</v>
      </c>
      <c r="I149" s="217">
        <f>H149/G149*100-100</f>
        <v>0</v>
      </c>
      <c r="J149" s="223"/>
    </row>
    <row r="150" spans="1:10" ht="30" customHeight="1" x14ac:dyDescent="0.2">
      <c r="A150" s="31" t="s">
        <v>1019</v>
      </c>
      <c r="B150" s="3">
        <v>143</v>
      </c>
      <c r="C150" s="333" t="s">
        <v>1017</v>
      </c>
      <c r="D150" s="334"/>
      <c r="E150" s="334"/>
      <c r="F150" s="380"/>
      <c r="G150" s="380"/>
      <c r="H150" s="380"/>
      <c r="I150" s="380"/>
      <c r="J150" s="381"/>
    </row>
    <row r="151" spans="1:10" ht="76.5" customHeight="1" x14ac:dyDescent="0.2">
      <c r="A151" s="3">
        <v>1</v>
      </c>
      <c r="B151" s="3">
        <v>144</v>
      </c>
      <c r="C151" s="171" t="s">
        <v>1020</v>
      </c>
      <c r="D151" s="3" t="s">
        <v>16</v>
      </c>
      <c r="E151" s="229" t="s">
        <v>17</v>
      </c>
      <c r="F151" s="219">
        <v>97.2</v>
      </c>
      <c r="G151" s="219">
        <v>100</v>
      </c>
      <c r="H151" s="219">
        <v>64.7</v>
      </c>
      <c r="I151" s="217">
        <f>H151/G151*100-100</f>
        <v>-35.299999999999997</v>
      </c>
      <c r="J151" s="225" t="s">
        <v>1442</v>
      </c>
    </row>
    <row r="152" spans="1:10" ht="15" customHeight="1" x14ac:dyDescent="0.2">
      <c r="A152" s="31" t="s">
        <v>1022</v>
      </c>
      <c r="B152" s="3">
        <v>145</v>
      </c>
      <c r="C152" s="333" t="s">
        <v>108</v>
      </c>
      <c r="D152" s="334"/>
      <c r="E152" s="334"/>
      <c r="F152" s="380"/>
      <c r="G152" s="380"/>
      <c r="H152" s="380"/>
      <c r="I152" s="380"/>
      <c r="J152" s="381"/>
    </row>
    <row r="153" spans="1:10" ht="84.75" customHeight="1" x14ac:dyDescent="0.2">
      <c r="A153" s="3">
        <v>1</v>
      </c>
      <c r="B153" s="3">
        <v>146</v>
      </c>
      <c r="C153" s="65" t="s">
        <v>1021</v>
      </c>
      <c r="D153" s="3" t="s">
        <v>16</v>
      </c>
      <c r="E153" s="3" t="s">
        <v>17</v>
      </c>
      <c r="F153" s="219">
        <v>61.8</v>
      </c>
      <c r="G153" s="219">
        <v>51</v>
      </c>
      <c r="H153" s="219">
        <v>19.2</v>
      </c>
      <c r="I153" s="217">
        <f>H153/G153*100-100</f>
        <v>-62.352941176470587</v>
      </c>
      <c r="J153" s="225" t="s">
        <v>1443</v>
      </c>
    </row>
    <row r="154" spans="1:10" ht="15" customHeight="1" x14ac:dyDescent="0.2">
      <c r="A154" s="31" t="s">
        <v>1023</v>
      </c>
      <c r="B154" s="3">
        <v>147</v>
      </c>
      <c r="C154" s="333" t="s">
        <v>105</v>
      </c>
      <c r="D154" s="334"/>
      <c r="E154" s="334"/>
      <c r="F154" s="380"/>
      <c r="G154" s="380"/>
      <c r="H154" s="380"/>
      <c r="I154" s="380"/>
      <c r="J154" s="381"/>
    </row>
    <row r="155" spans="1:10" ht="47.25" x14ac:dyDescent="0.2">
      <c r="A155" s="3">
        <v>1</v>
      </c>
      <c r="B155" s="3">
        <v>148</v>
      </c>
      <c r="C155" s="171" t="s">
        <v>1024</v>
      </c>
      <c r="D155" s="3" t="s">
        <v>16</v>
      </c>
      <c r="E155" s="3" t="s">
        <v>17</v>
      </c>
      <c r="F155" s="219">
        <v>100</v>
      </c>
      <c r="G155" s="219">
        <v>100</v>
      </c>
      <c r="H155" s="219">
        <v>100</v>
      </c>
      <c r="I155" s="217">
        <f>H155/G155*100-100</f>
        <v>0</v>
      </c>
      <c r="J155" s="220"/>
    </row>
    <row r="156" spans="1:10" ht="15.75" customHeight="1" x14ac:dyDescent="0.2">
      <c r="A156" s="36" t="s">
        <v>109</v>
      </c>
      <c r="B156" s="3">
        <v>149</v>
      </c>
      <c r="C156" s="387" t="s">
        <v>110</v>
      </c>
      <c r="D156" s="388"/>
      <c r="E156" s="388"/>
      <c r="F156" s="382"/>
      <c r="G156" s="382"/>
      <c r="H156" s="382"/>
      <c r="I156" s="382"/>
      <c r="J156" s="383"/>
    </row>
    <row r="157" spans="1:10" ht="92.25" customHeight="1" x14ac:dyDescent="0.2">
      <c r="A157" s="3">
        <v>1</v>
      </c>
      <c r="B157" s="3">
        <v>150</v>
      </c>
      <c r="C157" s="65" t="s">
        <v>1026</v>
      </c>
      <c r="D157" s="3" t="s">
        <v>16</v>
      </c>
      <c r="E157" s="3" t="s">
        <v>17</v>
      </c>
      <c r="F157" s="219">
        <v>86.9</v>
      </c>
      <c r="G157" s="219">
        <v>86</v>
      </c>
      <c r="H157" s="219">
        <v>69.400000000000006</v>
      </c>
      <c r="I157" s="217">
        <f>H157/G157*100-100</f>
        <v>-19.302325581395337</v>
      </c>
      <c r="J157" s="222" t="s">
        <v>1411</v>
      </c>
    </row>
    <row r="158" spans="1:10" ht="78.75" customHeight="1" x14ac:dyDescent="0.2">
      <c r="A158" s="3">
        <v>2</v>
      </c>
      <c r="B158" s="3">
        <v>151</v>
      </c>
      <c r="C158" s="65" t="s">
        <v>1027</v>
      </c>
      <c r="D158" s="3" t="s">
        <v>16</v>
      </c>
      <c r="E158" s="3" t="s">
        <v>17</v>
      </c>
      <c r="F158" s="219">
        <v>37.4</v>
      </c>
      <c r="G158" s="219">
        <v>34</v>
      </c>
      <c r="H158" s="219">
        <v>23.4</v>
      </c>
      <c r="I158" s="217">
        <f>H158/G158*100-100</f>
        <v>-31.17647058823529</v>
      </c>
      <c r="J158" s="220" t="s">
        <v>1444</v>
      </c>
    </row>
    <row r="159" spans="1:10" ht="23.25" customHeight="1" x14ac:dyDescent="0.2">
      <c r="A159" s="31" t="s">
        <v>1028</v>
      </c>
      <c r="B159" s="3">
        <v>152</v>
      </c>
      <c r="C159" s="332" t="s">
        <v>1025</v>
      </c>
      <c r="D159" s="332"/>
      <c r="E159" s="332"/>
      <c r="F159" s="332"/>
      <c r="G159" s="332"/>
      <c r="H159" s="332"/>
      <c r="I159" s="332"/>
      <c r="J159" s="332"/>
    </row>
    <row r="160" spans="1:10" ht="87.75" customHeight="1" x14ac:dyDescent="0.2">
      <c r="A160" s="3">
        <v>1</v>
      </c>
      <c r="B160" s="3">
        <v>153</v>
      </c>
      <c r="C160" s="65" t="s">
        <v>1029</v>
      </c>
      <c r="D160" s="3" t="s">
        <v>20</v>
      </c>
      <c r="E160" s="3" t="s">
        <v>17</v>
      </c>
      <c r="F160" s="219">
        <v>58</v>
      </c>
      <c r="G160" s="219">
        <v>55</v>
      </c>
      <c r="H160" s="219">
        <v>48.8</v>
      </c>
      <c r="I160" s="217">
        <f>100-(H160/G160*100)</f>
        <v>11.27272727272728</v>
      </c>
      <c r="J160" s="220" t="s">
        <v>1445</v>
      </c>
    </row>
    <row r="161" spans="1:10" ht="15" customHeight="1" x14ac:dyDescent="0.2">
      <c r="A161" s="31" t="s">
        <v>1032</v>
      </c>
      <c r="B161" s="3">
        <v>154</v>
      </c>
      <c r="C161" s="332" t="s">
        <v>1030</v>
      </c>
      <c r="D161" s="332"/>
      <c r="E161" s="332"/>
      <c r="F161" s="332"/>
      <c r="G161" s="332"/>
      <c r="H161" s="332"/>
      <c r="I161" s="332"/>
      <c r="J161" s="332"/>
    </row>
    <row r="162" spans="1:10" ht="100.5" customHeight="1" x14ac:dyDescent="0.2">
      <c r="A162" s="3">
        <v>1</v>
      </c>
      <c r="B162" s="3">
        <v>155</v>
      </c>
      <c r="C162" s="215" t="s">
        <v>1031</v>
      </c>
      <c r="D162" s="3" t="s">
        <v>16</v>
      </c>
      <c r="E162" s="3" t="s">
        <v>57</v>
      </c>
      <c r="F162" s="216">
        <v>8747</v>
      </c>
      <c r="G162" s="216">
        <v>8600</v>
      </c>
      <c r="H162" s="216">
        <v>7031</v>
      </c>
      <c r="I162" s="217">
        <f>H162/G162*100-100</f>
        <v>-18.244186046511629</v>
      </c>
      <c r="J162" s="218" t="s">
        <v>1446</v>
      </c>
    </row>
    <row r="163" spans="1:10" ht="15" customHeight="1" x14ac:dyDescent="0.2">
      <c r="A163" s="3" t="s">
        <v>1033</v>
      </c>
      <c r="B163" s="3">
        <v>156</v>
      </c>
      <c r="C163" s="332" t="s">
        <v>1041</v>
      </c>
      <c r="D163" s="332"/>
      <c r="E163" s="332"/>
      <c r="F163" s="332"/>
      <c r="G163" s="332"/>
      <c r="H163" s="332"/>
      <c r="I163" s="332"/>
      <c r="J163" s="332"/>
    </row>
    <row r="164" spans="1:10" ht="74.25" customHeight="1" x14ac:dyDescent="0.2">
      <c r="A164" s="3">
        <v>1</v>
      </c>
      <c r="B164" s="3">
        <v>157</v>
      </c>
      <c r="C164" s="215" t="s">
        <v>1037</v>
      </c>
      <c r="D164" s="3" t="s">
        <v>16</v>
      </c>
      <c r="E164" s="3" t="s">
        <v>57</v>
      </c>
      <c r="F164" s="234">
        <v>708</v>
      </c>
      <c r="G164" s="216">
        <v>696</v>
      </c>
      <c r="H164" s="234">
        <v>712</v>
      </c>
      <c r="I164" s="235">
        <f>H164/G164*100-100</f>
        <v>2.2988505747126453</v>
      </c>
      <c r="J164" s="220" t="s">
        <v>1447</v>
      </c>
    </row>
    <row r="165" spans="1:10" ht="32.25" customHeight="1" x14ac:dyDescent="0.2">
      <c r="A165" s="31" t="s">
        <v>1034</v>
      </c>
      <c r="B165" s="3">
        <v>158</v>
      </c>
      <c r="C165" s="332" t="s">
        <v>1036</v>
      </c>
      <c r="D165" s="332"/>
      <c r="E165" s="332"/>
      <c r="F165" s="332"/>
      <c r="G165" s="332"/>
      <c r="H165" s="332"/>
      <c r="I165" s="332"/>
      <c r="J165" s="332"/>
    </row>
    <row r="166" spans="1:10" x14ac:dyDescent="0.2">
      <c r="A166" s="3">
        <v>1</v>
      </c>
      <c r="B166" s="3">
        <v>159</v>
      </c>
      <c r="C166" s="65" t="s">
        <v>1035</v>
      </c>
      <c r="D166" s="3" t="s">
        <v>16</v>
      </c>
      <c r="E166" s="3" t="s">
        <v>57</v>
      </c>
      <c r="F166" s="216">
        <v>3053</v>
      </c>
      <c r="G166" s="216">
        <v>2778</v>
      </c>
      <c r="H166" s="216">
        <v>1658</v>
      </c>
      <c r="I166" s="217">
        <f>H166/G166*100-100</f>
        <v>-40.316774658027356</v>
      </c>
      <c r="J166" s="236" t="s">
        <v>1448</v>
      </c>
    </row>
    <row r="167" spans="1:10" ht="39.75" customHeight="1" x14ac:dyDescent="0.2">
      <c r="A167" s="3">
        <v>2</v>
      </c>
      <c r="B167" s="3">
        <v>160</v>
      </c>
      <c r="C167" s="215" t="s">
        <v>967</v>
      </c>
      <c r="D167" s="3" t="s">
        <v>16</v>
      </c>
      <c r="E167" s="3" t="s">
        <v>17</v>
      </c>
      <c r="F167" s="219">
        <v>100</v>
      </c>
      <c r="G167" s="219">
        <v>100</v>
      </c>
      <c r="H167" s="219">
        <v>100</v>
      </c>
      <c r="I167" s="217">
        <f>H167/G167*100-100</f>
        <v>0</v>
      </c>
      <c r="J167" s="223"/>
    </row>
    <row r="168" spans="1:10" ht="39.75" customHeight="1" x14ac:dyDescent="0.2">
      <c r="A168" s="3" t="s">
        <v>1163</v>
      </c>
      <c r="B168" s="3">
        <v>161</v>
      </c>
      <c r="C168" s="332" t="s">
        <v>1088</v>
      </c>
      <c r="D168" s="332"/>
      <c r="E168" s="332"/>
      <c r="F168" s="332"/>
      <c r="G168" s="332"/>
      <c r="H168" s="332"/>
      <c r="I168" s="332"/>
      <c r="J168" s="332"/>
    </row>
    <row r="169" spans="1:10" ht="63" customHeight="1" x14ac:dyDescent="0.2">
      <c r="A169" s="3" t="s">
        <v>1</v>
      </c>
      <c r="B169" s="3">
        <v>162</v>
      </c>
      <c r="C169" s="65" t="s">
        <v>1164</v>
      </c>
      <c r="D169" s="3" t="s">
        <v>16</v>
      </c>
      <c r="E169" s="3" t="s">
        <v>17</v>
      </c>
      <c r="F169" s="214"/>
      <c r="G169" s="216">
        <v>90</v>
      </c>
      <c r="H169" s="216">
        <v>90.3</v>
      </c>
      <c r="I169" s="237">
        <f>H169/G169*100%</f>
        <v>1.0033333333333334</v>
      </c>
      <c r="J169" s="218" t="s">
        <v>1449</v>
      </c>
    </row>
    <row r="170" spans="1:10" ht="19.5" customHeight="1" x14ac:dyDescent="0.2">
      <c r="A170" s="36" t="s">
        <v>111</v>
      </c>
      <c r="B170" s="3">
        <v>163</v>
      </c>
      <c r="C170" s="325" t="s">
        <v>1129</v>
      </c>
      <c r="D170" s="325"/>
      <c r="E170" s="325"/>
      <c r="F170" s="325"/>
      <c r="G170" s="325"/>
      <c r="H170" s="325"/>
      <c r="I170" s="325"/>
      <c r="J170" s="325"/>
    </row>
    <row r="171" spans="1:10" ht="32.25" customHeight="1" x14ac:dyDescent="0.2">
      <c r="A171" s="3">
        <v>1</v>
      </c>
      <c r="B171" s="3">
        <v>164</v>
      </c>
      <c r="C171" s="215" t="s">
        <v>1038</v>
      </c>
      <c r="D171" s="3" t="s">
        <v>16</v>
      </c>
      <c r="E171" s="3" t="s">
        <v>17</v>
      </c>
      <c r="F171" s="219">
        <v>100</v>
      </c>
      <c r="G171" s="219">
        <v>100</v>
      </c>
      <c r="H171" s="219">
        <v>100</v>
      </c>
      <c r="I171" s="217">
        <f>H171/G171*100-100</f>
        <v>0</v>
      </c>
      <c r="J171" s="223"/>
    </row>
    <row r="172" spans="1:10" ht="125.25" customHeight="1" x14ac:dyDescent="0.2">
      <c r="A172" s="3">
        <v>2</v>
      </c>
      <c r="B172" s="3">
        <v>165</v>
      </c>
      <c r="C172" s="65" t="s">
        <v>1039</v>
      </c>
      <c r="D172" s="3" t="s">
        <v>16</v>
      </c>
      <c r="E172" s="3" t="s">
        <v>17</v>
      </c>
      <c r="F172" s="219">
        <v>59.2</v>
      </c>
      <c r="G172" s="219">
        <v>60</v>
      </c>
      <c r="H172" s="219">
        <v>59.3</v>
      </c>
      <c r="I172" s="217">
        <f>H172/G172*100-100</f>
        <v>-1.1666666666666714</v>
      </c>
      <c r="J172" s="220" t="s">
        <v>1412</v>
      </c>
    </row>
    <row r="173" spans="1:10" ht="34.5" customHeight="1" x14ac:dyDescent="0.2">
      <c r="A173" s="3">
        <v>3</v>
      </c>
      <c r="B173" s="3">
        <v>166</v>
      </c>
      <c r="C173" s="215" t="s">
        <v>1040</v>
      </c>
      <c r="D173" s="3" t="s">
        <v>16</v>
      </c>
      <c r="E173" s="3" t="s">
        <v>17</v>
      </c>
      <c r="F173" s="219">
        <v>74.8</v>
      </c>
      <c r="G173" s="219">
        <v>64</v>
      </c>
      <c r="H173" s="219">
        <v>0</v>
      </c>
      <c r="I173" s="217">
        <f>H173/G173*100-100</f>
        <v>-100</v>
      </c>
      <c r="J173" s="221" t="s">
        <v>1450</v>
      </c>
    </row>
    <row r="174" spans="1:10" ht="74.25" customHeight="1" x14ac:dyDescent="0.2">
      <c r="A174" s="3">
        <v>4</v>
      </c>
      <c r="B174" s="3">
        <v>167</v>
      </c>
      <c r="C174" s="215" t="s">
        <v>1165</v>
      </c>
      <c r="D174" s="3" t="s">
        <v>16</v>
      </c>
      <c r="E174" s="3" t="s">
        <v>17</v>
      </c>
      <c r="F174" s="219"/>
      <c r="G174" s="219">
        <v>20</v>
      </c>
      <c r="H174" s="219">
        <v>0</v>
      </c>
      <c r="I174" s="217">
        <f>H174/G174*100-100</f>
        <v>-100</v>
      </c>
      <c r="J174" s="221" t="s">
        <v>1451</v>
      </c>
    </row>
    <row r="175" spans="1:10" ht="84" customHeight="1" x14ac:dyDescent="0.2">
      <c r="A175" s="3">
        <v>5</v>
      </c>
      <c r="B175" s="3">
        <v>168</v>
      </c>
      <c r="C175" s="215" t="s">
        <v>1166</v>
      </c>
      <c r="D175" s="3" t="s">
        <v>16</v>
      </c>
      <c r="E175" s="3" t="s">
        <v>17</v>
      </c>
      <c r="F175" s="219"/>
      <c r="G175" s="219">
        <v>10</v>
      </c>
      <c r="H175" s="219">
        <v>0</v>
      </c>
      <c r="I175" s="217">
        <f>H175/G175*100-100</f>
        <v>-100</v>
      </c>
      <c r="J175" s="221" t="s">
        <v>1452</v>
      </c>
    </row>
    <row r="176" spans="1:10" ht="15" customHeight="1" x14ac:dyDescent="0.2">
      <c r="A176" s="31" t="s">
        <v>1042</v>
      </c>
      <c r="B176" s="3">
        <v>169</v>
      </c>
      <c r="C176" s="332" t="s">
        <v>1167</v>
      </c>
      <c r="D176" s="332"/>
      <c r="E176" s="332"/>
      <c r="F176" s="332"/>
      <c r="G176" s="332"/>
      <c r="H176" s="332"/>
      <c r="I176" s="332"/>
      <c r="J176" s="332"/>
    </row>
    <row r="177" spans="1:10" ht="57.75" customHeight="1" x14ac:dyDescent="0.2">
      <c r="A177" s="3">
        <v>1</v>
      </c>
      <c r="B177" s="3">
        <v>170</v>
      </c>
      <c r="C177" s="215" t="s">
        <v>1169</v>
      </c>
      <c r="D177" s="3" t="s">
        <v>16</v>
      </c>
      <c r="E177" s="3" t="s">
        <v>17</v>
      </c>
      <c r="F177" s="219">
        <v>50</v>
      </c>
      <c r="G177" s="219">
        <v>60</v>
      </c>
      <c r="H177" s="219">
        <v>40</v>
      </c>
      <c r="I177" s="217">
        <f>H177/G177*100-100</f>
        <v>-33.333333333333343</v>
      </c>
      <c r="J177" s="221" t="s">
        <v>1343</v>
      </c>
    </row>
    <row r="178" spans="1:10" ht="15" customHeight="1" x14ac:dyDescent="0.2">
      <c r="A178" s="31" t="s">
        <v>1043</v>
      </c>
      <c r="B178" s="3">
        <v>171</v>
      </c>
      <c r="C178" s="332" t="s">
        <v>1168</v>
      </c>
      <c r="D178" s="332"/>
      <c r="E178" s="332"/>
      <c r="F178" s="332"/>
      <c r="G178" s="332"/>
      <c r="H178" s="332"/>
      <c r="I178" s="332"/>
      <c r="J178" s="332"/>
    </row>
    <row r="179" spans="1:10" ht="66.75" customHeight="1" x14ac:dyDescent="0.2">
      <c r="A179" s="3">
        <v>1</v>
      </c>
      <c r="B179" s="3">
        <v>172</v>
      </c>
      <c r="C179" s="215" t="s">
        <v>1170</v>
      </c>
      <c r="D179" s="3" t="s">
        <v>16</v>
      </c>
      <c r="E179" s="3" t="s">
        <v>17</v>
      </c>
      <c r="F179" s="219"/>
      <c r="G179" s="219">
        <v>20</v>
      </c>
      <c r="H179" s="219">
        <v>0</v>
      </c>
      <c r="I179" s="217">
        <f>H179/G179*100-100</f>
        <v>-100</v>
      </c>
      <c r="J179" s="221" t="s">
        <v>1453</v>
      </c>
    </row>
    <row r="180" spans="1:10" ht="15" customHeight="1" x14ac:dyDescent="0.2">
      <c r="A180" s="36" t="s">
        <v>112</v>
      </c>
      <c r="B180" s="3">
        <v>173</v>
      </c>
      <c r="C180" s="325" t="s">
        <v>113</v>
      </c>
      <c r="D180" s="325"/>
      <c r="E180" s="325"/>
      <c r="F180" s="325"/>
      <c r="G180" s="325"/>
      <c r="H180" s="325"/>
      <c r="I180" s="325"/>
      <c r="J180" s="325"/>
    </row>
    <row r="181" spans="1:10" ht="48.75" customHeight="1" x14ac:dyDescent="0.2">
      <c r="A181" s="3">
        <v>1</v>
      </c>
      <c r="B181" s="3">
        <v>174</v>
      </c>
      <c r="C181" s="65" t="s">
        <v>943</v>
      </c>
      <c r="D181" s="3" t="s">
        <v>16</v>
      </c>
      <c r="E181" s="3" t="s">
        <v>17</v>
      </c>
      <c r="F181" s="219">
        <v>103.1</v>
      </c>
      <c r="G181" s="219">
        <v>95</v>
      </c>
      <c r="H181" s="219">
        <v>85.7</v>
      </c>
      <c r="I181" s="217">
        <f>H181/G181*100-100</f>
        <v>-9.7894736842105203</v>
      </c>
      <c r="J181" s="220" t="s">
        <v>1454</v>
      </c>
    </row>
    <row r="182" spans="1:10" ht="15" customHeight="1" x14ac:dyDescent="0.2">
      <c r="A182" s="31" t="s">
        <v>1043</v>
      </c>
      <c r="B182" s="3">
        <v>175</v>
      </c>
      <c r="C182" s="332" t="s">
        <v>114</v>
      </c>
      <c r="D182" s="332"/>
      <c r="E182" s="332"/>
      <c r="F182" s="332"/>
      <c r="G182" s="332"/>
      <c r="H182" s="332"/>
      <c r="I182" s="332"/>
      <c r="J182" s="332"/>
    </row>
    <row r="183" spans="1:10" ht="54" customHeight="1" x14ac:dyDescent="0.2">
      <c r="A183" s="3">
        <v>1</v>
      </c>
      <c r="B183" s="3">
        <v>176</v>
      </c>
      <c r="C183" s="215" t="s">
        <v>1048</v>
      </c>
      <c r="D183" s="3" t="s">
        <v>16</v>
      </c>
      <c r="E183" s="3" t="s">
        <v>17</v>
      </c>
      <c r="F183" s="219">
        <v>100</v>
      </c>
      <c r="G183" s="219">
        <v>100</v>
      </c>
      <c r="H183" s="219">
        <v>75</v>
      </c>
      <c r="I183" s="217">
        <f>H183/G183*100-100</f>
        <v>-25</v>
      </c>
      <c r="J183" s="220" t="s">
        <v>1455</v>
      </c>
    </row>
    <row r="184" spans="1:10" ht="18.75" customHeight="1" x14ac:dyDescent="0.2">
      <c r="A184" s="31" t="s">
        <v>1044</v>
      </c>
      <c r="B184" s="3">
        <v>177</v>
      </c>
      <c r="C184" s="332" t="s">
        <v>1049</v>
      </c>
      <c r="D184" s="332"/>
      <c r="E184" s="332"/>
      <c r="F184" s="332"/>
      <c r="G184" s="332"/>
      <c r="H184" s="332"/>
      <c r="I184" s="332"/>
      <c r="J184" s="332"/>
    </row>
    <row r="185" spans="1:10" ht="66.75" customHeight="1" x14ac:dyDescent="0.2">
      <c r="A185" s="3">
        <v>1</v>
      </c>
      <c r="B185" s="3">
        <v>178</v>
      </c>
      <c r="C185" s="215" t="s">
        <v>1050</v>
      </c>
      <c r="D185" s="3" t="s">
        <v>16</v>
      </c>
      <c r="E185" s="3" t="s">
        <v>17</v>
      </c>
      <c r="F185" s="219">
        <v>100</v>
      </c>
      <c r="G185" s="219">
        <v>100</v>
      </c>
      <c r="H185" s="219">
        <v>100</v>
      </c>
      <c r="I185" s="217">
        <f>H185/G185*100-100</f>
        <v>0</v>
      </c>
      <c r="J185" s="238" t="s">
        <v>1456</v>
      </c>
    </row>
    <row r="186" spans="1:10" ht="15" customHeight="1" x14ac:dyDescent="0.2">
      <c r="A186" s="31" t="s">
        <v>1045</v>
      </c>
      <c r="B186" s="3">
        <v>179</v>
      </c>
      <c r="C186" s="332" t="s">
        <v>1171</v>
      </c>
      <c r="D186" s="332"/>
      <c r="E186" s="332"/>
      <c r="F186" s="332"/>
      <c r="G186" s="332"/>
      <c r="H186" s="332"/>
      <c r="I186" s="332"/>
      <c r="J186" s="332"/>
    </row>
    <row r="187" spans="1:10" ht="72.75" customHeight="1" x14ac:dyDescent="0.2">
      <c r="A187" s="3">
        <v>1</v>
      </c>
      <c r="B187" s="3">
        <v>180</v>
      </c>
      <c r="C187" s="215" t="s">
        <v>1051</v>
      </c>
      <c r="D187" s="3" t="s">
        <v>16</v>
      </c>
      <c r="E187" s="3" t="s">
        <v>17</v>
      </c>
      <c r="F187" s="219">
        <v>100</v>
      </c>
      <c r="G187" s="219">
        <v>100</v>
      </c>
      <c r="H187" s="219">
        <v>100</v>
      </c>
      <c r="I187" s="217">
        <f>H187/G187*100-100</f>
        <v>0</v>
      </c>
      <c r="J187" s="238" t="s">
        <v>1457</v>
      </c>
    </row>
    <row r="188" spans="1:10" ht="37.5" customHeight="1" x14ac:dyDescent="0.2">
      <c r="A188" s="31" t="s">
        <v>1046</v>
      </c>
      <c r="B188" s="3">
        <v>181</v>
      </c>
      <c r="C188" s="332" t="s">
        <v>1172</v>
      </c>
      <c r="D188" s="332"/>
      <c r="E188" s="332"/>
      <c r="F188" s="332"/>
      <c r="G188" s="332"/>
      <c r="H188" s="332"/>
      <c r="I188" s="332"/>
      <c r="J188" s="332"/>
    </row>
    <row r="189" spans="1:10" ht="100.5" customHeight="1" x14ac:dyDescent="0.2">
      <c r="A189" s="3">
        <v>1</v>
      </c>
      <c r="B189" s="3">
        <v>182</v>
      </c>
      <c r="C189" s="65" t="s">
        <v>1053</v>
      </c>
      <c r="D189" s="3" t="s">
        <v>16</v>
      </c>
      <c r="E189" s="3" t="s">
        <v>17</v>
      </c>
      <c r="F189" s="219">
        <v>100</v>
      </c>
      <c r="G189" s="219">
        <v>100</v>
      </c>
      <c r="H189" s="219">
        <v>100</v>
      </c>
      <c r="I189" s="217">
        <f>H189/G189*100-100</f>
        <v>0</v>
      </c>
      <c r="J189" s="238" t="s">
        <v>1458</v>
      </c>
    </row>
    <row r="190" spans="1:10" ht="39" customHeight="1" x14ac:dyDescent="0.2">
      <c r="A190" s="31" t="s">
        <v>1047</v>
      </c>
      <c r="B190" s="3">
        <v>183</v>
      </c>
      <c r="C190" s="332" t="s">
        <v>1173</v>
      </c>
      <c r="D190" s="332"/>
      <c r="E190" s="332"/>
      <c r="F190" s="332"/>
      <c r="G190" s="332"/>
      <c r="H190" s="332"/>
      <c r="I190" s="332"/>
      <c r="J190" s="332"/>
    </row>
    <row r="191" spans="1:10" ht="63" x14ac:dyDescent="0.2">
      <c r="A191" s="3">
        <v>1</v>
      </c>
      <c r="B191" s="3">
        <v>184</v>
      </c>
      <c r="C191" s="65" t="s">
        <v>1052</v>
      </c>
      <c r="D191" s="3" t="s">
        <v>16</v>
      </c>
      <c r="E191" s="3" t="s">
        <v>17</v>
      </c>
      <c r="F191" s="219">
        <v>100</v>
      </c>
      <c r="G191" s="219">
        <v>100</v>
      </c>
      <c r="H191" s="219">
        <v>100</v>
      </c>
      <c r="I191" s="217">
        <f>H191/G191*100-100</f>
        <v>0</v>
      </c>
      <c r="J191" s="238" t="s">
        <v>1459</v>
      </c>
    </row>
    <row r="192" spans="1:10" s="27" customFormat="1" x14ac:dyDescent="0.2">
      <c r="A192" s="196" t="s">
        <v>2</v>
      </c>
      <c r="B192" s="3">
        <v>185</v>
      </c>
      <c r="C192" s="405" t="s">
        <v>115</v>
      </c>
      <c r="D192" s="405"/>
      <c r="E192" s="405"/>
      <c r="F192" s="405"/>
      <c r="G192" s="405"/>
      <c r="H192" s="405"/>
      <c r="I192" s="405"/>
      <c r="J192" s="405"/>
    </row>
    <row r="193" spans="1:10" s="27" customFormat="1" ht="47.25" x14ac:dyDescent="0.2">
      <c r="A193" s="3">
        <v>1</v>
      </c>
      <c r="B193" s="3">
        <v>186</v>
      </c>
      <c r="C193" s="65" t="s">
        <v>1054</v>
      </c>
      <c r="D193" s="3" t="s">
        <v>16</v>
      </c>
      <c r="E193" s="3" t="s">
        <v>17</v>
      </c>
      <c r="F193" s="197">
        <v>2.7</v>
      </c>
      <c r="G193" s="197">
        <v>2.8</v>
      </c>
      <c r="H193" s="197">
        <v>2</v>
      </c>
      <c r="I193" s="15">
        <f t="shared" ref="I193:I198" si="4">H193/G193*100-100</f>
        <v>-28.571428571428569</v>
      </c>
      <c r="J193" s="90"/>
    </row>
    <row r="194" spans="1:10" s="27" customFormat="1" ht="31.5" x14ac:dyDescent="0.2">
      <c r="A194" s="3">
        <v>2</v>
      </c>
      <c r="B194" s="3">
        <v>187</v>
      </c>
      <c r="C194" s="65" t="s">
        <v>1055</v>
      </c>
      <c r="D194" s="3" t="s">
        <v>16</v>
      </c>
      <c r="E194" s="3" t="s">
        <v>17</v>
      </c>
      <c r="F194" s="197">
        <v>57.5</v>
      </c>
      <c r="G194" s="197">
        <v>57.6</v>
      </c>
      <c r="H194" s="197">
        <v>45.5</v>
      </c>
      <c r="I194" s="15">
        <f t="shared" si="4"/>
        <v>-21.006944444444443</v>
      </c>
      <c r="J194" s="90"/>
    </row>
    <row r="195" spans="1:10" s="27" customFormat="1" ht="30" customHeight="1" x14ac:dyDescent="0.2">
      <c r="A195" s="3">
        <v>3</v>
      </c>
      <c r="B195" s="3">
        <v>188</v>
      </c>
      <c r="C195" s="65" t="s">
        <v>116</v>
      </c>
      <c r="D195" s="3" t="s">
        <v>16</v>
      </c>
      <c r="E195" s="3" t="s">
        <v>17</v>
      </c>
      <c r="F195" s="198">
        <v>45.3</v>
      </c>
      <c r="G195" s="198">
        <v>45.5</v>
      </c>
      <c r="H195" s="198">
        <v>42.1</v>
      </c>
      <c r="I195" s="15">
        <f t="shared" si="4"/>
        <v>-7.4725274725274744</v>
      </c>
      <c r="J195" s="90"/>
    </row>
    <row r="196" spans="1:10" s="27" customFormat="1" ht="31.5" x14ac:dyDescent="0.2">
      <c r="A196" s="3">
        <v>4</v>
      </c>
      <c r="B196" s="3">
        <v>189</v>
      </c>
      <c r="C196" s="65" t="s">
        <v>117</v>
      </c>
      <c r="D196" s="3" t="s">
        <v>16</v>
      </c>
      <c r="E196" s="3" t="s">
        <v>17</v>
      </c>
      <c r="F196" s="198">
        <v>12.4</v>
      </c>
      <c r="G196" s="198">
        <v>12.6</v>
      </c>
      <c r="H196" s="198">
        <v>9.8000000000000007</v>
      </c>
      <c r="I196" s="15">
        <f t="shared" si="4"/>
        <v>-22.222222222222214</v>
      </c>
      <c r="J196" s="90"/>
    </row>
    <row r="197" spans="1:10" s="27" customFormat="1" ht="47.25" x14ac:dyDescent="0.2">
      <c r="A197" s="3">
        <v>5</v>
      </c>
      <c r="B197" s="3">
        <v>190</v>
      </c>
      <c r="C197" s="65" t="s">
        <v>118</v>
      </c>
      <c r="D197" s="3" t="s">
        <v>16</v>
      </c>
      <c r="E197" s="3" t="s">
        <v>17</v>
      </c>
      <c r="F197" s="198">
        <v>1.6</v>
      </c>
      <c r="G197" s="198">
        <v>1.7</v>
      </c>
      <c r="H197" s="198">
        <v>1.4</v>
      </c>
      <c r="I197" s="15">
        <f t="shared" si="4"/>
        <v>-17.64705882352942</v>
      </c>
      <c r="J197" s="90"/>
    </row>
    <row r="198" spans="1:10" s="27" customFormat="1" ht="31.5" x14ac:dyDescent="0.2">
      <c r="A198" s="3">
        <v>6</v>
      </c>
      <c r="B198" s="3">
        <v>191</v>
      </c>
      <c r="C198" s="65" t="s">
        <v>119</v>
      </c>
      <c r="D198" s="3" t="s">
        <v>16</v>
      </c>
      <c r="E198" s="3" t="s">
        <v>120</v>
      </c>
      <c r="F198" s="198">
        <v>7</v>
      </c>
      <c r="G198" s="198">
        <v>9</v>
      </c>
      <c r="H198" s="198">
        <v>11</v>
      </c>
      <c r="I198" s="15">
        <f t="shared" si="4"/>
        <v>22.222222222222229</v>
      </c>
      <c r="J198" s="90"/>
    </row>
    <row r="199" spans="1:10" s="27" customFormat="1" ht="16.5" customHeight="1" x14ac:dyDescent="0.2">
      <c r="A199" s="141" t="s">
        <v>121</v>
      </c>
      <c r="B199" s="3">
        <v>192</v>
      </c>
      <c r="C199" s="325" t="s">
        <v>1107</v>
      </c>
      <c r="D199" s="325"/>
      <c r="E199" s="325"/>
      <c r="F199" s="325"/>
      <c r="G199" s="325"/>
      <c r="H199" s="325"/>
      <c r="I199" s="325"/>
      <c r="J199" s="325"/>
    </row>
    <row r="200" spans="1:10" s="27" customFormat="1" ht="50.25" customHeight="1" x14ac:dyDescent="0.2">
      <c r="A200" s="3">
        <v>1</v>
      </c>
      <c r="B200" s="3">
        <v>193</v>
      </c>
      <c r="C200" s="65" t="s">
        <v>1096</v>
      </c>
      <c r="D200" s="3" t="s">
        <v>16</v>
      </c>
      <c r="E200" s="3" t="s">
        <v>17</v>
      </c>
      <c r="F200" s="197">
        <v>2.7</v>
      </c>
      <c r="G200" s="197">
        <v>2.8</v>
      </c>
      <c r="H200" s="197">
        <v>2.5</v>
      </c>
      <c r="I200" s="38">
        <f>H200*100/G200-100</f>
        <v>-10.714285714285708</v>
      </c>
      <c r="J200" s="90"/>
    </row>
    <row r="201" spans="1:10" s="27" customFormat="1" ht="31.5" x14ac:dyDescent="0.2">
      <c r="A201" s="3">
        <v>2</v>
      </c>
      <c r="B201" s="3">
        <v>194</v>
      </c>
      <c r="C201" s="65" t="s">
        <v>1055</v>
      </c>
      <c r="D201" s="3" t="s">
        <v>16</v>
      </c>
      <c r="E201" s="3" t="s">
        <v>17</v>
      </c>
      <c r="F201" s="197">
        <v>57.5</v>
      </c>
      <c r="G201" s="197">
        <v>57.6</v>
      </c>
      <c r="H201" s="197">
        <v>45.5</v>
      </c>
      <c r="I201" s="38">
        <f>H201*100/G201-100</f>
        <v>-21.006944444444443</v>
      </c>
      <c r="J201" s="90"/>
    </row>
    <row r="202" spans="1:10" s="27" customFormat="1" ht="36.75" customHeight="1" x14ac:dyDescent="0.2">
      <c r="A202" s="3">
        <v>3</v>
      </c>
      <c r="B202" s="3">
        <v>195</v>
      </c>
      <c r="C202" s="65" t="s">
        <v>116</v>
      </c>
      <c r="D202" s="3" t="s">
        <v>16</v>
      </c>
      <c r="E202" s="3" t="s">
        <v>17</v>
      </c>
      <c r="F202" s="197">
        <v>45.3</v>
      </c>
      <c r="G202" s="197">
        <v>45.5</v>
      </c>
      <c r="H202" s="197">
        <v>42.1</v>
      </c>
      <c r="I202" s="38">
        <f>H202*100/G202-100</f>
        <v>-7.4725274725274744</v>
      </c>
      <c r="J202" s="90"/>
    </row>
    <row r="203" spans="1:10" s="27" customFormat="1" ht="18" customHeight="1" x14ac:dyDescent="0.2">
      <c r="A203" s="31" t="s">
        <v>122</v>
      </c>
      <c r="B203" s="3">
        <v>196</v>
      </c>
      <c r="C203" s="333" t="s">
        <v>1097</v>
      </c>
      <c r="D203" s="334"/>
      <c r="E203" s="334"/>
      <c r="F203" s="334"/>
      <c r="G203" s="334"/>
      <c r="H203" s="334"/>
      <c r="I203" s="334"/>
      <c r="J203" s="335"/>
    </row>
    <row r="204" spans="1:10" s="27" customFormat="1" ht="32.25" customHeight="1" x14ac:dyDescent="0.2">
      <c r="A204" s="3">
        <v>1</v>
      </c>
      <c r="B204" s="3">
        <v>197</v>
      </c>
      <c r="C204" s="65" t="s">
        <v>124</v>
      </c>
      <c r="D204" s="3" t="s">
        <v>16</v>
      </c>
      <c r="E204" s="3" t="s">
        <v>125</v>
      </c>
      <c r="F204" s="197">
        <v>13590</v>
      </c>
      <c r="G204" s="197">
        <v>13600</v>
      </c>
      <c r="H204" s="197">
        <v>12970</v>
      </c>
      <c r="I204" s="15">
        <f>H204*100/G204-100</f>
        <v>-4.6323529411764639</v>
      </c>
      <c r="J204" s="90"/>
    </row>
    <row r="205" spans="1:10" s="27" customFormat="1" ht="12.75" customHeight="1" x14ac:dyDescent="0.2">
      <c r="A205" s="31" t="s">
        <v>126</v>
      </c>
      <c r="B205" s="3">
        <v>198</v>
      </c>
      <c r="C205" s="333" t="s">
        <v>127</v>
      </c>
      <c r="D205" s="334"/>
      <c r="E205" s="334"/>
      <c r="F205" s="334"/>
      <c r="G205" s="334"/>
      <c r="H205" s="334"/>
      <c r="I205" s="334"/>
      <c r="J205" s="335"/>
    </row>
    <row r="206" spans="1:10" s="27" customFormat="1" ht="46.5" customHeight="1" x14ac:dyDescent="0.2">
      <c r="A206" s="150" t="s">
        <v>14</v>
      </c>
      <c r="B206" s="3">
        <v>199</v>
      </c>
      <c r="C206" s="65" t="s">
        <v>128</v>
      </c>
      <c r="D206" s="3" t="s">
        <v>16</v>
      </c>
      <c r="E206" s="3" t="s">
        <v>17</v>
      </c>
      <c r="F206" s="197">
        <v>1.4</v>
      </c>
      <c r="G206" s="197">
        <v>1.5</v>
      </c>
      <c r="H206" s="197">
        <v>1.4</v>
      </c>
      <c r="I206" s="15">
        <f>H206*100/G206-100</f>
        <v>-6.6666666666666714</v>
      </c>
      <c r="J206" s="90"/>
    </row>
    <row r="207" spans="1:10" s="27" customFormat="1" ht="14.25" customHeight="1" x14ac:dyDescent="0.2">
      <c r="A207" s="31" t="s">
        <v>129</v>
      </c>
      <c r="B207" s="3">
        <v>200</v>
      </c>
      <c r="C207" s="333" t="s">
        <v>130</v>
      </c>
      <c r="D207" s="334"/>
      <c r="E207" s="334"/>
      <c r="F207" s="334"/>
      <c r="G207" s="334"/>
      <c r="H207" s="334"/>
      <c r="I207" s="334"/>
      <c r="J207" s="335"/>
    </row>
    <row r="208" spans="1:10" s="27" customFormat="1" ht="63.75" customHeight="1" x14ac:dyDescent="0.2">
      <c r="A208" s="3">
        <v>1</v>
      </c>
      <c r="B208" s="3">
        <v>201</v>
      </c>
      <c r="C208" s="65" t="s">
        <v>131</v>
      </c>
      <c r="D208" s="3" t="s">
        <v>16</v>
      </c>
      <c r="E208" s="3" t="s">
        <v>57</v>
      </c>
      <c r="F208" s="197">
        <v>874</v>
      </c>
      <c r="G208" s="197">
        <v>845</v>
      </c>
      <c r="H208" s="197">
        <v>885</v>
      </c>
      <c r="I208" s="15">
        <f>H208*100/G208-100</f>
        <v>4.7337278106508904</v>
      </c>
      <c r="J208" s="90"/>
    </row>
    <row r="209" spans="1:10" s="27" customFormat="1" ht="14.25" customHeight="1" x14ac:dyDescent="0.2">
      <c r="A209" s="31" t="s">
        <v>132</v>
      </c>
      <c r="B209" s="3">
        <v>202</v>
      </c>
      <c r="C209" s="333" t="s">
        <v>133</v>
      </c>
      <c r="D209" s="334"/>
      <c r="E209" s="334"/>
      <c r="F209" s="334"/>
      <c r="G209" s="334"/>
      <c r="H209" s="334"/>
      <c r="I209" s="334"/>
      <c r="J209" s="335"/>
    </row>
    <row r="210" spans="1:10" s="27" customFormat="1" ht="47.25" customHeight="1" x14ac:dyDescent="0.2">
      <c r="A210" s="3">
        <v>1</v>
      </c>
      <c r="B210" s="3">
        <v>203</v>
      </c>
      <c r="C210" s="65" t="s">
        <v>134</v>
      </c>
      <c r="D210" s="3" t="s">
        <v>16</v>
      </c>
      <c r="E210" s="3" t="s">
        <v>57</v>
      </c>
      <c r="F210" s="197">
        <v>2640</v>
      </c>
      <c r="G210" s="197">
        <v>2710</v>
      </c>
      <c r="H210" s="197">
        <v>2430</v>
      </c>
      <c r="I210" s="15">
        <f>H210*100/G210-100</f>
        <v>-10.332103321033216</v>
      </c>
      <c r="J210" s="115"/>
    </row>
    <row r="211" spans="1:10" s="27" customFormat="1" ht="12.75" customHeight="1" x14ac:dyDescent="0.2">
      <c r="A211" s="31" t="s">
        <v>135</v>
      </c>
      <c r="B211" s="3">
        <v>204</v>
      </c>
      <c r="C211" s="333" t="s">
        <v>136</v>
      </c>
      <c r="D211" s="334"/>
      <c r="E211" s="334"/>
      <c r="F211" s="334"/>
      <c r="G211" s="334"/>
      <c r="H211" s="334"/>
      <c r="I211" s="334"/>
      <c r="J211" s="335"/>
    </row>
    <row r="212" spans="1:10" s="27" customFormat="1" ht="39.75" customHeight="1" x14ac:dyDescent="0.2">
      <c r="A212" s="3">
        <v>1</v>
      </c>
      <c r="B212" s="3">
        <v>205</v>
      </c>
      <c r="C212" s="65" t="s">
        <v>137</v>
      </c>
      <c r="D212" s="3" t="s">
        <v>16</v>
      </c>
      <c r="E212" s="3" t="s">
        <v>57</v>
      </c>
      <c r="F212" s="197">
        <v>17930</v>
      </c>
      <c r="G212" s="197">
        <v>17970</v>
      </c>
      <c r="H212" s="197">
        <v>15670</v>
      </c>
      <c r="I212" s="15">
        <f>H212*100/G212-100</f>
        <v>-12.799109627156369</v>
      </c>
      <c r="J212" s="115"/>
    </row>
    <row r="213" spans="1:10" s="27" customFormat="1" ht="12.75" customHeight="1" x14ac:dyDescent="0.2">
      <c r="A213" s="31" t="s">
        <v>138</v>
      </c>
      <c r="B213" s="3">
        <v>206</v>
      </c>
      <c r="C213" s="333" t="s">
        <v>139</v>
      </c>
      <c r="D213" s="334"/>
      <c r="E213" s="334"/>
      <c r="F213" s="334"/>
      <c r="G213" s="334"/>
      <c r="H213" s="334"/>
      <c r="I213" s="334"/>
      <c r="J213" s="335"/>
    </row>
    <row r="214" spans="1:10" s="27" customFormat="1" ht="31.5" x14ac:dyDescent="0.2">
      <c r="A214" s="3">
        <v>1</v>
      </c>
      <c r="B214" s="3">
        <v>207</v>
      </c>
      <c r="C214" s="65" t="s">
        <v>1098</v>
      </c>
      <c r="D214" s="3" t="s">
        <v>16</v>
      </c>
      <c r="E214" s="3" t="s">
        <v>17</v>
      </c>
      <c r="F214" s="197">
        <v>12.4</v>
      </c>
      <c r="G214" s="197">
        <v>12.6</v>
      </c>
      <c r="H214" s="197">
        <v>9.9</v>
      </c>
      <c r="I214" s="15">
        <f>H214*100/G214-100</f>
        <v>-21.428571428571431</v>
      </c>
      <c r="J214" s="90"/>
    </row>
    <row r="215" spans="1:10" s="27" customFormat="1" ht="12.75" customHeight="1" x14ac:dyDescent="0.2">
      <c r="A215" s="31" t="s">
        <v>140</v>
      </c>
      <c r="B215" s="3">
        <v>208</v>
      </c>
      <c r="C215" s="333" t="s">
        <v>141</v>
      </c>
      <c r="D215" s="334"/>
      <c r="E215" s="334"/>
      <c r="F215" s="334"/>
      <c r="G215" s="334"/>
      <c r="H215" s="334"/>
      <c r="I215" s="334"/>
      <c r="J215" s="335"/>
    </row>
    <row r="216" spans="1:10" s="27" customFormat="1" ht="50.25" customHeight="1" x14ac:dyDescent="0.2">
      <c r="A216" s="3">
        <v>1</v>
      </c>
      <c r="B216" s="3">
        <v>209</v>
      </c>
      <c r="C216" s="65" t="s">
        <v>142</v>
      </c>
      <c r="D216" s="3" t="s">
        <v>16</v>
      </c>
      <c r="E216" s="3" t="s">
        <v>45</v>
      </c>
      <c r="F216" s="197">
        <v>15</v>
      </c>
      <c r="G216" s="197">
        <v>18</v>
      </c>
      <c r="H216" s="197">
        <v>14</v>
      </c>
      <c r="I216" s="15">
        <f>H216*100/G216-100</f>
        <v>-22.222222222222229</v>
      </c>
      <c r="J216" s="115"/>
    </row>
    <row r="217" spans="1:10" s="27" customFormat="1" ht="17.25" customHeight="1" x14ac:dyDescent="0.2">
      <c r="A217" s="31" t="s">
        <v>143</v>
      </c>
      <c r="B217" s="3">
        <v>210</v>
      </c>
      <c r="C217" s="333" t="s">
        <v>144</v>
      </c>
      <c r="D217" s="334"/>
      <c r="E217" s="334"/>
      <c r="F217" s="334"/>
      <c r="G217" s="334"/>
      <c r="H217" s="334"/>
      <c r="I217" s="334"/>
      <c r="J217" s="335"/>
    </row>
    <row r="218" spans="1:10" s="27" customFormat="1" ht="31.5" x14ac:dyDescent="0.2">
      <c r="A218" s="3">
        <v>1</v>
      </c>
      <c r="B218" s="3">
        <v>211</v>
      </c>
      <c r="C218" s="65" t="s">
        <v>145</v>
      </c>
      <c r="D218" s="3" t="s">
        <v>16</v>
      </c>
      <c r="E218" s="3" t="s">
        <v>45</v>
      </c>
      <c r="F218" s="197">
        <v>57</v>
      </c>
      <c r="G218" s="197">
        <v>60</v>
      </c>
      <c r="H218" s="197">
        <v>55</v>
      </c>
      <c r="I218" s="15">
        <f>H218*100/G218-100</f>
        <v>-8.3333333333333286</v>
      </c>
      <c r="J218" s="90"/>
    </row>
    <row r="219" spans="1:10" s="27" customFormat="1" ht="14.25" customHeight="1" x14ac:dyDescent="0.2">
      <c r="A219" s="36" t="s">
        <v>146</v>
      </c>
      <c r="B219" s="3">
        <v>212</v>
      </c>
      <c r="C219" s="326" t="s">
        <v>1109</v>
      </c>
      <c r="D219" s="327"/>
      <c r="E219" s="327"/>
      <c r="F219" s="327"/>
      <c r="G219" s="327"/>
      <c r="H219" s="327"/>
      <c r="I219" s="327"/>
      <c r="J219" s="328"/>
    </row>
    <row r="220" spans="1:10" s="27" customFormat="1" ht="31.5" x14ac:dyDescent="0.2">
      <c r="A220" s="3">
        <v>1</v>
      </c>
      <c r="B220" s="3">
        <v>213</v>
      </c>
      <c r="C220" s="65" t="s">
        <v>117</v>
      </c>
      <c r="D220" s="3" t="s">
        <v>16</v>
      </c>
      <c r="E220" s="3" t="s">
        <v>17</v>
      </c>
      <c r="F220" s="197">
        <v>12.4</v>
      </c>
      <c r="G220" s="197">
        <v>12.6</v>
      </c>
      <c r="H220" s="197">
        <v>9.9</v>
      </c>
      <c r="I220" s="15">
        <f>H220*100/G220-100</f>
        <v>-21.428571428571431</v>
      </c>
      <c r="J220" s="90"/>
    </row>
    <row r="221" spans="1:10" s="27" customFormat="1" ht="47.25" x14ac:dyDescent="0.2">
      <c r="A221" s="3">
        <v>2</v>
      </c>
      <c r="B221" s="3">
        <v>214</v>
      </c>
      <c r="C221" s="65" t="s">
        <v>118</v>
      </c>
      <c r="D221" s="3" t="s">
        <v>16</v>
      </c>
      <c r="E221" s="3" t="s">
        <v>17</v>
      </c>
      <c r="F221" s="197">
        <v>1.4</v>
      </c>
      <c r="G221" s="197">
        <v>1.7</v>
      </c>
      <c r="H221" s="197">
        <v>1.4</v>
      </c>
      <c r="I221" s="15">
        <f>H221*100/G221-100</f>
        <v>-17.647058823529406</v>
      </c>
      <c r="J221" s="90"/>
    </row>
    <row r="222" spans="1:10" s="27" customFormat="1" ht="14.25" customHeight="1" x14ac:dyDescent="0.2">
      <c r="A222" s="31" t="s">
        <v>147</v>
      </c>
      <c r="B222" s="3">
        <v>215</v>
      </c>
      <c r="C222" s="333" t="s">
        <v>148</v>
      </c>
      <c r="D222" s="334"/>
      <c r="E222" s="334"/>
      <c r="F222" s="334"/>
      <c r="G222" s="334"/>
      <c r="H222" s="334"/>
      <c r="I222" s="334"/>
      <c r="J222" s="335"/>
    </row>
    <row r="223" spans="1:10" s="27" customFormat="1" ht="36" customHeight="1" x14ac:dyDescent="0.2">
      <c r="A223" s="3">
        <v>1</v>
      </c>
      <c r="B223" s="3">
        <v>216</v>
      </c>
      <c r="C223" s="65" t="s">
        <v>149</v>
      </c>
      <c r="D223" s="3" t="s">
        <v>16</v>
      </c>
      <c r="E223" s="3" t="s">
        <v>57</v>
      </c>
      <c r="F223" s="197">
        <v>3815</v>
      </c>
      <c r="G223" s="197">
        <v>3875</v>
      </c>
      <c r="H223" s="197">
        <v>3430</v>
      </c>
      <c r="I223" s="15">
        <f>H223*100/G223-100</f>
        <v>-11.483870967741936</v>
      </c>
      <c r="J223" s="115"/>
    </row>
    <row r="224" spans="1:10" s="27" customFormat="1" ht="14.25" customHeight="1" x14ac:dyDescent="0.2">
      <c r="A224" s="31" t="s">
        <v>150</v>
      </c>
      <c r="B224" s="3">
        <v>217</v>
      </c>
      <c r="C224" s="333" t="s">
        <v>151</v>
      </c>
      <c r="D224" s="334"/>
      <c r="E224" s="334"/>
      <c r="F224" s="334"/>
      <c r="G224" s="334"/>
      <c r="H224" s="334"/>
      <c r="I224" s="334"/>
      <c r="J224" s="335"/>
    </row>
    <row r="225" spans="1:10" s="27" customFormat="1" ht="47.25" x14ac:dyDescent="0.2">
      <c r="A225" s="3">
        <v>1</v>
      </c>
      <c r="B225" s="3">
        <v>218</v>
      </c>
      <c r="C225" s="65" t="s">
        <v>152</v>
      </c>
      <c r="D225" s="3" t="s">
        <v>16</v>
      </c>
      <c r="E225" s="3" t="s">
        <v>57</v>
      </c>
      <c r="F225" s="197">
        <v>42</v>
      </c>
      <c r="G225" s="197">
        <v>48</v>
      </c>
      <c r="H225" s="197">
        <v>39</v>
      </c>
      <c r="I225" s="15">
        <f>H225*100/G225-100</f>
        <v>-18.75</v>
      </c>
      <c r="J225" s="115"/>
    </row>
    <row r="226" spans="1:10" s="27" customFormat="1" ht="14.25" customHeight="1" x14ac:dyDescent="0.2">
      <c r="A226" s="36" t="s">
        <v>153</v>
      </c>
      <c r="B226" s="3">
        <v>219</v>
      </c>
      <c r="C226" s="326" t="s">
        <v>1108</v>
      </c>
      <c r="D226" s="327"/>
      <c r="E226" s="327"/>
      <c r="F226" s="327"/>
      <c r="G226" s="327"/>
      <c r="H226" s="327"/>
      <c r="I226" s="327"/>
      <c r="J226" s="328"/>
    </row>
    <row r="227" spans="1:10" s="27" customFormat="1" ht="39.75" customHeight="1" x14ac:dyDescent="0.2">
      <c r="A227" s="3">
        <v>1</v>
      </c>
      <c r="B227" s="3">
        <v>220</v>
      </c>
      <c r="C227" s="65" t="s">
        <v>119</v>
      </c>
      <c r="D227" s="3" t="s">
        <v>16</v>
      </c>
      <c r="E227" s="3" t="s">
        <v>120</v>
      </c>
      <c r="F227" s="197">
        <v>7</v>
      </c>
      <c r="G227" s="197">
        <v>9</v>
      </c>
      <c r="H227" s="197">
        <v>11</v>
      </c>
      <c r="I227" s="15">
        <f>H227*100/G227-100</f>
        <v>22.222222222222229</v>
      </c>
      <c r="J227" s="90"/>
    </row>
    <row r="228" spans="1:10" s="27" customFormat="1" ht="29.25" customHeight="1" x14ac:dyDescent="0.2">
      <c r="A228" s="31" t="s">
        <v>154</v>
      </c>
      <c r="B228" s="3">
        <v>221</v>
      </c>
      <c r="C228" s="333" t="s">
        <v>1130</v>
      </c>
      <c r="D228" s="334"/>
      <c r="E228" s="334"/>
      <c r="F228" s="334"/>
      <c r="G228" s="334"/>
      <c r="H228" s="334"/>
      <c r="I228" s="334"/>
      <c r="J228" s="335"/>
    </row>
    <row r="229" spans="1:10" s="27" customFormat="1" ht="38.25" customHeight="1" x14ac:dyDescent="0.2">
      <c r="A229" s="3">
        <v>1</v>
      </c>
      <c r="B229" s="3">
        <v>222</v>
      </c>
      <c r="C229" s="65" t="s">
        <v>119</v>
      </c>
      <c r="D229" s="3" t="s">
        <v>16</v>
      </c>
      <c r="E229" s="3" t="s">
        <v>120</v>
      </c>
      <c r="F229" s="197">
        <v>7</v>
      </c>
      <c r="G229" s="197">
        <v>9</v>
      </c>
      <c r="H229" s="197">
        <v>11</v>
      </c>
      <c r="I229" s="15">
        <f>H229*100/G229-100</f>
        <v>22.222222222222229</v>
      </c>
      <c r="J229" s="90"/>
    </row>
    <row r="230" spans="1:10" s="31" customFormat="1" ht="21.75" customHeight="1" x14ac:dyDescent="0.2">
      <c r="A230" s="212" t="s">
        <v>155</v>
      </c>
      <c r="B230" s="3">
        <v>223</v>
      </c>
      <c r="C230" s="325" t="s">
        <v>156</v>
      </c>
      <c r="D230" s="325"/>
      <c r="E230" s="325"/>
      <c r="F230" s="325"/>
      <c r="G230" s="325"/>
      <c r="H230" s="325"/>
      <c r="I230" s="325"/>
      <c r="J230" s="325"/>
    </row>
    <row r="231" spans="1:10" s="31" customFormat="1" ht="33.75" customHeight="1" x14ac:dyDescent="0.2">
      <c r="A231" s="3">
        <v>1</v>
      </c>
      <c r="B231" s="3">
        <v>224</v>
      </c>
      <c r="C231" s="65" t="s">
        <v>157</v>
      </c>
      <c r="D231" s="3" t="s">
        <v>16</v>
      </c>
      <c r="E231" s="3" t="s">
        <v>17</v>
      </c>
      <c r="F231" s="38">
        <v>489</v>
      </c>
      <c r="G231" s="38">
        <v>500</v>
      </c>
      <c r="H231" s="38">
        <v>415</v>
      </c>
      <c r="I231" s="15">
        <f>H231/G231*100-100</f>
        <v>-17</v>
      </c>
      <c r="J231" s="90"/>
    </row>
    <row r="232" spans="1:10" s="31" customFormat="1" ht="33.75" customHeight="1" x14ac:dyDescent="0.2">
      <c r="A232" s="39">
        <v>2</v>
      </c>
      <c r="B232" s="3">
        <v>225</v>
      </c>
      <c r="C232" s="65" t="s">
        <v>158</v>
      </c>
      <c r="D232" s="3" t="s">
        <v>16</v>
      </c>
      <c r="E232" s="3" t="s">
        <v>17</v>
      </c>
      <c r="F232" s="38">
        <v>100</v>
      </c>
      <c r="G232" s="38">
        <v>100</v>
      </c>
      <c r="H232" s="38">
        <v>100</v>
      </c>
      <c r="I232" s="18">
        <f>H232*100/G232-100</f>
        <v>0</v>
      </c>
      <c r="J232" s="90"/>
    </row>
    <row r="233" spans="1:10" s="31" customFormat="1" ht="18.75" customHeight="1" x14ac:dyDescent="0.2">
      <c r="A233" s="36" t="s">
        <v>159</v>
      </c>
      <c r="B233" s="3">
        <v>226</v>
      </c>
      <c r="C233" s="326" t="s">
        <v>160</v>
      </c>
      <c r="D233" s="327"/>
      <c r="E233" s="327"/>
      <c r="F233" s="327"/>
      <c r="G233" s="327"/>
      <c r="H233" s="327"/>
      <c r="I233" s="327"/>
      <c r="J233" s="328"/>
    </row>
    <row r="234" spans="1:10" s="31" customFormat="1" ht="31.5" x14ac:dyDescent="0.2">
      <c r="A234" s="3">
        <v>1</v>
      </c>
      <c r="B234" s="3">
        <v>227</v>
      </c>
      <c r="C234" s="65" t="s">
        <v>161</v>
      </c>
      <c r="D234" s="3" t="s">
        <v>16</v>
      </c>
      <c r="E234" s="3" t="s">
        <v>162</v>
      </c>
      <c r="F234" s="3">
        <v>62.89</v>
      </c>
      <c r="G234" s="3">
        <v>62.98</v>
      </c>
      <c r="H234" s="3">
        <v>62.89</v>
      </c>
      <c r="I234" s="18">
        <f>H234*100/G234-100</f>
        <v>-0.14290250873293076</v>
      </c>
      <c r="J234" s="200"/>
    </row>
    <row r="235" spans="1:10" s="31" customFormat="1" ht="32.25" customHeight="1" x14ac:dyDescent="0.2">
      <c r="A235" s="31" t="s">
        <v>163</v>
      </c>
      <c r="B235" s="3">
        <v>228</v>
      </c>
      <c r="C235" s="333" t="s">
        <v>164</v>
      </c>
      <c r="D235" s="334"/>
      <c r="E235" s="334"/>
      <c r="F235" s="334"/>
      <c r="G235" s="334"/>
      <c r="H235" s="334"/>
      <c r="I235" s="334"/>
      <c r="J235" s="335"/>
    </row>
    <row r="236" spans="1:10" s="31" customFormat="1" ht="31.5" x14ac:dyDescent="0.2">
      <c r="A236" s="3">
        <v>1</v>
      </c>
      <c r="B236" s="3">
        <v>229</v>
      </c>
      <c r="C236" s="65" t="s">
        <v>1304</v>
      </c>
      <c r="D236" s="3" t="s">
        <v>16</v>
      </c>
      <c r="E236" s="3" t="s">
        <v>17</v>
      </c>
      <c r="F236" s="38">
        <v>100</v>
      </c>
      <c r="G236" s="38">
        <v>100</v>
      </c>
      <c r="H236" s="38">
        <v>100</v>
      </c>
      <c r="I236" s="18">
        <f>H236*100/G236-100</f>
        <v>0</v>
      </c>
      <c r="J236" s="200"/>
    </row>
    <row r="237" spans="1:10" s="31" customFormat="1" ht="15.75" customHeight="1" x14ac:dyDescent="0.2">
      <c r="A237" s="31" t="s">
        <v>165</v>
      </c>
      <c r="B237" s="3">
        <v>230</v>
      </c>
      <c r="C237" s="333" t="s">
        <v>166</v>
      </c>
      <c r="D237" s="334"/>
      <c r="E237" s="334"/>
      <c r="F237" s="334"/>
      <c r="G237" s="334"/>
      <c r="H237" s="334"/>
      <c r="I237" s="334"/>
      <c r="J237" s="335"/>
    </row>
    <row r="238" spans="1:10" s="31" customFormat="1" ht="24.75" customHeight="1" x14ac:dyDescent="0.2">
      <c r="A238" s="3">
        <v>1</v>
      </c>
      <c r="B238" s="3">
        <v>231</v>
      </c>
      <c r="C238" s="65" t="s">
        <v>1305</v>
      </c>
      <c r="D238" s="3" t="s">
        <v>16</v>
      </c>
      <c r="E238" s="3" t="s">
        <v>21</v>
      </c>
      <c r="F238" s="3">
        <v>17</v>
      </c>
      <c r="G238" s="3">
        <v>18</v>
      </c>
      <c r="H238" s="3">
        <v>17</v>
      </c>
      <c r="I238" s="18">
        <f>H238*100/G238-100</f>
        <v>-5.5555555555555571</v>
      </c>
      <c r="J238" s="90"/>
    </row>
    <row r="239" spans="1:10" s="31" customFormat="1" ht="26.25" customHeight="1" x14ac:dyDescent="0.2">
      <c r="A239" s="31" t="s">
        <v>167</v>
      </c>
      <c r="B239" s="3">
        <v>232</v>
      </c>
      <c r="C239" s="333" t="s">
        <v>168</v>
      </c>
      <c r="D239" s="334"/>
      <c r="E239" s="334"/>
      <c r="F239" s="334"/>
      <c r="G239" s="334"/>
      <c r="H239" s="334"/>
      <c r="I239" s="334"/>
      <c r="J239" s="335"/>
    </row>
    <row r="240" spans="1:10" s="31" customFormat="1" ht="31.5" customHeight="1" x14ac:dyDescent="0.2">
      <c r="A240" s="3">
        <v>1</v>
      </c>
      <c r="B240" s="3">
        <v>233</v>
      </c>
      <c r="C240" s="65" t="s">
        <v>1306</v>
      </c>
      <c r="D240" s="3" t="s">
        <v>16</v>
      </c>
      <c r="E240" s="3" t="s">
        <v>21</v>
      </c>
      <c r="F240" s="61">
        <v>6362</v>
      </c>
      <c r="G240" s="61">
        <v>6450</v>
      </c>
      <c r="H240" s="61">
        <v>5250</v>
      </c>
      <c r="I240" s="18">
        <f>H240*100/G240-100</f>
        <v>-18.604651162790702</v>
      </c>
      <c r="J240" s="90"/>
    </row>
    <row r="241" spans="1:10" s="31" customFormat="1" ht="33" hidden="1" customHeight="1" x14ac:dyDescent="0.2">
      <c r="A241" s="31" t="s">
        <v>169</v>
      </c>
      <c r="B241" s="3">
        <v>234</v>
      </c>
      <c r="C241" s="333" t="s">
        <v>170</v>
      </c>
      <c r="D241" s="334"/>
      <c r="E241" s="334"/>
      <c r="F241" s="334"/>
      <c r="G241" s="334"/>
      <c r="H241" s="334"/>
      <c r="I241" s="334"/>
      <c r="J241" s="335"/>
    </row>
    <row r="242" spans="1:10" s="31" customFormat="1" hidden="1" x14ac:dyDescent="0.2">
      <c r="A242" s="3">
        <v>1</v>
      </c>
      <c r="B242" s="3">
        <v>235</v>
      </c>
      <c r="C242" s="65" t="s">
        <v>171</v>
      </c>
      <c r="D242" s="3" t="s">
        <v>16</v>
      </c>
      <c r="E242" s="3" t="s">
        <v>21</v>
      </c>
      <c r="F242" s="3" t="s">
        <v>97</v>
      </c>
      <c r="G242" s="3" t="s">
        <v>97</v>
      </c>
      <c r="H242" s="3" t="s">
        <v>97</v>
      </c>
      <c r="I242" s="3">
        <v>0</v>
      </c>
      <c r="J242" s="200"/>
    </row>
    <row r="243" spans="1:10" ht="25.5" customHeight="1" x14ac:dyDescent="0.2">
      <c r="A243" s="31" t="s">
        <v>169</v>
      </c>
      <c r="B243" s="3">
        <v>236</v>
      </c>
      <c r="C243" s="333" t="s">
        <v>173</v>
      </c>
      <c r="D243" s="334"/>
      <c r="E243" s="334"/>
      <c r="F243" s="334"/>
      <c r="G243" s="334"/>
      <c r="H243" s="334"/>
      <c r="I243" s="334"/>
      <c r="J243" s="335"/>
    </row>
    <row r="244" spans="1:10" ht="31.5" x14ac:dyDescent="0.2">
      <c r="A244" s="3">
        <v>1</v>
      </c>
      <c r="B244" s="3">
        <v>237</v>
      </c>
      <c r="C244" s="65" t="s">
        <v>1307</v>
      </c>
      <c r="D244" s="3" t="s">
        <v>16</v>
      </c>
      <c r="E244" s="3" t="s">
        <v>1303</v>
      </c>
      <c r="F244" s="61">
        <v>1720</v>
      </c>
      <c r="G244" s="61">
        <v>1930</v>
      </c>
      <c r="H244" s="61">
        <v>1509</v>
      </c>
      <c r="I244" s="18">
        <f>H244*100/G244-100</f>
        <v>-21.813471502590673</v>
      </c>
      <c r="J244" s="90"/>
    </row>
    <row r="245" spans="1:10" ht="22.5" customHeight="1" x14ac:dyDescent="0.2">
      <c r="A245" s="31" t="s">
        <v>172</v>
      </c>
      <c r="B245" s="3">
        <v>238</v>
      </c>
      <c r="C245" s="333" t="s">
        <v>174</v>
      </c>
      <c r="D245" s="334"/>
      <c r="E245" s="334"/>
      <c r="F245" s="334"/>
      <c r="G245" s="334"/>
      <c r="H245" s="334"/>
      <c r="I245" s="334"/>
      <c r="J245" s="335"/>
    </row>
    <row r="246" spans="1:10" ht="27" customHeight="1" x14ac:dyDescent="0.2">
      <c r="A246" s="3">
        <v>1</v>
      </c>
      <c r="B246" s="3">
        <v>239</v>
      </c>
      <c r="C246" s="65" t="s">
        <v>175</v>
      </c>
      <c r="D246" s="3" t="s">
        <v>16</v>
      </c>
      <c r="E246" s="3" t="s">
        <v>176</v>
      </c>
      <c r="F246" s="38">
        <v>1318.2</v>
      </c>
      <c r="G246" s="38">
        <v>1320.2</v>
      </c>
      <c r="H246" s="38">
        <v>980</v>
      </c>
      <c r="I246" s="18">
        <f>H246*100/G246-100</f>
        <v>-25.768822905620368</v>
      </c>
      <c r="J246" s="90"/>
    </row>
    <row r="247" spans="1:10" ht="15.75" customHeight="1" x14ac:dyDescent="0.2">
      <c r="A247" s="36" t="s">
        <v>177</v>
      </c>
      <c r="B247" s="3">
        <v>240</v>
      </c>
      <c r="C247" s="326" t="s">
        <v>178</v>
      </c>
      <c r="D247" s="327"/>
      <c r="E247" s="327"/>
      <c r="F247" s="327"/>
      <c r="G247" s="327"/>
      <c r="H247" s="327"/>
      <c r="I247" s="327"/>
      <c r="J247" s="328"/>
    </row>
    <row r="248" spans="1:10" x14ac:dyDescent="0.2">
      <c r="A248" s="3">
        <v>1</v>
      </c>
      <c r="B248" s="3">
        <v>241</v>
      </c>
      <c r="C248" s="65" t="s">
        <v>1308</v>
      </c>
      <c r="D248" s="3" t="s">
        <v>16</v>
      </c>
      <c r="E248" s="3" t="s">
        <v>1309</v>
      </c>
      <c r="F248" s="15">
        <v>110</v>
      </c>
      <c r="G248" s="15">
        <v>117</v>
      </c>
      <c r="H248" s="3">
        <v>94</v>
      </c>
      <c r="I248" s="18">
        <f>H248*100/G248-100</f>
        <v>-19.658119658119659</v>
      </c>
      <c r="J248" s="90"/>
    </row>
    <row r="249" spans="1:10" ht="37.5" customHeight="1" x14ac:dyDescent="0.2">
      <c r="A249" s="31" t="s">
        <v>180</v>
      </c>
      <c r="B249" s="3">
        <v>242</v>
      </c>
      <c r="C249" s="333" t="s">
        <v>181</v>
      </c>
      <c r="D249" s="334"/>
      <c r="E249" s="334"/>
      <c r="F249" s="334"/>
      <c r="G249" s="334"/>
      <c r="H249" s="334"/>
      <c r="I249" s="334"/>
      <c r="J249" s="335"/>
    </row>
    <row r="250" spans="1:10" x14ac:dyDescent="0.2">
      <c r="A250" s="3">
        <v>1</v>
      </c>
      <c r="B250" s="3">
        <v>243</v>
      </c>
      <c r="C250" s="65" t="s">
        <v>1310</v>
      </c>
      <c r="D250" s="3" t="s">
        <v>16</v>
      </c>
      <c r="E250" s="3" t="s">
        <v>17</v>
      </c>
      <c r="F250" s="3">
        <v>92.5</v>
      </c>
      <c r="G250" s="3">
        <v>98.8</v>
      </c>
      <c r="H250" s="3">
        <v>75.400000000000006</v>
      </c>
      <c r="I250" s="18">
        <f>H250*100/G250-100</f>
        <v>-23.68421052631578</v>
      </c>
      <c r="J250" s="90"/>
    </row>
    <row r="251" spans="1:10" ht="31.5" x14ac:dyDescent="0.2">
      <c r="A251" s="3">
        <v>2</v>
      </c>
      <c r="B251" s="3">
        <v>244</v>
      </c>
      <c r="C251" s="65" t="s">
        <v>1311</v>
      </c>
      <c r="D251" s="3" t="s">
        <v>16</v>
      </c>
      <c r="E251" s="3" t="s">
        <v>17</v>
      </c>
      <c r="F251" s="38">
        <v>100</v>
      </c>
      <c r="G251" s="38">
        <v>100</v>
      </c>
      <c r="H251" s="38">
        <v>100</v>
      </c>
      <c r="I251" s="18">
        <f>H251*100/G251-100</f>
        <v>0</v>
      </c>
      <c r="J251" s="90"/>
    </row>
    <row r="252" spans="1:10" ht="15.75" customHeight="1" x14ac:dyDescent="0.2">
      <c r="A252" s="36" t="s">
        <v>182</v>
      </c>
      <c r="B252" s="3">
        <v>245</v>
      </c>
      <c r="C252" s="326" t="s">
        <v>183</v>
      </c>
      <c r="D252" s="327"/>
      <c r="E252" s="327"/>
      <c r="F252" s="327"/>
      <c r="G252" s="327"/>
      <c r="H252" s="327"/>
      <c r="I252" s="327"/>
      <c r="J252" s="328"/>
    </row>
    <row r="253" spans="1:10" ht="31.5" x14ac:dyDescent="0.2">
      <c r="A253" s="3">
        <v>1</v>
      </c>
      <c r="B253" s="3">
        <v>246</v>
      </c>
      <c r="C253" s="65" t="s">
        <v>1312</v>
      </c>
      <c r="D253" s="3" t="s">
        <v>16</v>
      </c>
      <c r="E253" s="3" t="s">
        <v>17</v>
      </c>
      <c r="F253" s="3">
        <v>18.8</v>
      </c>
      <c r="G253" s="15">
        <v>19.600000000000001</v>
      </c>
      <c r="H253" s="3">
        <v>14.6</v>
      </c>
      <c r="I253" s="18">
        <f>H253*100/G253-100</f>
        <v>-25.510204081632665</v>
      </c>
      <c r="J253" s="90"/>
    </row>
    <row r="254" spans="1:10" ht="28.5" customHeight="1" x14ac:dyDescent="0.2">
      <c r="A254" s="31" t="s">
        <v>184</v>
      </c>
      <c r="B254" s="3">
        <v>247</v>
      </c>
      <c r="C254" s="333" t="s">
        <v>185</v>
      </c>
      <c r="D254" s="334"/>
      <c r="E254" s="334"/>
      <c r="F254" s="334"/>
      <c r="G254" s="334"/>
      <c r="H254" s="334"/>
      <c r="I254" s="334"/>
      <c r="J254" s="335"/>
    </row>
    <row r="255" spans="1:10" ht="22.5" customHeight="1" x14ac:dyDescent="0.2">
      <c r="A255" s="3">
        <v>1</v>
      </c>
      <c r="B255" s="3">
        <v>248</v>
      </c>
      <c r="C255" s="65" t="s">
        <v>186</v>
      </c>
      <c r="D255" s="3" t="s">
        <v>16</v>
      </c>
      <c r="E255" s="3" t="s">
        <v>1313</v>
      </c>
      <c r="F255" s="3">
        <v>22.7</v>
      </c>
      <c r="G255" s="3">
        <v>23.2</v>
      </c>
      <c r="H255" s="15">
        <v>17.899999999999999</v>
      </c>
      <c r="I255" s="18">
        <f>H255*100/G255-100</f>
        <v>-22.844827586206904</v>
      </c>
      <c r="J255" s="90"/>
    </row>
    <row r="256" spans="1:10" ht="33.75" customHeight="1" x14ac:dyDescent="0.2">
      <c r="A256" s="31" t="s">
        <v>187</v>
      </c>
      <c r="B256" s="3">
        <v>249</v>
      </c>
      <c r="C256" s="333" t="s">
        <v>188</v>
      </c>
      <c r="D256" s="334"/>
      <c r="E256" s="334"/>
      <c r="F256" s="334"/>
      <c r="G256" s="334"/>
      <c r="H256" s="334"/>
      <c r="I256" s="334"/>
      <c r="J256" s="335"/>
    </row>
    <row r="257" spans="1:10" ht="31.5" x14ac:dyDescent="0.2">
      <c r="A257" s="3">
        <v>1</v>
      </c>
      <c r="B257" s="3">
        <v>250</v>
      </c>
      <c r="C257" s="65" t="s">
        <v>1311</v>
      </c>
      <c r="D257" s="3" t="s">
        <v>16</v>
      </c>
      <c r="E257" s="3" t="s">
        <v>17</v>
      </c>
      <c r="F257" s="18">
        <v>100</v>
      </c>
      <c r="G257" s="18">
        <v>100</v>
      </c>
      <c r="H257" s="18">
        <v>100</v>
      </c>
      <c r="I257" s="18">
        <f>H257*100/G257-100</f>
        <v>0</v>
      </c>
      <c r="J257" s="93"/>
    </row>
    <row r="258" spans="1:10" ht="33.75" customHeight="1" x14ac:dyDescent="0.2">
      <c r="A258" s="31" t="s">
        <v>1335</v>
      </c>
      <c r="B258" s="3">
        <v>251</v>
      </c>
      <c r="C258" s="333" t="s">
        <v>1336</v>
      </c>
      <c r="D258" s="334"/>
      <c r="E258" s="334"/>
      <c r="F258" s="334"/>
      <c r="G258" s="334"/>
      <c r="H258" s="334"/>
      <c r="I258" s="334"/>
      <c r="J258" s="335"/>
    </row>
    <row r="259" spans="1:10" x14ac:dyDescent="0.2">
      <c r="A259" s="3">
        <v>1</v>
      </c>
      <c r="B259" s="3">
        <v>252</v>
      </c>
      <c r="C259" s="65" t="s">
        <v>1337</v>
      </c>
      <c r="D259" s="3" t="s">
        <v>16</v>
      </c>
      <c r="E259" s="3" t="s">
        <v>21</v>
      </c>
      <c r="F259" s="39">
        <v>0</v>
      </c>
      <c r="G259" s="39">
        <v>1</v>
      </c>
      <c r="H259" s="39">
        <v>1</v>
      </c>
      <c r="I259" s="39">
        <f>H259*100/G259-100</f>
        <v>0</v>
      </c>
      <c r="J259" s="93"/>
    </row>
    <row r="260" spans="1:10" ht="15.75" customHeight="1" x14ac:dyDescent="0.2">
      <c r="A260" s="36" t="s">
        <v>189</v>
      </c>
      <c r="B260" s="3">
        <v>253</v>
      </c>
      <c r="C260" s="326" t="s">
        <v>190</v>
      </c>
      <c r="D260" s="327"/>
      <c r="E260" s="327"/>
      <c r="F260" s="327"/>
      <c r="G260" s="327"/>
      <c r="H260" s="327"/>
      <c r="I260" s="327"/>
      <c r="J260" s="328"/>
    </row>
    <row r="261" spans="1:10" ht="24.75" customHeight="1" x14ac:dyDescent="0.2">
      <c r="A261" s="3">
        <v>1</v>
      </c>
      <c r="B261" s="3">
        <v>254</v>
      </c>
      <c r="C261" s="65" t="s">
        <v>1314</v>
      </c>
      <c r="D261" s="3" t="s">
        <v>16</v>
      </c>
      <c r="E261" s="3" t="s">
        <v>1313</v>
      </c>
      <c r="F261" s="38">
        <v>1245</v>
      </c>
      <c r="G261" s="38">
        <v>1270.9000000000001</v>
      </c>
      <c r="H261" s="38">
        <v>980</v>
      </c>
      <c r="I261" s="18">
        <f>H261*100/G261-100</f>
        <v>-22.889291053584074</v>
      </c>
      <c r="J261" s="90"/>
    </row>
    <row r="262" spans="1:10" ht="33.75" customHeight="1" x14ac:dyDescent="0.2">
      <c r="A262" s="31" t="s">
        <v>191</v>
      </c>
      <c r="B262" s="3">
        <v>255</v>
      </c>
      <c r="C262" s="333" t="s">
        <v>192</v>
      </c>
      <c r="D262" s="334"/>
      <c r="E262" s="334"/>
      <c r="F262" s="334"/>
      <c r="G262" s="334"/>
      <c r="H262" s="334"/>
      <c r="I262" s="334"/>
      <c r="J262" s="335"/>
    </row>
    <row r="263" spans="1:10" ht="31.5" x14ac:dyDescent="0.2">
      <c r="A263" s="3">
        <v>1</v>
      </c>
      <c r="B263" s="3">
        <v>256</v>
      </c>
      <c r="C263" s="65" t="s">
        <v>1315</v>
      </c>
      <c r="D263" s="3" t="s">
        <v>16</v>
      </c>
      <c r="E263" s="3" t="s">
        <v>17</v>
      </c>
      <c r="F263" s="3">
        <v>327.5</v>
      </c>
      <c r="G263" s="15">
        <v>336</v>
      </c>
      <c r="H263" s="15">
        <v>257</v>
      </c>
      <c r="I263" s="18">
        <f>H263*100/G263-100</f>
        <v>-23.511904761904759</v>
      </c>
      <c r="J263" s="90" t="s">
        <v>1316</v>
      </c>
    </row>
    <row r="264" spans="1:10" ht="15.75" customHeight="1" x14ac:dyDescent="0.2">
      <c r="A264" s="31" t="s">
        <v>193</v>
      </c>
      <c r="B264" s="3">
        <v>257</v>
      </c>
      <c r="C264" s="333" t="s">
        <v>1181</v>
      </c>
      <c r="D264" s="334"/>
      <c r="E264" s="334"/>
      <c r="F264" s="334"/>
      <c r="G264" s="334"/>
      <c r="H264" s="334"/>
      <c r="I264" s="334"/>
      <c r="J264" s="335"/>
    </row>
    <row r="265" spans="1:10" x14ac:dyDescent="0.2">
      <c r="A265" s="3">
        <v>1</v>
      </c>
      <c r="B265" s="3">
        <v>258</v>
      </c>
      <c r="C265" s="65" t="s">
        <v>1337</v>
      </c>
      <c r="D265" s="3" t="s">
        <v>16</v>
      </c>
      <c r="E265" s="3" t="s">
        <v>21</v>
      </c>
      <c r="F265" s="15">
        <v>0</v>
      </c>
      <c r="G265" s="15">
        <v>6</v>
      </c>
      <c r="H265" s="15">
        <v>6</v>
      </c>
      <c r="I265" s="18">
        <f>H265*100/G265-100</f>
        <v>0</v>
      </c>
      <c r="J265" s="93"/>
    </row>
    <row r="266" spans="1:10" ht="15.75" customHeight="1" x14ac:dyDescent="0.2">
      <c r="A266" s="31" t="s">
        <v>195</v>
      </c>
      <c r="B266" s="3">
        <v>259</v>
      </c>
      <c r="C266" s="333" t="s">
        <v>194</v>
      </c>
      <c r="D266" s="334"/>
      <c r="E266" s="334"/>
      <c r="F266" s="334"/>
      <c r="G266" s="334"/>
      <c r="H266" s="334"/>
      <c r="I266" s="334"/>
      <c r="J266" s="335"/>
    </row>
    <row r="267" spans="1:10" ht="26.25" customHeight="1" x14ac:dyDescent="0.2">
      <c r="A267" s="3">
        <v>1</v>
      </c>
      <c r="B267" s="3">
        <v>260</v>
      </c>
      <c r="C267" s="65" t="s">
        <v>1311</v>
      </c>
      <c r="D267" s="3" t="s">
        <v>16</v>
      </c>
      <c r="E267" s="3" t="s">
        <v>17</v>
      </c>
      <c r="F267" s="15">
        <v>100</v>
      </c>
      <c r="G267" s="15">
        <v>100</v>
      </c>
      <c r="H267" s="15">
        <v>100</v>
      </c>
      <c r="I267" s="18">
        <f>H267*100/G267-100</f>
        <v>0</v>
      </c>
      <c r="J267" s="93"/>
    </row>
    <row r="268" spans="1:10" ht="33.75" customHeight="1" x14ac:dyDescent="0.2">
      <c r="A268" s="31" t="s">
        <v>195</v>
      </c>
      <c r="B268" s="3">
        <v>261</v>
      </c>
      <c r="C268" s="333" t="s">
        <v>196</v>
      </c>
      <c r="D268" s="334"/>
      <c r="E268" s="334"/>
      <c r="F268" s="334"/>
      <c r="G268" s="334"/>
      <c r="H268" s="334"/>
      <c r="I268" s="334"/>
      <c r="J268" s="335"/>
    </row>
    <row r="269" spans="1:10" ht="31.5" x14ac:dyDescent="0.2">
      <c r="A269" s="3">
        <v>1</v>
      </c>
      <c r="B269" s="3">
        <v>262</v>
      </c>
      <c r="C269" s="65" t="s">
        <v>1317</v>
      </c>
      <c r="D269" s="3" t="s">
        <v>16</v>
      </c>
      <c r="E269" s="3" t="s">
        <v>21</v>
      </c>
      <c r="F269" s="3">
        <v>12</v>
      </c>
      <c r="G269" s="3">
        <v>13</v>
      </c>
      <c r="H269" s="3">
        <v>12</v>
      </c>
      <c r="I269" s="18">
        <f>H269*100/G269-100</f>
        <v>-7.6923076923076934</v>
      </c>
      <c r="J269" s="90" t="s">
        <v>1316</v>
      </c>
    </row>
    <row r="270" spans="1:10" ht="15.75" hidden="1" customHeight="1" x14ac:dyDescent="0.2">
      <c r="A270" s="31" t="s">
        <v>197</v>
      </c>
      <c r="B270" s="3">
        <v>263</v>
      </c>
      <c r="C270" s="333" t="s">
        <v>198</v>
      </c>
      <c r="D270" s="334"/>
      <c r="E270" s="334"/>
      <c r="F270" s="334"/>
      <c r="G270" s="334"/>
      <c r="H270" s="334"/>
      <c r="I270" s="334"/>
      <c r="J270" s="335"/>
    </row>
    <row r="271" spans="1:10" ht="27" hidden="1" customHeight="1" x14ac:dyDescent="0.2">
      <c r="A271" s="3">
        <v>1</v>
      </c>
      <c r="B271" s="3">
        <v>264</v>
      </c>
      <c r="C271" s="65" t="s">
        <v>199</v>
      </c>
      <c r="D271" s="3" t="s">
        <v>16</v>
      </c>
      <c r="E271" s="3" t="s">
        <v>21</v>
      </c>
      <c r="F271" s="3" t="s">
        <v>97</v>
      </c>
      <c r="G271" s="3" t="s">
        <v>97</v>
      </c>
      <c r="H271" s="3" t="s">
        <v>97</v>
      </c>
      <c r="I271" s="18" t="s">
        <v>97</v>
      </c>
      <c r="J271" s="90"/>
    </row>
    <row r="272" spans="1:10" ht="33.75" customHeight="1" x14ac:dyDescent="0.2">
      <c r="A272" s="31" t="s">
        <v>197</v>
      </c>
      <c r="B272" s="3">
        <v>265</v>
      </c>
      <c r="C272" s="333" t="s">
        <v>1336</v>
      </c>
      <c r="D272" s="334"/>
      <c r="E272" s="334"/>
      <c r="F272" s="334"/>
      <c r="G272" s="334"/>
      <c r="H272" s="334"/>
      <c r="I272" s="334"/>
      <c r="J272" s="335"/>
    </row>
    <row r="273" spans="1:10" x14ac:dyDescent="0.2">
      <c r="A273" s="3">
        <v>1</v>
      </c>
      <c r="B273" s="3">
        <v>266</v>
      </c>
      <c r="C273" s="65" t="s">
        <v>1337</v>
      </c>
      <c r="D273" s="3" t="s">
        <v>16</v>
      </c>
      <c r="E273" s="3" t="s">
        <v>21</v>
      </c>
      <c r="F273" s="39">
        <v>0</v>
      </c>
      <c r="G273" s="39">
        <v>1</v>
      </c>
      <c r="H273" s="39">
        <v>1</v>
      </c>
      <c r="I273" s="18">
        <f>H273*100/G273-100</f>
        <v>0</v>
      </c>
      <c r="J273" s="93"/>
    </row>
    <row r="274" spans="1:10" ht="24" customHeight="1" x14ac:dyDescent="0.2">
      <c r="A274" s="36" t="s">
        <v>200</v>
      </c>
      <c r="B274" s="3">
        <v>267</v>
      </c>
      <c r="C274" s="326" t="s">
        <v>201</v>
      </c>
      <c r="D274" s="327"/>
      <c r="E274" s="327"/>
      <c r="F274" s="327"/>
      <c r="G274" s="327"/>
      <c r="H274" s="327"/>
      <c r="I274" s="327"/>
      <c r="J274" s="328"/>
    </row>
    <row r="275" spans="1:10" ht="22.5" customHeight="1" x14ac:dyDescent="0.2">
      <c r="A275" s="3">
        <v>1</v>
      </c>
      <c r="B275" s="3">
        <v>268</v>
      </c>
      <c r="C275" s="65" t="s">
        <v>202</v>
      </c>
      <c r="D275" s="3" t="s">
        <v>16</v>
      </c>
      <c r="E275" s="3" t="s">
        <v>179</v>
      </c>
      <c r="F275" s="3">
        <v>0</v>
      </c>
      <c r="G275" s="3">
        <v>0</v>
      </c>
      <c r="H275" s="3">
        <v>0</v>
      </c>
      <c r="I275" s="18">
        <v>0</v>
      </c>
      <c r="J275" s="115" t="s">
        <v>1318</v>
      </c>
    </row>
    <row r="276" spans="1:10" ht="30" customHeight="1" x14ac:dyDescent="0.2">
      <c r="A276" s="31" t="s">
        <v>203</v>
      </c>
      <c r="B276" s="3">
        <v>269</v>
      </c>
      <c r="C276" s="333" t="s">
        <v>87</v>
      </c>
      <c r="D276" s="334"/>
      <c r="E276" s="334"/>
      <c r="F276" s="334"/>
      <c r="G276" s="334"/>
      <c r="H276" s="334"/>
      <c r="I276" s="334"/>
      <c r="J276" s="335"/>
    </row>
    <row r="277" spans="1:10" ht="31.5" x14ac:dyDescent="0.2">
      <c r="A277" s="3">
        <v>1</v>
      </c>
      <c r="B277" s="3">
        <v>270</v>
      </c>
      <c r="C277" s="65" t="s">
        <v>1319</v>
      </c>
      <c r="D277" s="3" t="s">
        <v>16</v>
      </c>
      <c r="E277" s="3" t="s">
        <v>17</v>
      </c>
      <c r="F277" s="3">
        <v>0</v>
      </c>
      <c r="G277" s="3">
        <v>0</v>
      </c>
      <c r="H277" s="3">
        <v>0</v>
      </c>
      <c r="I277" s="18">
        <v>0</v>
      </c>
      <c r="J277" s="115" t="s">
        <v>1318</v>
      </c>
    </row>
    <row r="278" spans="1:10" ht="22.5" customHeight="1" x14ac:dyDescent="0.2">
      <c r="A278" s="3">
        <v>2</v>
      </c>
      <c r="B278" s="3">
        <v>271</v>
      </c>
      <c r="C278" s="65" t="s">
        <v>1311</v>
      </c>
      <c r="D278" s="3" t="s">
        <v>16</v>
      </c>
      <c r="E278" s="3" t="s">
        <v>17</v>
      </c>
      <c r="F278" s="3">
        <v>0</v>
      </c>
      <c r="G278" s="3">
        <v>0</v>
      </c>
      <c r="H278" s="3">
        <v>0</v>
      </c>
      <c r="I278" s="18">
        <v>0</v>
      </c>
      <c r="J278" s="115" t="s">
        <v>1318</v>
      </c>
    </row>
    <row r="279" spans="1:10" ht="15.75" customHeight="1" x14ac:dyDescent="0.2">
      <c r="A279" s="36" t="s">
        <v>200</v>
      </c>
      <c r="B279" s="3">
        <v>272</v>
      </c>
      <c r="C279" s="326" t="s">
        <v>205</v>
      </c>
      <c r="D279" s="327"/>
      <c r="E279" s="327"/>
      <c r="F279" s="327"/>
      <c r="G279" s="327"/>
      <c r="H279" s="327"/>
      <c r="I279" s="327"/>
      <c r="J279" s="328"/>
    </row>
    <row r="280" spans="1:10" x14ac:dyDescent="0.2">
      <c r="A280" s="3">
        <v>1</v>
      </c>
      <c r="B280" s="3">
        <v>273</v>
      </c>
      <c r="C280" s="65" t="s">
        <v>1320</v>
      </c>
      <c r="D280" s="3" t="s">
        <v>16</v>
      </c>
      <c r="E280" s="3" t="s">
        <v>1313</v>
      </c>
      <c r="F280" s="15">
        <v>12</v>
      </c>
      <c r="G280" s="3">
        <v>12.5</v>
      </c>
      <c r="H280" s="3">
        <v>9.6</v>
      </c>
      <c r="I280" s="18">
        <f>H280*100/G280-100</f>
        <v>-23.200000000000003</v>
      </c>
      <c r="J280" s="93"/>
    </row>
    <row r="281" spans="1:10" ht="15.75" customHeight="1" x14ac:dyDescent="0.2">
      <c r="A281" s="31" t="s">
        <v>203</v>
      </c>
      <c r="B281" s="3">
        <v>274</v>
      </c>
      <c r="C281" s="333" t="s">
        <v>1321</v>
      </c>
      <c r="D281" s="334"/>
      <c r="E281" s="334"/>
      <c r="F281" s="334"/>
      <c r="G281" s="334"/>
      <c r="H281" s="334"/>
      <c r="I281" s="334"/>
      <c r="J281" s="335"/>
    </row>
    <row r="282" spans="1:10" x14ac:dyDescent="0.2">
      <c r="A282" s="3">
        <v>1</v>
      </c>
      <c r="B282" s="3">
        <v>275</v>
      </c>
      <c r="C282" s="65" t="s">
        <v>1322</v>
      </c>
      <c r="D282" s="3" t="s">
        <v>16</v>
      </c>
      <c r="E282" s="3" t="s">
        <v>17</v>
      </c>
      <c r="F282" s="38">
        <v>9.9</v>
      </c>
      <c r="G282" s="38">
        <v>10.4</v>
      </c>
      <c r="H282" s="38">
        <v>7.9</v>
      </c>
      <c r="I282" s="18">
        <f>H282*100/G282-100</f>
        <v>-24.038461538461547</v>
      </c>
      <c r="J282" s="90"/>
    </row>
    <row r="283" spans="1:10" ht="31.5" x14ac:dyDescent="0.2">
      <c r="A283" s="3">
        <v>2</v>
      </c>
      <c r="B283" s="3">
        <v>276</v>
      </c>
      <c r="C283" s="199" t="s">
        <v>1311</v>
      </c>
      <c r="D283" s="3" t="s">
        <v>16</v>
      </c>
      <c r="E283" s="3" t="s">
        <v>17</v>
      </c>
      <c r="F283" s="38">
        <v>100</v>
      </c>
      <c r="G283" s="38">
        <v>100</v>
      </c>
      <c r="H283" s="38">
        <v>100</v>
      </c>
      <c r="I283" s="18">
        <f>H283*100/G283-100</f>
        <v>0</v>
      </c>
      <c r="J283" s="93"/>
    </row>
    <row r="284" spans="1:10" ht="15.75" customHeight="1" x14ac:dyDescent="0.2">
      <c r="A284" s="36" t="s">
        <v>204</v>
      </c>
      <c r="B284" s="3">
        <v>277</v>
      </c>
      <c r="C284" s="326" t="s">
        <v>208</v>
      </c>
      <c r="D284" s="327"/>
      <c r="E284" s="327"/>
      <c r="F284" s="327"/>
      <c r="G284" s="327"/>
      <c r="H284" s="327"/>
      <c r="I284" s="327"/>
      <c r="J284" s="328"/>
    </row>
    <row r="285" spans="1:10" ht="31.5" x14ac:dyDescent="0.2">
      <c r="A285" s="3">
        <v>1</v>
      </c>
      <c r="B285" s="3">
        <v>278</v>
      </c>
      <c r="C285" s="65" t="s">
        <v>1323</v>
      </c>
      <c r="D285" s="3" t="s">
        <v>16</v>
      </c>
      <c r="E285" s="3" t="s">
        <v>17</v>
      </c>
      <c r="F285" s="38">
        <v>92</v>
      </c>
      <c r="G285" s="38">
        <v>92</v>
      </c>
      <c r="H285" s="38">
        <v>85</v>
      </c>
      <c r="I285" s="18">
        <f>H285*100/G285-100</f>
        <v>-7.6086956521739069</v>
      </c>
      <c r="J285" s="200"/>
    </row>
    <row r="286" spans="1:10" ht="31.5" x14ac:dyDescent="0.2">
      <c r="A286" s="3">
        <v>2</v>
      </c>
      <c r="B286" s="3">
        <v>279</v>
      </c>
      <c r="C286" s="65" t="s">
        <v>1324</v>
      </c>
      <c r="D286" s="3" t="s">
        <v>16</v>
      </c>
      <c r="E286" s="3" t="s">
        <v>17</v>
      </c>
      <c r="F286" s="38">
        <v>100</v>
      </c>
      <c r="G286" s="38">
        <v>95</v>
      </c>
      <c r="H286" s="38">
        <v>72.099999999999994</v>
      </c>
      <c r="I286" s="18">
        <f>H286*100/G286-100</f>
        <v>-24.10526315789474</v>
      </c>
      <c r="J286" s="90"/>
    </row>
    <row r="287" spans="1:10" ht="15.75" customHeight="1" x14ac:dyDescent="0.2">
      <c r="A287" s="31" t="s">
        <v>206</v>
      </c>
      <c r="B287" s="3">
        <v>280</v>
      </c>
      <c r="C287" s="333" t="s">
        <v>210</v>
      </c>
      <c r="D287" s="334"/>
      <c r="E287" s="334"/>
      <c r="F287" s="334"/>
      <c r="G287" s="334"/>
      <c r="H287" s="334"/>
      <c r="I287" s="334"/>
      <c r="J287" s="335"/>
    </row>
    <row r="288" spans="1:10" ht="31.5" x14ac:dyDescent="0.2">
      <c r="A288" s="3">
        <v>1</v>
      </c>
      <c r="B288" s="3">
        <v>281</v>
      </c>
      <c r="C288" s="65" t="s">
        <v>1325</v>
      </c>
      <c r="D288" s="3" t="s">
        <v>16</v>
      </c>
      <c r="E288" s="3" t="s">
        <v>17</v>
      </c>
      <c r="F288" s="38">
        <v>95.4</v>
      </c>
      <c r="G288" s="38">
        <v>100</v>
      </c>
      <c r="H288" s="38">
        <v>76.099999999999994</v>
      </c>
      <c r="I288" s="3">
        <f>H288/G288*100-100</f>
        <v>-23.900000000000006</v>
      </c>
      <c r="J288" s="90"/>
    </row>
    <row r="289" spans="1:10" ht="15.75" customHeight="1" x14ac:dyDescent="0.2">
      <c r="A289" s="31" t="s">
        <v>1250</v>
      </c>
      <c r="B289" s="3">
        <v>282</v>
      </c>
      <c r="C289" s="333" t="s">
        <v>212</v>
      </c>
      <c r="D289" s="334"/>
      <c r="E289" s="334"/>
      <c r="F289" s="334"/>
      <c r="G289" s="334"/>
      <c r="H289" s="334"/>
      <c r="I289" s="334"/>
      <c r="J289" s="335"/>
    </row>
    <row r="290" spans="1:10" ht="63" x14ac:dyDescent="0.2">
      <c r="A290" s="3">
        <v>1</v>
      </c>
      <c r="B290" s="3">
        <v>283</v>
      </c>
      <c r="C290" s="65" t="s">
        <v>1338</v>
      </c>
      <c r="D290" s="3" t="s">
        <v>16</v>
      </c>
      <c r="E290" s="3" t="s">
        <v>21</v>
      </c>
      <c r="F290" s="3">
        <v>29</v>
      </c>
      <c r="G290" s="3">
        <v>29</v>
      </c>
      <c r="H290" s="3">
        <v>29</v>
      </c>
      <c r="I290" s="18">
        <f>H290*100/G290-100</f>
        <v>0</v>
      </c>
      <c r="J290" s="93"/>
    </row>
    <row r="291" spans="1:10" ht="18" customHeight="1" x14ac:dyDescent="0.2">
      <c r="A291" s="31" t="s">
        <v>1251</v>
      </c>
      <c r="B291" s="3">
        <v>284</v>
      </c>
      <c r="C291" s="333" t="s">
        <v>214</v>
      </c>
      <c r="D291" s="334"/>
      <c r="E291" s="334"/>
      <c r="F291" s="334"/>
      <c r="G291" s="334"/>
      <c r="H291" s="334"/>
      <c r="I291" s="334"/>
      <c r="J291" s="335"/>
    </row>
    <row r="292" spans="1:10" ht="78.75" x14ac:dyDescent="0.2">
      <c r="A292" s="3">
        <v>1</v>
      </c>
      <c r="B292" s="3">
        <v>285</v>
      </c>
      <c r="C292" s="65" t="s">
        <v>1326</v>
      </c>
      <c r="D292" s="3" t="s">
        <v>16</v>
      </c>
      <c r="E292" s="3" t="s">
        <v>17</v>
      </c>
      <c r="F292" s="38">
        <v>100</v>
      </c>
      <c r="G292" s="38">
        <v>100</v>
      </c>
      <c r="H292" s="38">
        <v>100</v>
      </c>
      <c r="I292" s="18">
        <f>H292*100/G292-100</f>
        <v>0</v>
      </c>
      <c r="J292" s="93"/>
    </row>
    <row r="293" spans="1:10" ht="15.75" customHeight="1" x14ac:dyDescent="0.2">
      <c r="A293" s="31" t="s">
        <v>1252</v>
      </c>
      <c r="B293" s="3">
        <v>286</v>
      </c>
      <c r="C293" s="333" t="s">
        <v>216</v>
      </c>
      <c r="D293" s="334"/>
      <c r="E293" s="334"/>
      <c r="F293" s="334"/>
      <c r="G293" s="334"/>
      <c r="H293" s="334"/>
      <c r="I293" s="334"/>
      <c r="J293" s="335"/>
    </row>
    <row r="294" spans="1:10" ht="63" x14ac:dyDescent="0.2">
      <c r="A294" s="3">
        <v>1</v>
      </c>
      <c r="B294" s="3">
        <v>287</v>
      </c>
      <c r="C294" s="65" t="s">
        <v>217</v>
      </c>
      <c r="D294" s="3" t="s">
        <v>16</v>
      </c>
      <c r="E294" s="3" t="s">
        <v>17</v>
      </c>
      <c r="F294" s="38">
        <v>100</v>
      </c>
      <c r="G294" s="38">
        <v>100</v>
      </c>
      <c r="H294" s="38">
        <v>100</v>
      </c>
      <c r="I294" s="18">
        <f>H294*100/G294-100</f>
        <v>0</v>
      </c>
      <c r="J294" s="93"/>
    </row>
    <row r="295" spans="1:10" s="31" customFormat="1" ht="36" customHeight="1" x14ac:dyDescent="0.2">
      <c r="A295" s="241">
        <v>5</v>
      </c>
      <c r="B295" s="3">
        <v>288</v>
      </c>
      <c r="C295" s="325" t="s">
        <v>218</v>
      </c>
      <c r="D295" s="325"/>
      <c r="E295" s="325"/>
      <c r="F295" s="325"/>
      <c r="G295" s="325"/>
      <c r="H295" s="325"/>
      <c r="I295" s="325"/>
      <c r="J295" s="325"/>
    </row>
    <row r="296" spans="1:10" s="7" customFormat="1" ht="30" customHeight="1" x14ac:dyDescent="0.2">
      <c r="A296" s="3">
        <v>1</v>
      </c>
      <c r="B296" s="3">
        <v>289</v>
      </c>
      <c r="C296" s="65" t="s">
        <v>232</v>
      </c>
      <c r="D296" s="3" t="s">
        <v>16</v>
      </c>
      <c r="E296" s="3" t="s">
        <v>17</v>
      </c>
      <c r="F296" s="3">
        <v>100</v>
      </c>
      <c r="G296" s="3">
        <v>100</v>
      </c>
      <c r="H296" s="3">
        <v>100</v>
      </c>
      <c r="I296" s="18">
        <f>(H296/G296)*100-100</f>
        <v>0</v>
      </c>
      <c r="J296" s="90"/>
    </row>
    <row r="297" spans="1:10" s="7" customFormat="1" ht="30" customHeight="1" x14ac:dyDescent="0.2">
      <c r="A297" s="3">
        <v>2</v>
      </c>
      <c r="B297" s="3">
        <v>290</v>
      </c>
      <c r="C297" s="65" t="s">
        <v>219</v>
      </c>
      <c r="D297" s="3" t="s">
        <v>16</v>
      </c>
      <c r="E297" s="3" t="s">
        <v>220</v>
      </c>
      <c r="F297" s="18">
        <v>549.6</v>
      </c>
      <c r="G297" s="3">
        <v>550</v>
      </c>
      <c r="H297" s="3">
        <v>420.82</v>
      </c>
      <c r="I297" s="18">
        <f t="shared" ref="I297:I315" si="5">(H297/G297)*100-100</f>
        <v>-23.487272727272725</v>
      </c>
      <c r="J297" s="90"/>
    </row>
    <row r="298" spans="1:10" s="7" customFormat="1" ht="30" customHeight="1" x14ac:dyDescent="0.2">
      <c r="A298" s="3">
        <v>3</v>
      </c>
      <c r="B298" s="3">
        <v>291</v>
      </c>
      <c r="C298" s="65" t="s">
        <v>1112</v>
      </c>
      <c r="D298" s="3" t="s">
        <v>16</v>
      </c>
      <c r="E298" s="3" t="s">
        <v>17</v>
      </c>
      <c r="F298" s="3">
        <v>79</v>
      </c>
      <c r="G298" s="3">
        <v>80</v>
      </c>
      <c r="H298" s="3">
        <v>80</v>
      </c>
      <c r="I298" s="18">
        <f t="shared" si="5"/>
        <v>0</v>
      </c>
      <c r="J298" s="90"/>
    </row>
    <row r="299" spans="1:10" s="7" customFormat="1" ht="30" customHeight="1" x14ac:dyDescent="0.2">
      <c r="A299" s="3">
        <v>4</v>
      </c>
      <c r="B299" s="3">
        <v>292</v>
      </c>
      <c r="C299" s="65" t="s">
        <v>221</v>
      </c>
      <c r="D299" s="3" t="s">
        <v>20</v>
      </c>
      <c r="E299" s="3" t="s">
        <v>17</v>
      </c>
      <c r="F299" s="3">
        <v>0.89</v>
      </c>
      <c r="G299" s="3">
        <v>0.86</v>
      </c>
      <c r="H299" s="3">
        <v>0.85</v>
      </c>
      <c r="I299" s="18">
        <f t="shared" si="5"/>
        <v>-1.1627906976744242</v>
      </c>
      <c r="J299" s="90" t="s">
        <v>1344</v>
      </c>
    </row>
    <row r="300" spans="1:10" s="7" customFormat="1" ht="38.25" customHeight="1" x14ac:dyDescent="0.2">
      <c r="A300" s="3">
        <v>5</v>
      </c>
      <c r="B300" s="3">
        <v>293</v>
      </c>
      <c r="C300" s="65" t="s">
        <v>223</v>
      </c>
      <c r="D300" s="3" t="s">
        <v>16</v>
      </c>
      <c r="E300" s="3" t="s">
        <v>17</v>
      </c>
      <c r="F300" s="3">
        <v>81</v>
      </c>
      <c r="G300" s="3">
        <v>81.5</v>
      </c>
      <c r="H300" s="3">
        <v>83.5</v>
      </c>
      <c r="I300" s="18">
        <f t="shared" si="5"/>
        <v>2.4539877300613568</v>
      </c>
      <c r="J300" s="286" t="s">
        <v>1345</v>
      </c>
    </row>
    <row r="301" spans="1:10" s="7" customFormat="1" ht="30" customHeight="1" x14ac:dyDescent="0.2">
      <c r="A301" s="3">
        <v>6</v>
      </c>
      <c r="B301" s="3">
        <v>294</v>
      </c>
      <c r="C301" s="65" t="s">
        <v>224</v>
      </c>
      <c r="D301" s="3" t="s">
        <v>16</v>
      </c>
      <c r="E301" s="3" t="s">
        <v>17</v>
      </c>
      <c r="F301" s="3">
        <v>54</v>
      </c>
      <c r="G301" s="3">
        <v>54</v>
      </c>
      <c r="H301" s="3">
        <v>45</v>
      </c>
      <c r="I301" s="18">
        <f t="shared" si="5"/>
        <v>-16.666666666666657</v>
      </c>
      <c r="J301" s="115"/>
    </row>
    <row r="302" spans="1:10" s="7" customFormat="1" ht="30" customHeight="1" x14ac:dyDescent="0.2">
      <c r="A302" s="3">
        <v>7</v>
      </c>
      <c r="B302" s="3">
        <v>295</v>
      </c>
      <c r="C302" s="65" t="s">
        <v>225</v>
      </c>
      <c r="D302" s="3" t="s">
        <v>16</v>
      </c>
      <c r="E302" s="3" t="s">
        <v>226</v>
      </c>
      <c r="F302" s="3">
        <v>2</v>
      </c>
      <c r="G302" s="3">
        <v>4</v>
      </c>
      <c r="H302" s="3">
        <v>2</v>
      </c>
      <c r="I302" s="18">
        <f t="shared" si="5"/>
        <v>-50</v>
      </c>
      <c r="J302" s="90"/>
    </row>
    <row r="303" spans="1:10" s="7" customFormat="1" ht="30" customHeight="1" x14ac:dyDescent="0.2">
      <c r="A303" s="3">
        <v>8</v>
      </c>
      <c r="B303" s="3">
        <v>296</v>
      </c>
      <c r="C303" s="65" t="s">
        <v>227</v>
      </c>
      <c r="D303" s="3" t="s">
        <v>16</v>
      </c>
      <c r="E303" s="3" t="s">
        <v>17</v>
      </c>
      <c r="F303" s="3">
        <v>59</v>
      </c>
      <c r="G303" s="3">
        <v>60</v>
      </c>
      <c r="H303" s="3">
        <v>60</v>
      </c>
      <c r="I303" s="18">
        <f t="shared" si="5"/>
        <v>0</v>
      </c>
      <c r="J303" s="90"/>
    </row>
    <row r="304" spans="1:10" s="7" customFormat="1" ht="30" customHeight="1" x14ac:dyDescent="0.2">
      <c r="A304" s="3">
        <v>9</v>
      </c>
      <c r="B304" s="3">
        <v>297</v>
      </c>
      <c r="C304" s="65" t="s">
        <v>228</v>
      </c>
      <c r="D304" s="3" t="s">
        <v>16</v>
      </c>
      <c r="E304" s="3" t="s">
        <v>226</v>
      </c>
      <c r="F304" s="3">
        <v>26</v>
      </c>
      <c r="G304" s="3">
        <v>20</v>
      </c>
      <c r="H304" s="3">
        <v>22</v>
      </c>
      <c r="I304" s="18">
        <f t="shared" si="5"/>
        <v>10.000000000000014</v>
      </c>
      <c r="J304" s="65" t="s">
        <v>1346</v>
      </c>
    </row>
    <row r="305" spans="1:10" s="7" customFormat="1" ht="30" customHeight="1" x14ac:dyDescent="0.2">
      <c r="A305" s="3">
        <v>10</v>
      </c>
      <c r="B305" s="3">
        <v>298</v>
      </c>
      <c r="C305" s="65" t="s">
        <v>229</v>
      </c>
      <c r="D305" s="3" t="s">
        <v>16</v>
      </c>
      <c r="E305" s="3" t="s">
        <v>17</v>
      </c>
      <c r="F305" s="3">
        <v>101</v>
      </c>
      <c r="G305" s="3">
        <v>95</v>
      </c>
      <c r="H305" s="18">
        <v>89.58</v>
      </c>
      <c r="I305" s="18">
        <f t="shared" si="5"/>
        <v>-5.7052631578947341</v>
      </c>
      <c r="J305" s="90"/>
    </row>
    <row r="306" spans="1:10" s="7" customFormat="1" ht="30" customHeight="1" x14ac:dyDescent="0.2">
      <c r="A306" s="36" t="s">
        <v>230</v>
      </c>
      <c r="B306" s="3">
        <v>299</v>
      </c>
      <c r="C306" s="326" t="s">
        <v>231</v>
      </c>
      <c r="D306" s="327"/>
      <c r="E306" s="327"/>
      <c r="F306" s="327"/>
      <c r="G306" s="327"/>
      <c r="H306" s="327"/>
      <c r="I306" s="327"/>
      <c r="J306" s="328"/>
    </row>
    <row r="307" spans="1:10" s="7" customFormat="1" ht="63.75" customHeight="1" x14ac:dyDescent="0.2">
      <c r="A307" s="3">
        <v>1</v>
      </c>
      <c r="B307" s="3">
        <v>300</v>
      </c>
      <c r="C307" s="65" t="s">
        <v>232</v>
      </c>
      <c r="D307" s="3" t="s">
        <v>16</v>
      </c>
      <c r="E307" s="3" t="s">
        <v>233</v>
      </c>
      <c r="F307" s="93">
        <v>100</v>
      </c>
      <c r="G307" s="93">
        <v>100</v>
      </c>
      <c r="H307" s="93">
        <v>100</v>
      </c>
      <c r="I307" s="242">
        <f t="shared" si="5"/>
        <v>0</v>
      </c>
      <c r="J307" s="90"/>
    </row>
    <row r="308" spans="1:10" s="7" customFormat="1" ht="30" customHeight="1" x14ac:dyDescent="0.2">
      <c r="A308" s="31" t="s">
        <v>234</v>
      </c>
      <c r="B308" s="3">
        <v>301</v>
      </c>
      <c r="C308" s="333" t="s">
        <v>235</v>
      </c>
      <c r="D308" s="334"/>
      <c r="E308" s="334"/>
      <c r="F308" s="334"/>
      <c r="G308" s="334"/>
      <c r="H308" s="334"/>
      <c r="I308" s="334"/>
      <c r="J308" s="335"/>
    </row>
    <row r="309" spans="1:10" s="7" customFormat="1" ht="47.25" customHeight="1" x14ac:dyDescent="0.2">
      <c r="A309" s="173" t="s">
        <v>14</v>
      </c>
      <c r="B309" s="3">
        <v>302</v>
      </c>
      <c r="C309" s="65" t="s">
        <v>236</v>
      </c>
      <c r="D309" s="3" t="s">
        <v>16</v>
      </c>
      <c r="E309" s="3" t="s">
        <v>57</v>
      </c>
      <c r="F309" s="93">
        <v>12617</v>
      </c>
      <c r="G309" s="93">
        <v>13900</v>
      </c>
      <c r="H309" s="93">
        <v>12247</v>
      </c>
      <c r="I309" s="18">
        <f t="shared" si="5"/>
        <v>-11.892086330935243</v>
      </c>
      <c r="J309" s="90"/>
    </row>
    <row r="310" spans="1:10" s="7" customFormat="1" ht="30" customHeight="1" x14ac:dyDescent="0.2">
      <c r="A310" s="31" t="s">
        <v>237</v>
      </c>
      <c r="B310" s="3">
        <v>303</v>
      </c>
      <c r="C310" s="346" t="s">
        <v>1113</v>
      </c>
      <c r="D310" s="347"/>
      <c r="E310" s="347"/>
      <c r="F310" s="347"/>
      <c r="G310" s="347"/>
      <c r="H310" s="347"/>
      <c r="I310" s="347"/>
      <c r="J310" s="348"/>
    </row>
    <row r="311" spans="1:10" s="7" customFormat="1" ht="48" customHeight="1" x14ac:dyDescent="0.2">
      <c r="A311" s="173" t="s">
        <v>14</v>
      </c>
      <c r="B311" s="3">
        <v>304</v>
      </c>
      <c r="C311" s="65" t="s">
        <v>1114</v>
      </c>
      <c r="D311" s="3" t="s">
        <v>16</v>
      </c>
      <c r="E311" s="3" t="s">
        <v>57</v>
      </c>
      <c r="F311" s="3">
        <v>1034</v>
      </c>
      <c r="G311" s="3">
        <v>1195</v>
      </c>
      <c r="H311" s="3">
        <v>1000</v>
      </c>
      <c r="I311" s="18">
        <f t="shared" si="5"/>
        <v>-16.317991631799174</v>
      </c>
      <c r="J311" s="90"/>
    </row>
    <row r="312" spans="1:10" s="7" customFormat="1" ht="30" customHeight="1" x14ac:dyDescent="0.2">
      <c r="A312" s="31" t="s">
        <v>238</v>
      </c>
      <c r="B312" s="3">
        <v>305</v>
      </c>
      <c r="C312" s="346" t="s">
        <v>1115</v>
      </c>
      <c r="D312" s="347"/>
      <c r="E312" s="347"/>
      <c r="F312" s="347"/>
      <c r="G312" s="347"/>
      <c r="H312" s="347"/>
      <c r="I312" s="347"/>
      <c r="J312" s="348"/>
    </row>
    <row r="313" spans="1:10" s="7" customFormat="1" ht="62.25" customHeight="1" x14ac:dyDescent="0.2">
      <c r="A313" s="173" t="s">
        <v>14</v>
      </c>
      <c r="B313" s="3">
        <v>306</v>
      </c>
      <c r="C313" s="65" t="s">
        <v>239</v>
      </c>
      <c r="D313" s="3" t="s">
        <v>16</v>
      </c>
      <c r="E313" s="3" t="s">
        <v>57</v>
      </c>
      <c r="F313" s="3">
        <v>11462</v>
      </c>
      <c r="G313" s="3">
        <v>12600</v>
      </c>
      <c r="H313" s="3">
        <v>11132</v>
      </c>
      <c r="I313" s="18">
        <f t="shared" si="5"/>
        <v>-11.650793650793659</v>
      </c>
      <c r="J313" s="90"/>
    </row>
    <row r="314" spans="1:10" s="7" customFormat="1" ht="30" customHeight="1" x14ac:dyDescent="0.2">
      <c r="A314" s="31" t="s">
        <v>240</v>
      </c>
      <c r="B314" s="3">
        <v>307</v>
      </c>
      <c r="C314" s="346" t="s">
        <v>241</v>
      </c>
      <c r="D314" s="347"/>
      <c r="E314" s="347"/>
      <c r="F314" s="347"/>
      <c r="G314" s="347"/>
      <c r="H314" s="347"/>
      <c r="I314" s="347"/>
      <c r="J314" s="348"/>
    </row>
    <row r="315" spans="1:10" s="7" customFormat="1" ht="60.75" customHeight="1" x14ac:dyDescent="0.2">
      <c r="A315" s="173" t="s">
        <v>14</v>
      </c>
      <c r="B315" s="3">
        <v>308</v>
      </c>
      <c r="C315" s="65" t="s">
        <v>242</v>
      </c>
      <c r="D315" s="3" t="s">
        <v>16</v>
      </c>
      <c r="E315" s="3" t="s">
        <v>57</v>
      </c>
      <c r="F315" s="3">
        <v>121</v>
      </c>
      <c r="G315" s="3">
        <v>124</v>
      </c>
      <c r="H315" s="3">
        <v>115</v>
      </c>
      <c r="I315" s="18">
        <f t="shared" si="5"/>
        <v>-7.2580645161290391</v>
      </c>
      <c r="J315" s="90"/>
    </row>
    <row r="316" spans="1:10" s="7" customFormat="1" ht="36" customHeight="1" x14ac:dyDescent="0.2">
      <c r="A316" s="31" t="s">
        <v>243</v>
      </c>
      <c r="B316" s="3">
        <v>309</v>
      </c>
      <c r="C316" s="333" t="s">
        <v>244</v>
      </c>
      <c r="D316" s="334"/>
      <c r="E316" s="334"/>
      <c r="F316" s="334"/>
      <c r="G316" s="334"/>
      <c r="H316" s="334"/>
      <c r="I316" s="334"/>
      <c r="J316" s="335"/>
    </row>
    <row r="317" spans="1:10" s="7" customFormat="1" ht="30" customHeight="1" x14ac:dyDescent="0.2">
      <c r="A317" s="173" t="s">
        <v>14</v>
      </c>
      <c r="B317" s="3">
        <v>310</v>
      </c>
      <c r="C317" s="65" t="s">
        <v>245</v>
      </c>
      <c r="D317" s="3" t="s">
        <v>16</v>
      </c>
      <c r="E317" s="3" t="s">
        <v>57</v>
      </c>
      <c r="F317" s="3">
        <v>9823</v>
      </c>
      <c r="G317" s="3">
        <v>10158</v>
      </c>
      <c r="H317" s="3">
        <v>9308</v>
      </c>
      <c r="I317" s="18">
        <f>H317/G317*100-100</f>
        <v>-8.3677889348296901</v>
      </c>
      <c r="J317" s="90"/>
    </row>
    <row r="318" spans="1:10" s="7" customFormat="1" ht="30" customHeight="1" x14ac:dyDescent="0.2">
      <c r="A318" s="31" t="s">
        <v>246</v>
      </c>
      <c r="B318" s="3">
        <v>311</v>
      </c>
      <c r="C318" s="333" t="s">
        <v>247</v>
      </c>
      <c r="D318" s="334"/>
      <c r="E318" s="334"/>
      <c r="F318" s="334"/>
      <c r="G318" s="334"/>
      <c r="H318" s="334"/>
      <c r="I318" s="334"/>
      <c r="J318" s="335"/>
    </row>
    <row r="319" spans="1:10" s="7" customFormat="1" ht="48.75" customHeight="1" x14ac:dyDescent="0.2">
      <c r="A319" s="173" t="s">
        <v>14</v>
      </c>
      <c r="B319" s="3">
        <v>312</v>
      </c>
      <c r="C319" s="65" t="s">
        <v>248</v>
      </c>
      <c r="D319" s="3" t="s">
        <v>16</v>
      </c>
      <c r="E319" s="3" t="s">
        <v>57</v>
      </c>
      <c r="F319" s="3">
        <v>149</v>
      </c>
      <c r="G319" s="3">
        <v>160</v>
      </c>
      <c r="H319" s="3">
        <v>140</v>
      </c>
      <c r="I319" s="18">
        <f>H319/G319*100-100</f>
        <v>-12.5</v>
      </c>
      <c r="J319" s="90"/>
    </row>
    <row r="320" spans="1:10" s="7" customFormat="1" ht="30" customHeight="1" x14ac:dyDescent="0.2">
      <c r="A320" s="31" t="s">
        <v>249</v>
      </c>
      <c r="B320" s="3">
        <v>313</v>
      </c>
      <c r="C320" s="333" t="s">
        <v>250</v>
      </c>
      <c r="D320" s="334"/>
      <c r="E320" s="334"/>
      <c r="F320" s="334"/>
      <c r="G320" s="334"/>
      <c r="H320" s="334"/>
      <c r="I320" s="334"/>
      <c r="J320" s="335"/>
    </row>
    <row r="321" spans="1:10" s="7" customFormat="1" ht="30" customHeight="1" x14ac:dyDescent="0.2">
      <c r="A321" s="149" t="s">
        <v>14</v>
      </c>
      <c r="B321" s="3">
        <v>314</v>
      </c>
      <c r="C321" s="65" t="s">
        <v>251</v>
      </c>
      <c r="D321" s="3" t="s">
        <v>16</v>
      </c>
      <c r="E321" s="3" t="s">
        <v>57</v>
      </c>
      <c r="F321" s="3">
        <v>622</v>
      </c>
      <c r="G321" s="3">
        <v>642</v>
      </c>
      <c r="H321" s="3">
        <v>609</v>
      </c>
      <c r="I321" s="18">
        <f>H321/G321*100-100</f>
        <v>-5.1401869158878526</v>
      </c>
      <c r="J321" s="90"/>
    </row>
    <row r="322" spans="1:10" s="7" customFormat="1" ht="30" customHeight="1" x14ac:dyDescent="0.2">
      <c r="A322" s="31" t="s">
        <v>252</v>
      </c>
      <c r="B322" s="3">
        <v>315</v>
      </c>
      <c r="C322" s="333" t="s">
        <v>253</v>
      </c>
      <c r="D322" s="334"/>
      <c r="E322" s="334"/>
      <c r="F322" s="334"/>
      <c r="G322" s="334"/>
      <c r="H322" s="334"/>
      <c r="I322" s="334"/>
      <c r="J322" s="335"/>
    </row>
    <row r="323" spans="1:10" s="7" customFormat="1" ht="30" customHeight="1" x14ac:dyDescent="0.2">
      <c r="A323" s="149" t="s">
        <v>14</v>
      </c>
      <c r="B323" s="3">
        <v>316</v>
      </c>
      <c r="C323" s="65" t="s">
        <v>254</v>
      </c>
      <c r="D323" s="3" t="s">
        <v>16</v>
      </c>
      <c r="E323" s="3" t="s">
        <v>57</v>
      </c>
      <c r="F323" s="3">
        <v>832</v>
      </c>
      <c r="G323" s="3">
        <v>839</v>
      </c>
      <c r="H323" s="3">
        <v>817</v>
      </c>
      <c r="I323" s="18">
        <f>H323/G323*100-100</f>
        <v>-2.6221692491060793</v>
      </c>
      <c r="J323" s="90"/>
    </row>
    <row r="324" spans="1:10" s="7" customFormat="1" ht="30" customHeight="1" x14ac:dyDescent="0.2">
      <c r="A324" s="31" t="s">
        <v>255</v>
      </c>
      <c r="B324" s="3">
        <v>317</v>
      </c>
      <c r="C324" s="333" t="s">
        <v>256</v>
      </c>
      <c r="D324" s="334"/>
      <c r="E324" s="334"/>
      <c r="F324" s="334"/>
      <c r="G324" s="334"/>
      <c r="H324" s="334"/>
      <c r="I324" s="334"/>
      <c r="J324" s="335"/>
    </row>
    <row r="325" spans="1:10" s="7" customFormat="1" ht="30" customHeight="1" x14ac:dyDescent="0.2">
      <c r="A325" s="149" t="s">
        <v>14</v>
      </c>
      <c r="B325" s="3">
        <v>318</v>
      </c>
      <c r="C325" s="65" t="s">
        <v>257</v>
      </c>
      <c r="D325" s="3" t="s">
        <v>16</v>
      </c>
      <c r="E325" s="3" t="s">
        <v>57</v>
      </c>
      <c r="F325" s="3">
        <v>1213</v>
      </c>
      <c r="G325" s="3">
        <v>1253</v>
      </c>
      <c r="H325" s="3">
        <v>1107</v>
      </c>
      <c r="I325" s="18">
        <f>H325/G325*100-100</f>
        <v>-11.652035115722271</v>
      </c>
      <c r="J325" s="90"/>
    </row>
    <row r="326" spans="1:10" s="7" customFormat="1" ht="30" customHeight="1" x14ac:dyDescent="0.2">
      <c r="A326" s="31" t="s">
        <v>258</v>
      </c>
      <c r="B326" s="3">
        <v>319</v>
      </c>
      <c r="C326" s="333" t="s">
        <v>259</v>
      </c>
      <c r="D326" s="334"/>
      <c r="E326" s="334"/>
      <c r="F326" s="334"/>
      <c r="G326" s="334"/>
      <c r="H326" s="334"/>
      <c r="I326" s="334"/>
      <c r="J326" s="335"/>
    </row>
    <row r="327" spans="1:10" s="7" customFormat="1" ht="30" customHeight="1" x14ac:dyDescent="0.2">
      <c r="A327" s="149" t="s">
        <v>14</v>
      </c>
      <c r="B327" s="3">
        <v>320</v>
      </c>
      <c r="C327" s="65" t="s">
        <v>260</v>
      </c>
      <c r="D327" s="3" t="s">
        <v>16</v>
      </c>
      <c r="E327" s="3" t="s">
        <v>57</v>
      </c>
      <c r="F327" s="3">
        <v>14</v>
      </c>
      <c r="G327" s="3">
        <v>14</v>
      </c>
      <c r="H327" s="3">
        <v>9</v>
      </c>
      <c r="I327" s="18">
        <f>H327/G327*100-100</f>
        <v>-35.714285714285708</v>
      </c>
      <c r="J327" s="90" t="s">
        <v>1460</v>
      </c>
    </row>
    <row r="328" spans="1:10" s="7" customFormat="1" ht="30" customHeight="1" x14ac:dyDescent="0.2">
      <c r="A328" s="31" t="s">
        <v>261</v>
      </c>
      <c r="B328" s="3">
        <v>321</v>
      </c>
      <c r="C328" s="333" t="s">
        <v>262</v>
      </c>
      <c r="D328" s="334"/>
      <c r="E328" s="334"/>
      <c r="F328" s="334"/>
      <c r="G328" s="334"/>
      <c r="H328" s="334"/>
      <c r="I328" s="334"/>
      <c r="J328" s="335"/>
    </row>
    <row r="329" spans="1:10" s="7" customFormat="1" ht="30" customHeight="1" x14ac:dyDescent="0.2">
      <c r="A329" s="149" t="s">
        <v>14</v>
      </c>
      <c r="B329" s="3">
        <v>322</v>
      </c>
      <c r="C329" s="65" t="s">
        <v>263</v>
      </c>
      <c r="D329" s="3" t="s">
        <v>16</v>
      </c>
      <c r="E329" s="3" t="s">
        <v>57</v>
      </c>
      <c r="F329" s="3">
        <v>1529</v>
      </c>
      <c r="G329" s="3">
        <v>1650</v>
      </c>
      <c r="H329" s="3">
        <v>1561</v>
      </c>
      <c r="I329" s="18">
        <f>H329/G329*100-100</f>
        <v>-5.3939393939393909</v>
      </c>
      <c r="J329" s="90"/>
    </row>
    <row r="330" spans="1:10" s="7" customFormat="1" ht="30" customHeight="1" x14ac:dyDescent="0.2">
      <c r="A330" s="31" t="s">
        <v>264</v>
      </c>
      <c r="B330" s="3">
        <v>323</v>
      </c>
      <c r="C330" s="333" t="s">
        <v>1110</v>
      </c>
      <c r="D330" s="334"/>
      <c r="E330" s="334"/>
      <c r="F330" s="334"/>
      <c r="G330" s="334"/>
      <c r="H330" s="334"/>
      <c r="I330" s="334"/>
      <c r="J330" s="335"/>
    </row>
    <row r="331" spans="1:10" s="7" customFormat="1" ht="30" customHeight="1" x14ac:dyDescent="0.2">
      <c r="A331" s="149" t="s">
        <v>14</v>
      </c>
      <c r="B331" s="3">
        <v>324</v>
      </c>
      <c r="C331" s="65" t="s">
        <v>265</v>
      </c>
      <c r="D331" s="3" t="s">
        <v>16</v>
      </c>
      <c r="E331" s="3" t="s">
        <v>57</v>
      </c>
      <c r="F331" s="3">
        <v>1</v>
      </c>
      <c r="G331" s="3">
        <v>1</v>
      </c>
      <c r="H331" s="3">
        <v>1</v>
      </c>
      <c r="I331" s="18">
        <f>H331/G331*100-100</f>
        <v>0</v>
      </c>
      <c r="J331" s="90"/>
    </row>
    <row r="332" spans="1:10" s="7" customFormat="1" ht="30" customHeight="1" x14ac:dyDescent="0.2">
      <c r="A332" s="31" t="s">
        <v>266</v>
      </c>
      <c r="B332" s="3">
        <v>325</v>
      </c>
      <c r="C332" s="333" t="s">
        <v>267</v>
      </c>
      <c r="D332" s="334"/>
      <c r="E332" s="334"/>
      <c r="F332" s="334"/>
      <c r="G332" s="334"/>
      <c r="H332" s="334"/>
      <c r="I332" s="334"/>
      <c r="J332" s="335"/>
    </row>
    <row r="333" spans="1:10" s="7" customFormat="1" ht="61.5" customHeight="1" x14ac:dyDescent="0.2">
      <c r="A333" s="150" t="s">
        <v>14</v>
      </c>
      <c r="B333" s="3">
        <v>326</v>
      </c>
      <c r="C333" s="65" t="s">
        <v>268</v>
      </c>
      <c r="D333" s="3" t="s">
        <v>16</v>
      </c>
      <c r="E333" s="3" t="s">
        <v>57</v>
      </c>
      <c r="F333" s="3">
        <v>1</v>
      </c>
      <c r="G333" s="3">
        <v>1</v>
      </c>
      <c r="H333" s="3">
        <v>1</v>
      </c>
      <c r="I333" s="18">
        <f>H333/G333*100-100</f>
        <v>0</v>
      </c>
      <c r="J333" s="90"/>
    </row>
    <row r="334" spans="1:10" s="7" customFormat="1" ht="34.5" customHeight="1" x14ac:dyDescent="0.2">
      <c r="A334" s="31" t="s">
        <v>271</v>
      </c>
      <c r="B334" s="3">
        <v>327</v>
      </c>
      <c r="C334" s="333" t="s">
        <v>269</v>
      </c>
      <c r="D334" s="334"/>
      <c r="E334" s="334"/>
      <c r="F334" s="334"/>
      <c r="G334" s="334"/>
      <c r="H334" s="334"/>
      <c r="I334" s="334"/>
      <c r="J334" s="335"/>
    </row>
    <row r="335" spans="1:10" s="7" customFormat="1" ht="48" customHeight="1" x14ac:dyDescent="0.2">
      <c r="A335" s="149" t="s">
        <v>14</v>
      </c>
      <c r="B335" s="3">
        <v>328</v>
      </c>
      <c r="C335" s="65" t="s">
        <v>270</v>
      </c>
      <c r="D335" s="3" t="s">
        <v>16</v>
      </c>
      <c r="E335" s="3" t="s">
        <v>57</v>
      </c>
      <c r="F335" s="3">
        <v>0</v>
      </c>
      <c r="G335" s="3">
        <v>0</v>
      </c>
      <c r="H335" s="3">
        <v>0</v>
      </c>
      <c r="I335" s="3">
        <v>0</v>
      </c>
      <c r="J335" s="90"/>
    </row>
    <row r="336" spans="1:10" s="7" customFormat="1" ht="30" customHeight="1" x14ac:dyDescent="0.2">
      <c r="A336" s="31" t="s">
        <v>271</v>
      </c>
      <c r="B336" s="3">
        <v>329</v>
      </c>
      <c r="C336" s="333" t="s">
        <v>272</v>
      </c>
      <c r="D336" s="334"/>
      <c r="E336" s="334"/>
      <c r="F336" s="334"/>
      <c r="G336" s="334"/>
      <c r="H336" s="334"/>
      <c r="I336" s="334"/>
      <c r="J336" s="335"/>
    </row>
    <row r="337" spans="1:10" s="7" customFormat="1" ht="53.25" customHeight="1" x14ac:dyDescent="0.2">
      <c r="A337" s="149" t="s">
        <v>14</v>
      </c>
      <c r="B337" s="3">
        <v>330</v>
      </c>
      <c r="C337" s="65" t="s">
        <v>273</v>
      </c>
      <c r="D337" s="3" t="s">
        <v>16</v>
      </c>
      <c r="E337" s="3" t="s">
        <v>57</v>
      </c>
      <c r="F337" s="3">
        <v>6035</v>
      </c>
      <c r="G337" s="3">
        <v>6100</v>
      </c>
      <c r="H337" s="3">
        <v>5963</v>
      </c>
      <c r="I337" s="18">
        <f>H337/G337*100-100</f>
        <v>-2.2459016393442539</v>
      </c>
      <c r="J337" s="90"/>
    </row>
    <row r="338" spans="1:10" s="7" customFormat="1" ht="30" customHeight="1" x14ac:dyDescent="0.2">
      <c r="A338" s="31" t="s">
        <v>274</v>
      </c>
      <c r="B338" s="3">
        <v>331</v>
      </c>
      <c r="C338" s="322" t="s">
        <v>275</v>
      </c>
      <c r="D338" s="323"/>
      <c r="E338" s="323"/>
      <c r="F338" s="323"/>
      <c r="G338" s="323"/>
      <c r="H338" s="323"/>
      <c r="I338" s="323"/>
      <c r="J338" s="324"/>
    </row>
    <row r="339" spans="1:10" s="7" customFormat="1" ht="30" customHeight="1" x14ac:dyDescent="0.2">
      <c r="A339" s="149" t="s">
        <v>14</v>
      </c>
      <c r="B339" s="3">
        <v>332</v>
      </c>
      <c r="C339" s="65" t="s">
        <v>276</v>
      </c>
      <c r="D339" s="3" t="s">
        <v>16</v>
      </c>
      <c r="E339" s="3" t="s">
        <v>57</v>
      </c>
      <c r="F339" s="3">
        <v>14</v>
      </c>
      <c r="G339" s="3">
        <v>13</v>
      </c>
      <c r="H339" s="3">
        <v>13</v>
      </c>
      <c r="I339" s="18">
        <f>H339/G339*100-100</f>
        <v>0</v>
      </c>
      <c r="J339" s="115"/>
    </row>
    <row r="340" spans="1:10" s="7" customFormat="1" ht="30" customHeight="1" x14ac:dyDescent="0.2">
      <c r="A340" s="40" t="s">
        <v>277</v>
      </c>
      <c r="B340" s="3">
        <v>333</v>
      </c>
      <c r="C340" s="333" t="s">
        <v>1111</v>
      </c>
      <c r="D340" s="334"/>
      <c r="E340" s="334"/>
      <c r="F340" s="334"/>
      <c r="G340" s="334"/>
      <c r="H340" s="334"/>
      <c r="I340" s="334"/>
      <c r="J340" s="335"/>
    </row>
    <row r="341" spans="1:10" s="7" customFormat="1" ht="30" customHeight="1" x14ac:dyDescent="0.2">
      <c r="A341" s="149" t="s">
        <v>14</v>
      </c>
      <c r="B341" s="3">
        <v>334</v>
      </c>
      <c r="C341" s="65" t="s">
        <v>278</v>
      </c>
      <c r="D341" s="3" t="s">
        <v>16</v>
      </c>
      <c r="E341" s="3" t="s">
        <v>57</v>
      </c>
      <c r="F341" s="3">
        <v>54</v>
      </c>
      <c r="G341" s="3">
        <v>56</v>
      </c>
      <c r="H341" s="3">
        <v>55</v>
      </c>
      <c r="I341" s="18">
        <f>H341/G341*100-100</f>
        <v>-1.7857142857142918</v>
      </c>
      <c r="J341" s="90"/>
    </row>
    <row r="342" spans="1:10" s="7" customFormat="1" ht="30" customHeight="1" x14ac:dyDescent="0.2">
      <c r="A342" s="40" t="s">
        <v>279</v>
      </c>
      <c r="B342" s="3">
        <v>335</v>
      </c>
      <c r="C342" s="333" t="s">
        <v>280</v>
      </c>
      <c r="D342" s="334"/>
      <c r="E342" s="334"/>
      <c r="F342" s="334"/>
      <c r="G342" s="334"/>
      <c r="H342" s="334"/>
      <c r="I342" s="334"/>
      <c r="J342" s="335"/>
    </row>
    <row r="343" spans="1:10" s="7" customFormat="1" ht="34.5" customHeight="1" x14ac:dyDescent="0.2">
      <c r="A343" s="130">
        <v>1</v>
      </c>
      <c r="B343" s="3">
        <v>336</v>
      </c>
      <c r="C343" s="65" t="s">
        <v>281</v>
      </c>
      <c r="D343" s="3" t="s">
        <v>16</v>
      </c>
      <c r="E343" s="3" t="s">
        <v>57</v>
      </c>
      <c r="F343" s="3">
        <v>2</v>
      </c>
      <c r="G343" s="3">
        <v>2</v>
      </c>
      <c r="H343" s="3">
        <v>3</v>
      </c>
      <c r="I343" s="18">
        <f>H343/G343*100-100</f>
        <v>50</v>
      </c>
      <c r="J343" s="115" t="s">
        <v>1461</v>
      </c>
    </row>
    <row r="344" spans="1:10" s="7" customFormat="1" ht="30" customHeight="1" x14ac:dyDescent="0.2">
      <c r="A344" s="40" t="s">
        <v>282</v>
      </c>
      <c r="B344" s="3">
        <v>337</v>
      </c>
      <c r="C344" s="333" t="s">
        <v>283</v>
      </c>
      <c r="D344" s="334"/>
      <c r="E344" s="334"/>
      <c r="F344" s="334"/>
      <c r="G344" s="334"/>
      <c r="H344" s="334"/>
      <c r="I344" s="334"/>
      <c r="J344" s="335"/>
    </row>
    <row r="345" spans="1:10" s="7" customFormat="1" ht="30" customHeight="1" x14ac:dyDescent="0.2">
      <c r="A345" s="130">
        <v>1</v>
      </c>
      <c r="B345" s="3">
        <v>338</v>
      </c>
      <c r="C345" s="65" t="s">
        <v>284</v>
      </c>
      <c r="D345" s="3" t="s">
        <v>16</v>
      </c>
      <c r="E345" s="3" t="s">
        <v>57</v>
      </c>
      <c r="F345" s="3">
        <v>1832</v>
      </c>
      <c r="G345" s="3">
        <v>1800</v>
      </c>
      <c r="H345" s="3">
        <v>1712</v>
      </c>
      <c r="I345" s="18">
        <f>H345/G345*100-100</f>
        <v>-4.8888888888888857</v>
      </c>
      <c r="J345" s="90"/>
    </row>
    <row r="346" spans="1:10" s="7" customFormat="1" ht="30" customHeight="1" x14ac:dyDescent="0.2">
      <c r="A346" s="40" t="s">
        <v>285</v>
      </c>
      <c r="B346" s="3">
        <v>339</v>
      </c>
      <c r="C346" s="333" t="s">
        <v>286</v>
      </c>
      <c r="D346" s="334"/>
      <c r="E346" s="334"/>
      <c r="F346" s="334"/>
      <c r="G346" s="334"/>
      <c r="H346" s="334"/>
      <c r="I346" s="334"/>
      <c r="J346" s="335"/>
    </row>
    <row r="347" spans="1:10" s="7" customFormat="1" ht="30" customHeight="1" x14ac:dyDescent="0.2">
      <c r="A347" s="130" t="s">
        <v>14</v>
      </c>
      <c r="B347" s="3">
        <v>340</v>
      </c>
      <c r="C347" s="65" t="s">
        <v>287</v>
      </c>
      <c r="D347" s="3" t="s">
        <v>16</v>
      </c>
      <c r="E347" s="3" t="s">
        <v>57</v>
      </c>
      <c r="F347" s="3">
        <v>171</v>
      </c>
      <c r="G347" s="3">
        <v>170</v>
      </c>
      <c r="H347" s="3">
        <v>149</v>
      </c>
      <c r="I347" s="18">
        <f>H347/G347*100-100</f>
        <v>-12.352941176470594</v>
      </c>
      <c r="J347" s="90"/>
    </row>
    <row r="348" spans="1:10" s="7" customFormat="1" ht="30" customHeight="1" x14ac:dyDescent="0.2">
      <c r="A348" s="40" t="s">
        <v>288</v>
      </c>
      <c r="B348" s="3">
        <v>341</v>
      </c>
      <c r="C348" s="333" t="s">
        <v>289</v>
      </c>
      <c r="D348" s="334"/>
      <c r="E348" s="334"/>
      <c r="F348" s="334"/>
      <c r="G348" s="334"/>
      <c r="H348" s="334"/>
      <c r="I348" s="334"/>
      <c r="J348" s="335"/>
    </row>
    <row r="349" spans="1:10" s="7" customFormat="1" ht="40.5" customHeight="1" x14ac:dyDescent="0.2">
      <c r="A349" s="39">
        <v>1</v>
      </c>
      <c r="B349" s="3">
        <v>342</v>
      </c>
      <c r="C349" s="65" t="s">
        <v>290</v>
      </c>
      <c r="D349" s="3" t="s">
        <v>16</v>
      </c>
      <c r="E349" s="3" t="s">
        <v>57</v>
      </c>
      <c r="F349" s="3">
        <v>70</v>
      </c>
      <c r="G349" s="3">
        <v>90</v>
      </c>
      <c r="H349" s="3">
        <v>55</v>
      </c>
      <c r="I349" s="18">
        <f>H349/G349*100-100</f>
        <v>-38.888888888888886</v>
      </c>
      <c r="J349" s="286" t="s">
        <v>1462</v>
      </c>
    </row>
    <row r="350" spans="1:10" s="7" customFormat="1" ht="30" customHeight="1" x14ac:dyDescent="0.2">
      <c r="A350" s="31" t="s">
        <v>291</v>
      </c>
      <c r="B350" s="3">
        <v>343</v>
      </c>
      <c r="C350" s="333" t="s">
        <v>292</v>
      </c>
      <c r="D350" s="334"/>
      <c r="E350" s="334"/>
      <c r="F350" s="334"/>
      <c r="G350" s="334"/>
      <c r="H350" s="334"/>
      <c r="I350" s="334"/>
      <c r="J350" s="335"/>
    </row>
    <row r="351" spans="1:10" s="7" customFormat="1" ht="48" customHeight="1" x14ac:dyDescent="0.2">
      <c r="A351" s="149" t="s">
        <v>14</v>
      </c>
      <c r="B351" s="3">
        <v>344</v>
      </c>
      <c r="C351" s="41" t="s">
        <v>293</v>
      </c>
      <c r="D351" s="3" t="s">
        <v>16</v>
      </c>
      <c r="E351" s="3" t="s">
        <v>57</v>
      </c>
      <c r="F351" s="3">
        <v>1184</v>
      </c>
      <c r="G351" s="3">
        <v>1180</v>
      </c>
      <c r="H351" s="3">
        <v>1243</v>
      </c>
      <c r="I351" s="18">
        <f>H351/G351*100-100</f>
        <v>5.3389830508474603</v>
      </c>
      <c r="J351" s="309" t="s">
        <v>1463</v>
      </c>
    </row>
    <row r="352" spans="1:10" s="7" customFormat="1" ht="30" customHeight="1" x14ac:dyDescent="0.2">
      <c r="A352" s="3">
        <v>2</v>
      </c>
      <c r="B352" s="3">
        <v>345</v>
      </c>
      <c r="C352" s="65" t="s">
        <v>294</v>
      </c>
      <c r="D352" s="3" t="s">
        <v>16</v>
      </c>
      <c r="E352" s="3" t="s">
        <v>57</v>
      </c>
      <c r="F352" s="3">
        <v>199</v>
      </c>
      <c r="G352" s="3">
        <v>197</v>
      </c>
      <c r="H352" s="3">
        <v>212</v>
      </c>
      <c r="I352" s="18">
        <f>H352/G352*100-100</f>
        <v>7.6142131979695336</v>
      </c>
      <c r="J352" s="112" t="s">
        <v>1464</v>
      </c>
    </row>
    <row r="353" spans="1:10" s="7" customFormat="1" ht="30" customHeight="1" x14ac:dyDescent="0.2">
      <c r="A353" s="150" t="s">
        <v>22</v>
      </c>
      <c r="B353" s="3">
        <v>346</v>
      </c>
      <c r="C353" s="65" t="s">
        <v>295</v>
      </c>
      <c r="D353" s="3" t="s">
        <v>16</v>
      </c>
      <c r="E353" s="3" t="s">
        <v>57</v>
      </c>
      <c r="F353" s="3">
        <v>122</v>
      </c>
      <c r="G353" s="3">
        <v>130</v>
      </c>
      <c r="H353" s="3">
        <v>140</v>
      </c>
      <c r="I353" s="18">
        <f>H353/G353*100-100</f>
        <v>7.6923076923076934</v>
      </c>
      <c r="J353" s="110" t="s">
        <v>1465</v>
      </c>
    </row>
    <row r="354" spans="1:10" s="7" customFormat="1" ht="30" customHeight="1" x14ac:dyDescent="0.2">
      <c r="A354" s="31" t="s">
        <v>296</v>
      </c>
      <c r="B354" s="3">
        <v>347</v>
      </c>
      <c r="C354" s="333" t="s">
        <v>297</v>
      </c>
      <c r="D354" s="334"/>
      <c r="E354" s="334"/>
      <c r="F354" s="334"/>
      <c r="G354" s="334"/>
      <c r="H354" s="334"/>
      <c r="I354" s="334"/>
      <c r="J354" s="335"/>
    </row>
    <row r="355" spans="1:10" s="7" customFormat="1" ht="30" customHeight="1" x14ac:dyDescent="0.2">
      <c r="A355" s="149" t="s">
        <v>14</v>
      </c>
      <c r="B355" s="3">
        <v>348</v>
      </c>
      <c r="C355" s="65" t="s">
        <v>298</v>
      </c>
      <c r="D355" s="3" t="s">
        <v>16</v>
      </c>
      <c r="E355" s="3" t="s">
        <v>57</v>
      </c>
      <c r="F355" s="3">
        <v>22</v>
      </c>
      <c r="G355" s="3">
        <v>20</v>
      </c>
      <c r="H355" s="3">
        <v>20</v>
      </c>
      <c r="I355" s="3">
        <f>H355/G355*100-100</f>
        <v>0</v>
      </c>
      <c r="J355" s="90"/>
    </row>
    <row r="356" spans="1:10" s="7" customFormat="1" ht="30" customHeight="1" x14ac:dyDescent="0.2">
      <c r="A356" s="31" t="s">
        <v>299</v>
      </c>
      <c r="B356" s="3">
        <v>349</v>
      </c>
      <c r="C356" s="333" t="s">
        <v>300</v>
      </c>
      <c r="D356" s="334"/>
      <c r="E356" s="334"/>
      <c r="F356" s="334"/>
      <c r="G356" s="334"/>
      <c r="H356" s="334"/>
      <c r="I356" s="334"/>
      <c r="J356" s="335"/>
    </row>
    <row r="357" spans="1:10" s="7" customFormat="1" ht="30" customHeight="1" x14ac:dyDescent="0.2">
      <c r="A357" s="149" t="s">
        <v>14</v>
      </c>
      <c r="B357" s="3">
        <v>350</v>
      </c>
      <c r="C357" s="65" t="s">
        <v>301</v>
      </c>
      <c r="D357" s="3" t="s">
        <v>16</v>
      </c>
      <c r="E357" s="3" t="s">
        <v>57</v>
      </c>
      <c r="F357" s="3">
        <v>110</v>
      </c>
      <c r="G357" s="3">
        <v>115</v>
      </c>
      <c r="H357" s="3">
        <v>55</v>
      </c>
      <c r="I357" s="18">
        <f>H357/G357*100-100</f>
        <v>-52.173913043478258</v>
      </c>
      <c r="J357" s="90" t="s">
        <v>1466</v>
      </c>
    </row>
    <row r="358" spans="1:10" s="7" customFormat="1" ht="30" customHeight="1" x14ac:dyDescent="0.2">
      <c r="A358" s="31" t="s">
        <v>302</v>
      </c>
      <c r="B358" s="3">
        <v>351</v>
      </c>
      <c r="C358" s="333" t="s">
        <v>303</v>
      </c>
      <c r="D358" s="334"/>
      <c r="E358" s="334"/>
      <c r="F358" s="334"/>
      <c r="G358" s="334"/>
      <c r="H358" s="334"/>
      <c r="I358" s="334"/>
      <c r="J358" s="335"/>
    </row>
    <row r="359" spans="1:10" s="7" customFormat="1" ht="30" customHeight="1" x14ac:dyDescent="0.2">
      <c r="A359" s="149" t="s">
        <v>14</v>
      </c>
      <c r="B359" s="3">
        <v>352</v>
      </c>
      <c r="C359" s="65" t="s">
        <v>304</v>
      </c>
      <c r="D359" s="3" t="s">
        <v>16</v>
      </c>
      <c r="E359" s="3" t="s">
        <v>57</v>
      </c>
      <c r="F359" s="3">
        <v>245</v>
      </c>
      <c r="G359" s="3">
        <v>275</v>
      </c>
      <c r="H359" s="3">
        <v>241</v>
      </c>
      <c r="I359" s="18">
        <f>H359/G359*100-100</f>
        <v>-12.36363636363636</v>
      </c>
      <c r="J359" s="90" t="s">
        <v>1466</v>
      </c>
    </row>
    <row r="360" spans="1:10" s="7" customFormat="1" ht="30" customHeight="1" x14ac:dyDescent="0.2">
      <c r="A360" s="31" t="s">
        <v>305</v>
      </c>
      <c r="B360" s="3">
        <v>353</v>
      </c>
      <c r="C360" s="322" t="s">
        <v>306</v>
      </c>
      <c r="D360" s="323"/>
      <c r="E360" s="323"/>
      <c r="F360" s="323"/>
      <c r="G360" s="323"/>
      <c r="H360" s="323"/>
      <c r="I360" s="323"/>
      <c r="J360" s="324"/>
    </row>
    <row r="361" spans="1:10" s="7" customFormat="1" ht="63" customHeight="1" x14ac:dyDescent="0.2">
      <c r="A361" s="149" t="s">
        <v>14</v>
      </c>
      <c r="B361" s="3">
        <v>354</v>
      </c>
      <c r="C361" s="65" t="s">
        <v>307</v>
      </c>
      <c r="D361" s="3" t="s">
        <v>16</v>
      </c>
      <c r="E361" s="3" t="s">
        <v>57</v>
      </c>
      <c r="F361" s="3">
        <v>158</v>
      </c>
      <c r="G361" s="3">
        <v>180</v>
      </c>
      <c r="H361" s="3">
        <v>113</v>
      </c>
      <c r="I361" s="18">
        <f>H361/G361*100-100</f>
        <v>-37.222222222222221</v>
      </c>
      <c r="J361" s="90" t="s">
        <v>1467</v>
      </c>
    </row>
    <row r="362" spans="1:10" s="7" customFormat="1" ht="30" customHeight="1" x14ac:dyDescent="0.2">
      <c r="A362" s="31" t="s">
        <v>308</v>
      </c>
      <c r="B362" s="3">
        <v>355</v>
      </c>
      <c r="C362" s="333" t="s">
        <v>309</v>
      </c>
      <c r="D362" s="334"/>
      <c r="E362" s="334"/>
      <c r="F362" s="334"/>
      <c r="G362" s="334"/>
      <c r="H362" s="334"/>
      <c r="I362" s="334"/>
      <c r="J362" s="335"/>
    </row>
    <row r="363" spans="1:10" s="7" customFormat="1" ht="70.5" customHeight="1" x14ac:dyDescent="0.2">
      <c r="A363" s="149" t="s">
        <v>14</v>
      </c>
      <c r="B363" s="3">
        <v>356</v>
      </c>
      <c r="C363" s="65" t="s">
        <v>310</v>
      </c>
      <c r="D363" s="3" t="s">
        <v>16</v>
      </c>
      <c r="E363" s="3" t="s">
        <v>57</v>
      </c>
      <c r="F363" s="3">
        <v>589</v>
      </c>
      <c r="G363" s="3">
        <v>510</v>
      </c>
      <c r="H363" s="3">
        <v>441</v>
      </c>
      <c r="I363" s="18">
        <f>H363/G363*100-100</f>
        <v>-13.529411764705884</v>
      </c>
      <c r="J363" s="90"/>
    </row>
    <row r="364" spans="1:10" s="7" customFormat="1" ht="41.25" customHeight="1" x14ac:dyDescent="0.2">
      <c r="A364" s="31" t="s">
        <v>311</v>
      </c>
      <c r="B364" s="3">
        <v>357</v>
      </c>
      <c r="C364" s="333" t="s">
        <v>312</v>
      </c>
      <c r="D364" s="334"/>
      <c r="E364" s="334"/>
      <c r="F364" s="334"/>
      <c r="G364" s="334"/>
      <c r="H364" s="334"/>
      <c r="I364" s="334"/>
      <c r="J364" s="335"/>
    </row>
    <row r="365" spans="1:10" s="7" customFormat="1" ht="30" customHeight="1" x14ac:dyDescent="0.2">
      <c r="A365" s="149" t="s">
        <v>14</v>
      </c>
      <c r="B365" s="3">
        <v>358</v>
      </c>
      <c r="C365" s="65" t="s">
        <v>313</v>
      </c>
      <c r="D365" s="3" t="s">
        <v>16</v>
      </c>
      <c r="E365" s="3" t="s">
        <v>57</v>
      </c>
      <c r="F365" s="3">
        <v>506</v>
      </c>
      <c r="G365" s="3">
        <v>483</v>
      </c>
      <c r="H365" s="3">
        <v>390</v>
      </c>
      <c r="I365" s="18">
        <f>H365/G365*100-100</f>
        <v>-19.254658385093165</v>
      </c>
      <c r="J365" s="90"/>
    </row>
    <row r="366" spans="1:10" s="7" customFormat="1" ht="30" customHeight="1" x14ac:dyDescent="0.2">
      <c r="A366" s="31" t="s">
        <v>314</v>
      </c>
      <c r="B366" s="3">
        <v>359</v>
      </c>
      <c r="C366" s="333" t="s">
        <v>315</v>
      </c>
      <c r="D366" s="334"/>
      <c r="E366" s="334"/>
      <c r="F366" s="334"/>
      <c r="G366" s="334"/>
      <c r="H366" s="334"/>
      <c r="I366" s="334"/>
      <c r="J366" s="335"/>
    </row>
    <row r="367" spans="1:10" s="7" customFormat="1" ht="44.25" customHeight="1" x14ac:dyDescent="0.2">
      <c r="A367" s="149" t="s">
        <v>14</v>
      </c>
      <c r="B367" s="3">
        <v>360</v>
      </c>
      <c r="C367" s="65" t="s">
        <v>316</v>
      </c>
      <c r="D367" s="3" t="s">
        <v>16</v>
      </c>
      <c r="E367" s="3" t="s">
        <v>57</v>
      </c>
      <c r="F367" s="3">
        <v>3261</v>
      </c>
      <c r="G367" s="3">
        <v>4441</v>
      </c>
      <c r="H367" s="3">
        <v>3148</v>
      </c>
      <c r="I367" s="18">
        <f>H367/G367*100-100</f>
        <v>-29.115064174735423</v>
      </c>
      <c r="J367" s="310" t="s">
        <v>1468</v>
      </c>
    </row>
    <row r="368" spans="1:10" s="7" customFormat="1" ht="30" customHeight="1" x14ac:dyDescent="0.2">
      <c r="A368" s="31" t="s">
        <v>317</v>
      </c>
      <c r="B368" s="3">
        <v>361</v>
      </c>
      <c r="C368" s="333" t="s">
        <v>318</v>
      </c>
      <c r="D368" s="334"/>
      <c r="E368" s="334"/>
      <c r="F368" s="334"/>
      <c r="G368" s="334"/>
      <c r="H368" s="334"/>
      <c r="I368" s="334"/>
      <c r="J368" s="335"/>
    </row>
    <row r="369" spans="1:10" s="7" customFormat="1" ht="57.75" customHeight="1" x14ac:dyDescent="0.2">
      <c r="A369" s="149" t="s">
        <v>14</v>
      </c>
      <c r="B369" s="3">
        <v>362</v>
      </c>
      <c r="C369" s="65" t="s">
        <v>319</v>
      </c>
      <c r="D369" s="3" t="s">
        <v>16</v>
      </c>
      <c r="E369" s="3" t="s">
        <v>320</v>
      </c>
      <c r="F369" s="3">
        <v>71964</v>
      </c>
      <c r="G369" s="3">
        <v>71257</v>
      </c>
      <c r="H369" s="3">
        <v>42337</v>
      </c>
      <c r="I369" s="18">
        <f>H369/G369*100-100</f>
        <v>-40.585486338184317</v>
      </c>
      <c r="J369" s="311" t="s">
        <v>1469</v>
      </c>
    </row>
    <row r="370" spans="1:10" s="7" customFormat="1" ht="38.25" customHeight="1" x14ac:dyDescent="0.2">
      <c r="A370" s="150" t="s">
        <v>321</v>
      </c>
      <c r="B370" s="3">
        <v>363</v>
      </c>
      <c r="C370" s="333" t="s">
        <v>322</v>
      </c>
      <c r="D370" s="334"/>
      <c r="E370" s="334"/>
      <c r="F370" s="334"/>
      <c r="G370" s="334"/>
      <c r="H370" s="334"/>
      <c r="I370" s="334"/>
      <c r="J370" s="335"/>
    </row>
    <row r="371" spans="1:10" s="7" customFormat="1" ht="63" customHeight="1" x14ac:dyDescent="0.2">
      <c r="A371" s="165">
        <v>1</v>
      </c>
      <c r="B371" s="3">
        <v>364</v>
      </c>
      <c r="C371" s="65" t="s">
        <v>319</v>
      </c>
      <c r="D371" s="3" t="s">
        <v>16</v>
      </c>
      <c r="E371" s="3" t="s">
        <v>320</v>
      </c>
      <c r="F371" s="3">
        <v>71964</v>
      </c>
      <c r="G371" s="3">
        <v>71257</v>
      </c>
      <c r="H371" s="3">
        <v>42337</v>
      </c>
      <c r="I371" s="18">
        <f>H371/G371*100-100</f>
        <v>-40.585486338184317</v>
      </c>
      <c r="J371" s="311" t="s">
        <v>1469</v>
      </c>
    </row>
    <row r="372" spans="1:10" s="7" customFormat="1" ht="30" customHeight="1" x14ac:dyDescent="0.2">
      <c r="A372" s="3" t="s">
        <v>1253</v>
      </c>
      <c r="B372" s="3">
        <v>365</v>
      </c>
      <c r="C372" s="346" t="s">
        <v>323</v>
      </c>
      <c r="D372" s="347"/>
      <c r="E372" s="347"/>
      <c r="F372" s="347"/>
      <c r="G372" s="347"/>
      <c r="H372" s="347"/>
      <c r="I372" s="347"/>
      <c r="J372" s="348"/>
    </row>
    <row r="373" spans="1:10" s="7" customFormat="1" ht="52.5" customHeight="1" x14ac:dyDescent="0.2">
      <c r="A373" s="3">
        <v>1</v>
      </c>
      <c r="B373" s="3">
        <v>366</v>
      </c>
      <c r="C373" s="65" t="s">
        <v>324</v>
      </c>
      <c r="D373" s="3" t="s">
        <v>16</v>
      </c>
      <c r="E373" s="3" t="s">
        <v>320</v>
      </c>
      <c r="F373" s="3">
        <v>69289</v>
      </c>
      <c r="G373" s="3">
        <v>68557</v>
      </c>
      <c r="H373" s="3">
        <v>40517</v>
      </c>
      <c r="I373" s="18">
        <f>H373/G373*100-100</f>
        <v>-40.900272765727784</v>
      </c>
      <c r="J373" s="311" t="s">
        <v>1469</v>
      </c>
    </row>
    <row r="374" spans="1:10" s="7" customFormat="1" ht="38.25" customHeight="1" x14ac:dyDescent="0.2">
      <c r="A374" s="165">
        <v>2</v>
      </c>
      <c r="B374" s="3">
        <v>367</v>
      </c>
      <c r="C374" s="65" t="s">
        <v>325</v>
      </c>
      <c r="D374" s="3" t="s">
        <v>16</v>
      </c>
      <c r="E374" s="65" t="s">
        <v>326</v>
      </c>
      <c r="F374" s="3">
        <v>16</v>
      </c>
      <c r="G374" s="3">
        <v>16</v>
      </c>
      <c r="H374" s="3">
        <v>16</v>
      </c>
      <c r="I374" s="3">
        <f>H374/G374*100-100</f>
        <v>0</v>
      </c>
      <c r="J374" s="115"/>
    </row>
    <row r="375" spans="1:10" s="7" customFormat="1" ht="48" customHeight="1" x14ac:dyDescent="0.2">
      <c r="A375" s="149" t="s">
        <v>22</v>
      </c>
      <c r="B375" s="3">
        <v>368</v>
      </c>
      <c r="C375" s="65" t="s">
        <v>327</v>
      </c>
      <c r="D375" s="3" t="s">
        <v>16</v>
      </c>
      <c r="E375" s="3" t="s">
        <v>320</v>
      </c>
      <c r="F375" s="3">
        <v>2675</v>
      </c>
      <c r="G375" s="3">
        <v>2700</v>
      </c>
      <c r="H375" s="3">
        <v>1820</v>
      </c>
      <c r="I375" s="18">
        <f>H375/G375*100-100</f>
        <v>-32.592592592592595</v>
      </c>
      <c r="J375" s="110"/>
    </row>
    <row r="376" spans="1:10" s="7" customFormat="1" ht="30" customHeight="1" x14ac:dyDescent="0.2">
      <c r="A376" s="31" t="s">
        <v>1254</v>
      </c>
      <c r="B376" s="3">
        <v>369</v>
      </c>
      <c r="C376" s="365" t="s">
        <v>328</v>
      </c>
      <c r="D376" s="366"/>
      <c r="E376" s="366"/>
      <c r="F376" s="366"/>
      <c r="G376" s="366"/>
      <c r="H376" s="366"/>
      <c r="I376" s="366"/>
      <c r="J376" s="367"/>
    </row>
    <row r="377" spans="1:10" s="7" customFormat="1" ht="30" customHeight="1" x14ac:dyDescent="0.2">
      <c r="A377" s="149" t="s">
        <v>14</v>
      </c>
      <c r="B377" s="3">
        <v>370</v>
      </c>
      <c r="C377" s="65" t="s">
        <v>329</v>
      </c>
      <c r="D377" s="3" t="s">
        <v>16</v>
      </c>
      <c r="E377" s="3" t="s">
        <v>57</v>
      </c>
      <c r="F377" s="3">
        <v>57</v>
      </c>
      <c r="G377" s="3">
        <v>70</v>
      </c>
      <c r="H377" s="3">
        <v>69</v>
      </c>
      <c r="I377" s="18">
        <f>H377/G377*100-100</f>
        <v>-1.4285714285714164</v>
      </c>
      <c r="J377" s="90"/>
    </row>
    <row r="378" spans="1:10" s="7" customFormat="1" ht="30" customHeight="1" x14ac:dyDescent="0.2">
      <c r="A378" s="40" t="s">
        <v>330</v>
      </c>
      <c r="B378" s="3">
        <v>371</v>
      </c>
      <c r="C378" s="333" t="s">
        <v>331</v>
      </c>
      <c r="D378" s="334"/>
      <c r="E378" s="334"/>
      <c r="F378" s="334"/>
      <c r="G378" s="334"/>
      <c r="H378" s="334"/>
      <c r="I378" s="334"/>
      <c r="J378" s="335"/>
    </row>
    <row r="379" spans="1:10" s="7" customFormat="1" ht="45.75" customHeight="1" x14ac:dyDescent="0.2">
      <c r="A379" s="149" t="s">
        <v>14</v>
      </c>
      <c r="B379" s="3">
        <v>372</v>
      </c>
      <c r="C379" s="65" t="s">
        <v>332</v>
      </c>
      <c r="D379" s="3" t="s">
        <v>16</v>
      </c>
      <c r="E379" s="3" t="s">
        <v>57</v>
      </c>
      <c r="F379" s="3">
        <v>120</v>
      </c>
      <c r="G379" s="3">
        <v>132</v>
      </c>
      <c r="H379" s="3">
        <v>121</v>
      </c>
      <c r="I379" s="18">
        <f>H379/G379*100-100</f>
        <v>-8.3333333333333428</v>
      </c>
      <c r="J379" s="90"/>
    </row>
    <row r="380" spans="1:10" s="7" customFormat="1" ht="30" customHeight="1" x14ac:dyDescent="0.2">
      <c r="A380" s="31" t="s">
        <v>333</v>
      </c>
      <c r="B380" s="3">
        <v>373</v>
      </c>
      <c r="C380" s="333" t="s">
        <v>334</v>
      </c>
      <c r="D380" s="334"/>
      <c r="E380" s="334"/>
      <c r="F380" s="334"/>
      <c r="G380" s="334"/>
      <c r="H380" s="334"/>
      <c r="I380" s="334"/>
      <c r="J380" s="335"/>
    </row>
    <row r="381" spans="1:10" s="7" customFormat="1" ht="39" customHeight="1" x14ac:dyDescent="0.2">
      <c r="A381" s="149" t="s">
        <v>14</v>
      </c>
      <c r="B381" s="3">
        <v>374</v>
      </c>
      <c r="C381" s="65" t="s">
        <v>335</v>
      </c>
      <c r="D381" s="3" t="s">
        <v>16</v>
      </c>
      <c r="E381" s="3" t="s">
        <v>57</v>
      </c>
      <c r="F381" s="3">
        <v>37</v>
      </c>
      <c r="G381" s="3">
        <v>39</v>
      </c>
      <c r="H381" s="3">
        <v>36</v>
      </c>
      <c r="I381" s="18">
        <f>H381/G381*100-100</f>
        <v>-7.6923076923076934</v>
      </c>
      <c r="J381" s="90"/>
    </row>
    <row r="382" spans="1:10" s="7" customFormat="1" ht="30" customHeight="1" x14ac:dyDescent="0.2">
      <c r="A382" s="31" t="s">
        <v>336</v>
      </c>
      <c r="B382" s="3">
        <v>375</v>
      </c>
      <c r="C382" s="333" t="s">
        <v>337</v>
      </c>
      <c r="D382" s="334"/>
      <c r="E382" s="334"/>
      <c r="F382" s="334"/>
      <c r="G382" s="334"/>
      <c r="H382" s="334"/>
      <c r="I382" s="334"/>
      <c r="J382" s="335"/>
    </row>
    <row r="383" spans="1:10" s="7" customFormat="1" ht="30" customHeight="1" x14ac:dyDescent="0.2">
      <c r="A383" s="149" t="s">
        <v>14</v>
      </c>
      <c r="B383" s="3">
        <v>376</v>
      </c>
      <c r="C383" s="65" t="s">
        <v>338</v>
      </c>
      <c r="D383" s="3" t="s">
        <v>16</v>
      </c>
      <c r="E383" s="3" t="s">
        <v>339</v>
      </c>
      <c r="F383" s="3">
        <v>100</v>
      </c>
      <c r="G383" s="3">
        <v>100</v>
      </c>
      <c r="H383" s="3">
        <v>100</v>
      </c>
      <c r="I383" s="3">
        <f>H383/G383*100-100</f>
        <v>0</v>
      </c>
      <c r="J383" s="90"/>
    </row>
    <row r="384" spans="1:10" s="7" customFormat="1" ht="30" customHeight="1" x14ac:dyDescent="0.2">
      <c r="A384" s="31" t="s">
        <v>1255</v>
      </c>
      <c r="B384" s="3">
        <v>377</v>
      </c>
      <c r="C384" s="346" t="s">
        <v>340</v>
      </c>
      <c r="D384" s="347"/>
      <c r="E384" s="347"/>
      <c r="F384" s="347"/>
      <c r="G384" s="347"/>
      <c r="H384" s="347"/>
      <c r="I384" s="347"/>
      <c r="J384" s="348"/>
    </row>
    <row r="385" spans="1:10" s="7" customFormat="1" ht="30" customHeight="1" x14ac:dyDescent="0.2">
      <c r="A385" s="149" t="s">
        <v>14</v>
      </c>
      <c r="B385" s="3">
        <v>378</v>
      </c>
      <c r="C385" s="65" t="s">
        <v>1116</v>
      </c>
      <c r="D385" s="3" t="s">
        <v>16</v>
      </c>
      <c r="E385" s="3" t="s">
        <v>57</v>
      </c>
      <c r="F385" s="3">
        <v>147</v>
      </c>
      <c r="G385" s="3">
        <v>150</v>
      </c>
      <c r="H385" s="3">
        <v>104</v>
      </c>
      <c r="I385" s="18">
        <f>H385/G385*100-100</f>
        <v>-30.666666666666657</v>
      </c>
      <c r="J385" s="90"/>
    </row>
    <row r="386" spans="1:10" s="7" customFormat="1" ht="30" customHeight="1" x14ac:dyDescent="0.2">
      <c r="A386" s="31" t="s">
        <v>1256</v>
      </c>
      <c r="B386" s="3">
        <v>379</v>
      </c>
      <c r="C386" s="346" t="s">
        <v>341</v>
      </c>
      <c r="D386" s="347"/>
      <c r="E386" s="347"/>
      <c r="F386" s="347"/>
      <c r="G386" s="347"/>
      <c r="H386" s="347"/>
      <c r="I386" s="347"/>
      <c r="J386" s="348"/>
    </row>
    <row r="387" spans="1:10" s="7" customFormat="1" ht="30" customHeight="1" x14ac:dyDescent="0.2">
      <c r="A387" s="149" t="s">
        <v>14</v>
      </c>
      <c r="B387" s="3">
        <v>380</v>
      </c>
      <c r="C387" s="65" t="s">
        <v>1117</v>
      </c>
      <c r="D387" s="3" t="s">
        <v>16</v>
      </c>
      <c r="E387" s="3" t="s">
        <v>57</v>
      </c>
      <c r="F387" s="3">
        <v>1960</v>
      </c>
      <c r="G387" s="3">
        <v>1738</v>
      </c>
      <c r="H387" s="3">
        <v>1738</v>
      </c>
      <c r="I387" s="18">
        <f>H387/G387*100-100</f>
        <v>0</v>
      </c>
      <c r="J387" s="110"/>
    </row>
    <row r="388" spans="1:10" s="7" customFormat="1" ht="30" customHeight="1" x14ac:dyDescent="0.2">
      <c r="A388" s="31" t="s">
        <v>1257</v>
      </c>
      <c r="B388" s="3">
        <v>381</v>
      </c>
      <c r="C388" s="346" t="s">
        <v>342</v>
      </c>
      <c r="D388" s="347"/>
      <c r="E388" s="347"/>
      <c r="F388" s="347"/>
      <c r="G388" s="347"/>
      <c r="H388" s="347"/>
      <c r="I388" s="347"/>
      <c r="J388" s="348"/>
    </row>
    <row r="389" spans="1:10" s="7" customFormat="1" ht="30" customHeight="1" x14ac:dyDescent="0.2">
      <c r="A389" s="149" t="s">
        <v>14</v>
      </c>
      <c r="B389" s="3">
        <v>382</v>
      </c>
      <c r="C389" s="65" t="s">
        <v>343</v>
      </c>
      <c r="D389" s="3" t="s">
        <v>16</v>
      </c>
      <c r="E389" s="3" t="s">
        <v>57</v>
      </c>
      <c r="F389" s="3">
        <v>80</v>
      </c>
      <c r="G389" s="3">
        <v>60</v>
      </c>
      <c r="H389" s="3">
        <v>60</v>
      </c>
      <c r="I389" s="3">
        <f>H389/G389*100-100</f>
        <v>0</v>
      </c>
      <c r="J389" s="110"/>
    </row>
    <row r="390" spans="1:10" s="7" customFormat="1" ht="30" customHeight="1" x14ac:dyDescent="0.2">
      <c r="A390" s="31" t="s">
        <v>1258</v>
      </c>
      <c r="B390" s="3">
        <v>383</v>
      </c>
      <c r="C390" s="346" t="s">
        <v>344</v>
      </c>
      <c r="D390" s="347"/>
      <c r="E390" s="347"/>
      <c r="F390" s="347"/>
      <c r="G390" s="347"/>
      <c r="H390" s="347"/>
      <c r="I390" s="347"/>
      <c r="J390" s="348"/>
    </row>
    <row r="391" spans="1:10" s="7" customFormat="1" ht="30" customHeight="1" x14ac:dyDescent="0.2">
      <c r="A391" s="149" t="s">
        <v>14</v>
      </c>
      <c r="B391" s="3">
        <v>384</v>
      </c>
      <c r="C391" s="65" t="s">
        <v>345</v>
      </c>
      <c r="D391" s="3" t="s">
        <v>16</v>
      </c>
      <c r="E391" s="3" t="s">
        <v>57</v>
      </c>
      <c r="F391" s="3">
        <v>100</v>
      </c>
      <c r="G391" s="3">
        <v>100</v>
      </c>
      <c r="H391" s="3">
        <v>100</v>
      </c>
      <c r="I391" s="3">
        <f>H391/G391*100-100</f>
        <v>0</v>
      </c>
      <c r="J391" s="90"/>
    </row>
    <row r="392" spans="1:10" s="7" customFormat="1" ht="30" customHeight="1" x14ac:dyDescent="0.2">
      <c r="A392" s="31" t="s">
        <v>346</v>
      </c>
      <c r="B392" s="3">
        <v>385</v>
      </c>
      <c r="C392" s="333" t="s">
        <v>347</v>
      </c>
      <c r="D392" s="334"/>
      <c r="E392" s="334"/>
      <c r="F392" s="334"/>
      <c r="G392" s="334"/>
      <c r="H392" s="334"/>
      <c r="I392" s="334"/>
      <c r="J392" s="335"/>
    </row>
    <row r="393" spans="1:10" s="7" customFormat="1" ht="30" customHeight="1" x14ac:dyDescent="0.2">
      <c r="A393" s="149" t="s">
        <v>14</v>
      </c>
      <c r="B393" s="3">
        <v>386</v>
      </c>
      <c r="C393" s="65" t="s">
        <v>348</v>
      </c>
      <c r="D393" s="3" t="s">
        <v>16</v>
      </c>
      <c r="E393" s="3" t="s">
        <v>57</v>
      </c>
      <c r="F393" s="3">
        <v>234</v>
      </c>
      <c r="G393" s="3">
        <v>232</v>
      </c>
      <c r="H393" s="3">
        <v>206</v>
      </c>
      <c r="I393" s="18">
        <f>H393/G393*100-100</f>
        <v>-11.206896551724128</v>
      </c>
      <c r="J393" s="90"/>
    </row>
    <row r="394" spans="1:10" s="7" customFormat="1" ht="30" customHeight="1" x14ac:dyDescent="0.2">
      <c r="A394" s="31" t="s">
        <v>349</v>
      </c>
      <c r="B394" s="3">
        <v>387</v>
      </c>
      <c r="C394" s="333" t="s">
        <v>1118</v>
      </c>
      <c r="D394" s="334"/>
      <c r="E394" s="334"/>
      <c r="F394" s="334"/>
      <c r="G394" s="334"/>
      <c r="H394" s="334"/>
      <c r="I394" s="334"/>
      <c r="J394" s="335"/>
    </row>
    <row r="395" spans="1:10" s="7" customFormat="1" ht="30" customHeight="1" x14ac:dyDescent="0.2">
      <c r="A395" s="150" t="s">
        <v>14</v>
      </c>
      <c r="B395" s="3">
        <v>388</v>
      </c>
      <c r="C395" s="65" t="s">
        <v>350</v>
      </c>
      <c r="D395" s="3" t="s">
        <v>16</v>
      </c>
      <c r="E395" s="3" t="s">
        <v>351</v>
      </c>
      <c r="F395" s="3">
        <v>102</v>
      </c>
      <c r="G395" s="3">
        <v>120</v>
      </c>
      <c r="H395" s="3">
        <v>32</v>
      </c>
      <c r="I395" s="18">
        <f>H395/G395*100-100</f>
        <v>-73.333333333333329</v>
      </c>
      <c r="J395" s="110" t="s">
        <v>1470</v>
      </c>
    </row>
    <row r="396" spans="1:10" s="7" customFormat="1" ht="36" customHeight="1" x14ac:dyDescent="0.2">
      <c r="A396" s="31" t="s">
        <v>352</v>
      </c>
      <c r="B396" s="3">
        <v>389</v>
      </c>
      <c r="C396" s="333" t="s">
        <v>353</v>
      </c>
      <c r="D396" s="334"/>
      <c r="E396" s="334"/>
      <c r="F396" s="334"/>
      <c r="G396" s="334"/>
      <c r="H396" s="334"/>
      <c r="I396" s="334"/>
      <c r="J396" s="335"/>
    </row>
    <row r="397" spans="1:10" s="7" customFormat="1" ht="30" customHeight="1" x14ac:dyDescent="0.2">
      <c r="A397" s="149" t="s">
        <v>14</v>
      </c>
      <c r="B397" s="3">
        <v>390</v>
      </c>
      <c r="C397" s="65" t="s">
        <v>354</v>
      </c>
      <c r="D397" s="3" t="s">
        <v>16</v>
      </c>
      <c r="E397" s="3" t="s">
        <v>57</v>
      </c>
      <c r="F397" s="3">
        <v>0</v>
      </c>
      <c r="G397" s="3">
        <v>0</v>
      </c>
      <c r="H397" s="3">
        <v>0</v>
      </c>
      <c r="I397" s="18" t="s">
        <v>97</v>
      </c>
      <c r="J397" s="90"/>
    </row>
    <row r="398" spans="1:10" s="7" customFormat="1" ht="30" customHeight="1" x14ac:dyDescent="0.2">
      <c r="A398" s="31" t="s">
        <v>358</v>
      </c>
      <c r="B398" s="3">
        <v>391</v>
      </c>
      <c r="C398" s="333" t="s">
        <v>356</v>
      </c>
      <c r="D398" s="334"/>
      <c r="E398" s="334"/>
      <c r="F398" s="334"/>
      <c r="G398" s="334"/>
      <c r="H398" s="334"/>
      <c r="I398" s="334"/>
      <c r="J398" s="335"/>
    </row>
    <row r="399" spans="1:10" s="7" customFormat="1" ht="30" customHeight="1" x14ac:dyDescent="0.2">
      <c r="A399" s="149" t="s">
        <v>14</v>
      </c>
      <c r="B399" s="3">
        <v>392</v>
      </c>
      <c r="C399" s="164" t="s">
        <v>357</v>
      </c>
      <c r="D399" s="3" t="s">
        <v>16</v>
      </c>
      <c r="E399" s="165" t="s">
        <v>57</v>
      </c>
      <c r="F399" s="189">
        <v>0</v>
      </c>
      <c r="G399" s="189">
        <v>0</v>
      </c>
      <c r="H399" s="283">
        <v>0</v>
      </c>
      <c r="I399" s="189" t="s">
        <v>97</v>
      </c>
      <c r="J399" s="91"/>
    </row>
    <row r="400" spans="1:10" s="7" customFormat="1" ht="30" customHeight="1" x14ac:dyDescent="0.2">
      <c r="A400" s="31" t="s">
        <v>352</v>
      </c>
      <c r="B400" s="3">
        <v>393</v>
      </c>
      <c r="C400" s="374" t="s">
        <v>359</v>
      </c>
      <c r="D400" s="375"/>
      <c r="E400" s="375"/>
      <c r="F400" s="375"/>
      <c r="G400" s="375"/>
      <c r="H400" s="375"/>
      <c r="I400" s="375"/>
      <c r="J400" s="376"/>
    </row>
    <row r="401" spans="1:10" s="7" customFormat="1" ht="45" customHeight="1" x14ac:dyDescent="0.2">
      <c r="A401" s="149" t="s">
        <v>14</v>
      </c>
      <c r="B401" s="3">
        <v>394</v>
      </c>
      <c r="C401" s="65" t="s">
        <v>360</v>
      </c>
      <c r="D401" s="3" t="s">
        <v>16</v>
      </c>
      <c r="E401" s="3" t="s">
        <v>57</v>
      </c>
      <c r="F401" s="3">
        <v>59</v>
      </c>
      <c r="G401" s="3">
        <v>111</v>
      </c>
      <c r="H401" s="3">
        <v>34</v>
      </c>
      <c r="I401" s="109">
        <f>H401/G401*100-100</f>
        <v>-69.369369369369366</v>
      </c>
      <c r="J401" s="110" t="s">
        <v>1470</v>
      </c>
    </row>
    <row r="402" spans="1:10" s="7" customFormat="1" ht="30" customHeight="1" x14ac:dyDescent="0.2">
      <c r="A402" s="31" t="s">
        <v>355</v>
      </c>
      <c r="B402" s="3">
        <v>395</v>
      </c>
      <c r="C402" s="358" t="s">
        <v>1259</v>
      </c>
      <c r="D402" s="359"/>
      <c r="E402" s="359"/>
      <c r="F402" s="359"/>
      <c r="G402" s="359"/>
      <c r="H402" s="359"/>
      <c r="I402" s="359"/>
      <c r="J402" s="360"/>
    </row>
    <row r="403" spans="1:10" s="7" customFormat="1" ht="32.25" customHeight="1" x14ac:dyDescent="0.25">
      <c r="A403" s="149" t="s">
        <v>14</v>
      </c>
      <c r="B403" s="3">
        <v>396</v>
      </c>
      <c r="C403" s="98" t="s">
        <v>1263</v>
      </c>
      <c r="D403" s="3" t="s">
        <v>16</v>
      </c>
      <c r="E403" s="88" t="s">
        <v>57</v>
      </c>
      <c r="F403" s="3">
        <v>1029</v>
      </c>
      <c r="G403" s="3">
        <v>1434</v>
      </c>
      <c r="H403" s="3">
        <v>1390</v>
      </c>
      <c r="I403" s="109">
        <f>H403/G403*100-100</f>
        <v>-3.0683403068340311</v>
      </c>
      <c r="J403" s="112"/>
    </row>
    <row r="404" spans="1:10" s="7" customFormat="1" ht="30" customHeight="1" x14ac:dyDescent="0.25">
      <c r="A404" s="31" t="s">
        <v>358</v>
      </c>
      <c r="B404" s="3">
        <v>397</v>
      </c>
      <c r="C404" s="368" t="s">
        <v>1264</v>
      </c>
      <c r="D404" s="369"/>
      <c r="E404" s="369"/>
      <c r="F404" s="369"/>
      <c r="G404" s="369"/>
      <c r="H404" s="369"/>
      <c r="I404" s="369"/>
      <c r="J404" s="370"/>
    </row>
    <row r="405" spans="1:10" s="7" customFormat="1" ht="72" customHeight="1" x14ac:dyDescent="0.25">
      <c r="A405" s="149" t="s">
        <v>14</v>
      </c>
      <c r="B405" s="3">
        <v>398</v>
      </c>
      <c r="C405" s="98" t="s">
        <v>1262</v>
      </c>
      <c r="D405" s="3" t="s">
        <v>16</v>
      </c>
      <c r="E405" s="88" t="s">
        <v>57</v>
      </c>
      <c r="F405" s="93">
        <v>1</v>
      </c>
      <c r="G405" s="93">
        <v>2</v>
      </c>
      <c r="H405" s="93">
        <v>0</v>
      </c>
      <c r="I405" s="93">
        <f>H405/G405*100-100</f>
        <v>-100</v>
      </c>
      <c r="J405" s="314" t="s">
        <v>1471</v>
      </c>
    </row>
    <row r="406" spans="1:10" s="7" customFormat="1" ht="30.75" customHeight="1" x14ac:dyDescent="0.25">
      <c r="A406" s="31" t="s">
        <v>1198</v>
      </c>
      <c r="B406" s="3">
        <v>399</v>
      </c>
      <c r="C406" s="371" t="s">
        <v>1261</v>
      </c>
      <c r="D406" s="372"/>
      <c r="E406" s="372"/>
      <c r="F406" s="372"/>
      <c r="G406" s="372"/>
      <c r="H406" s="372"/>
      <c r="I406" s="372"/>
      <c r="J406" s="373"/>
    </row>
    <row r="407" spans="1:10" s="7" customFormat="1" ht="66" customHeight="1" x14ac:dyDescent="0.25">
      <c r="A407" s="149" t="s">
        <v>14</v>
      </c>
      <c r="B407" s="3">
        <v>400</v>
      </c>
      <c r="C407" s="98" t="s">
        <v>1260</v>
      </c>
      <c r="D407" s="3" t="s">
        <v>16</v>
      </c>
      <c r="E407" s="315" t="s">
        <v>339</v>
      </c>
      <c r="F407" s="93">
        <v>0</v>
      </c>
      <c r="G407" s="93">
        <v>100</v>
      </c>
      <c r="H407" s="93">
        <v>0</v>
      </c>
      <c r="I407" s="93">
        <f>H407/G407*100-100</f>
        <v>-100</v>
      </c>
      <c r="J407" s="111" t="s">
        <v>1466</v>
      </c>
    </row>
    <row r="408" spans="1:10" s="7" customFormat="1" ht="30" customHeight="1" x14ac:dyDescent="0.2">
      <c r="A408" s="36" t="s">
        <v>361</v>
      </c>
      <c r="B408" s="3">
        <v>401</v>
      </c>
      <c r="C408" s="326" t="s">
        <v>362</v>
      </c>
      <c r="D408" s="327"/>
      <c r="E408" s="327"/>
      <c r="F408" s="327"/>
      <c r="G408" s="327"/>
      <c r="H408" s="327"/>
      <c r="I408" s="327"/>
      <c r="J408" s="328"/>
    </row>
    <row r="409" spans="1:10" s="7" customFormat="1" ht="47.25" customHeight="1" x14ac:dyDescent="0.2">
      <c r="A409" s="165">
        <v>1</v>
      </c>
      <c r="B409" s="3">
        <v>402</v>
      </c>
      <c r="C409" s="65" t="s">
        <v>363</v>
      </c>
      <c r="D409" s="3" t="s">
        <v>16</v>
      </c>
      <c r="E409" s="3" t="s">
        <v>364</v>
      </c>
      <c r="F409" s="316">
        <v>549.6</v>
      </c>
      <c r="G409" s="316">
        <v>550</v>
      </c>
      <c r="H409" s="316">
        <v>420.82</v>
      </c>
      <c r="I409" s="15">
        <f>H409/G409*100-100</f>
        <v>-23.487272727272725</v>
      </c>
      <c r="J409" s="90"/>
    </row>
    <row r="410" spans="1:10" s="7" customFormat="1" ht="45" customHeight="1" x14ac:dyDescent="0.2">
      <c r="A410" s="149" t="s">
        <v>18</v>
      </c>
      <c r="B410" s="3">
        <v>403</v>
      </c>
      <c r="C410" s="65" t="s">
        <v>365</v>
      </c>
      <c r="D410" s="3" t="s">
        <v>16</v>
      </c>
      <c r="E410" s="3" t="s">
        <v>339</v>
      </c>
      <c r="F410" s="3">
        <v>79</v>
      </c>
      <c r="G410" s="3">
        <v>80</v>
      </c>
      <c r="H410" s="3">
        <v>80</v>
      </c>
      <c r="I410" s="18">
        <f>H410/G410*100-100</f>
        <v>0</v>
      </c>
      <c r="J410" s="90"/>
    </row>
    <row r="411" spans="1:10" s="10" customFormat="1" ht="30" customHeight="1" x14ac:dyDescent="0.2">
      <c r="A411" s="31" t="s">
        <v>366</v>
      </c>
      <c r="B411" s="3">
        <v>404</v>
      </c>
      <c r="C411" s="333" t="s">
        <v>367</v>
      </c>
      <c r="D411" s="334"/>
      <c r="E411" s="334"/>
      <c r="F411" s="334"/>
      <c r="G411" s="334"/>
      <c r="H411" s="334"/>
      <c r="I411" s="334"/>
      <c r="J411" s="335"/>
    </row>
    <row r="412" spans="1:10" s="7" customFormat="1" ht="45.75" customHeight="1" x14ac:dyDescent="0.2">
      <c r="A412" s="165">
        <v>1</v>
      </c>
      <c r="B412" s="3">
        <v>405</v>
      </c>
      <c r="C412" s="65" t="s">
        <v>368</v>
      </c>
      <c r="D412" s="3" t="s">
        <v>16</v>
      </c>
      <c r="E412" s="3" t="s">
        <v>364</v>
      </c>
      <c r="F412" s="15">
        <v>549.6</v>
      </c>
      <c r="G412" s="15">
        <v>550</v>
      </c>
      <c r="H412" s="15">
        <v>420.82</v>
      </c>
      <c r="I412" s="15">
        <f>H412/G412*100-100</f>
        <v>-23.487272727272725</v>
      </c>
      <c r="J412" s="90"/>
    </row>
    <row r="413" spans="1:10" s="7" customFormat="1" ht="30" customHeight="1" x14ac:dyDescent="0.2">
      <c r="A413" s="3">
        <v>2</v>
      </c>
      <c r="B413" s="3">
        <v>406</v>
      </c>
      <c r="C413" s="65" t="s">
        <v>369</v>
      </c>
      <c r="D413" s="3" t="s">
        <v>16</v>
      </c>
      <c r="E413" s="3" t="s">
        <v>339</v>
      </c>
      <c r="F413" s="3">
        <v>90</v>
      </c>
      <c r="G413" s="3">
        <v>90</v>
      </c>
      <c r="H413" s="3">
        <v>90</v>
      </c>
      <c r="I413" s="18">
        <f>H413/G413*100-100</f>
        <v>0</v>
      </c>
      <c r="J413" s="115"/>
    </row>
    <row r="414" spans="1:10" s="7" customFormat="1" ht="30" customHeight="1" x14ac:dyDescent="0.2">
      <c r="A414" s="165">
        <v>3</v>
      </c>
      <c r="B414" s="3">
        <v>407</v>
      </c>
      <c r="C414" s="65" t="s">
        <v>370</v>
      </c>
      <c r="D414" s="3" t="s">
        <v>16</v>
      </c>
      <c r="E414" s="3" t="s">
        <v>339</v>
      </c>
      <c r="F414" s="3">
        <v>79</v>
      </c>
      <c r="G414" s="3">
        <v>80</v>
      </c>
      <c r="H414" s="3">
        <v>80</v>
      </c>
      <c r="I414" s="18">
        <f>H414/G414*100-100</f>
        <v>0</v>
      </c>
      <c r="J414" s="90"/>
    </row>
    <row r="415" spans="1:10" s="7" customFormat="1" ht="30" customHeight="1" x14ac:dyDescent="0.2">
      <c r="A415" s="36" t="s">
        <v>371</v>
      </c>
      <c r="B415" s="3">
        <v>408</v>
      </c>
      <c r="C415" s="326" t="s">
        <v>372</v>
      </c>
      <c r="D415" s="327"/>
      <c r="E415" s="327"/>
      <c r="F415" s="327"/>
      <c r="G415" s="327"/>
      <c r="H415" s="327"/>
      <c r="I415" s="327"/>
      <c r="J415" s="328"/>
    </row>
    <row r="416" spans="1:10" s="7" customFormat="1" ht="36.75" customHeight="1" x14ac:dyDescent="0.2">
      <c r="A416" s="165">
        <v>1</v>
      </c>
      <c r="B416" s="3">
        <v>409</v>
      </c>
      <c r="C416" s="65" t="s">
        <v>373</v>
      </c>
      <c r="D416" s="3" t="s">
        <v>20</v>
      </c>
      <c r="E416" s="3" t="s">
        <v>233</v>
      </c>
      <c r="F416" s="3">
        <v>0.89</v>
      </c>
      <c r="G416" s="3">
        <v>0.86</v>
      </c>
      <c r="H416" s="3">
        <v>0.85</v>
      </c>
      <c r="I416" s="18">
        <f>H416/G416*100-100</f>
        <v>-1.1627906976744242</v>
      </c>
      <c r="J416" s="110"/>
    </row>
    <row r="417" spans="1:10" s="7" customFormat="1" ht="30" customHeight="1" x14ac:dyDescent="0.2">
      <c r="A417" s="165">
        <v>2</v>
      </c>
      <c r="B417" s="3">
        <v>410</v>
      </c>
      <c r="C417" s="65" t="s">
        <v>374</v>
      </c>
      <c r="D417" s="3" t="s">
        <v>16</v>
      </c>
      <c r="E417" s="3" t="s">
        <v>233</v>
      </c>
      <c r="F417" s="15">
        <v>81</v>
      </c>
      <c r="G417" s="3">
        <v>81.5</v>
      </c>
      <c r="H417" s="3">
        <v>83.5</v>
      </c>
      <c r="I417" s="18">
        <f>H417/G417*100-100</f>
        <v>2.4539877300613568</v>
      </c>
      <c r="J417" s="246"/>
    </row>
    <row r="418" spans="1:10" s="7" customFormat="1" ht="30" customHeight="1" x14ac:dyDescent="0.2">
      <c r="A418" s="165">
        <v>3</v>
      </c>
      <c r="B418" s="3">
        <v>411</v>
      </c>
      <c r="C418" s="65" t="s">
        <v>375</v>
      </c>
      <c r="D418" s="3" t="s">
        <v>16</v>
      </c>
      <c r="E418" s="3" t="s">
        <v>233</v>
      </c>
      <c r="F418" s="3">
        <v>54</v>
      </c>
      <c r="G418" s="3">
        <v>54</v>
      </c>
      <c r="H418" s="3">
        <v>45</v>
      </c>
      <c r="I418" s="18">
        <f>H418/G418*100-100</f>
        <v>-16.666666666666657</v>
      </c>
      <c r="J418" s="115"/>
    </row>
    <row r="419" spans="1:10" s="10" customFormat="1" ht="30" customHeight="1" x14ac:dyDescent="0.2">
      <c r="A419" s="31" t="s">
        <v>376</v>
      </c>
      <c r="B419" s="3">
        <v>412</v>
      </c>
      <c r="C419" s="333" t="s">
        <v>377</v>
      </c>
      <c r="D419" s="334"/>
      <c r="E419" s="334"/>
      <c r="F419" s="334"/>
      <c r="G419" s="334"/>
      <c r="H419" s="334"/>
      <c r="I419" s="334"/>
      <c r="J419" s="335"/>
    </row>
    <row r="420" spans="1:10" s="7" customFormat="1" ht="30" customHeight="1" x14ac:dyDescent="0.2">
      <c r="A420" s="165">
        <v>1</v>
      </c>
      <c r="B420" s="3">
        <v>413</v>
      </c>
      <c r="C420" s="65" t="s">
        <v>378</v>
      </c>
      <c r="D420" s="286" t="s">
        <v>222</v>
      </c>
      <c r="E420" s="3" t="s">
        <v>233</v>
      </c>
      <c r="F420" s="3">
        <v>0.89</v>
      </c>
      <c r="G420" s="3">
        <v>0.86</v>
      </c>
      <c r="H420" s="3">
        <v>0.85</v>
      </c>
      <c r="I420" s="18">
        <f>H420/G420*100-100</f>
        <v>-1.1627906976744242</v>
      </c>
      <c r="J420" s="110"/>
    </row>
    <row r="421" spans="1:10" s="7" customFormat="1" ht="44.25" customHeight="1" x14ac:dyDescent="0.2">
      <c r="A421" s="149" t="s">
        <v>18</v>
      </c>
      <c r="B421" s="3">
        <v>414</v>
      </c>
      <c r="C421" s="65" t="s">
        <v>374</v>
      </c>
      <c r="D421" s="3" t="s">
        <v>16</v>
      </c>
      <c r="E421" s="3" t="s">
        <v>233</v>
      </c>
      <c r="F421" s="3">
        <v>81</v>
      </c>
      <c r="G421" s="3">
        <v>81.5</v>
      </c>
      <c r="H421" s="3">
        <v>83.5</v>
      </c>
      <c r="I421" s="18">
        <f>H421/G421*100-100</f>
        <v>2.4539877300613568</v>
      </c>
      <c r="J421" s="114" t="s">
        <v>1345</v>
      </c>
    </row>
    <row r="422" spans="1:10" s="7" customFormat="1" ht="30" customHeight="1" x14ac:dyDescent="0.2">
      <c r="A422" s="31" t="s">
        <v>379</v>
      </c>
      <c r="B422" s="3">
        <v>415</v>
      </c>
      <c r="C422" s="365" t="s">
        <v>380</v>
      </c>
      <c r="D422" s="366"/>
      <c r="E422" s="366"/>
      <c r="F422" s="366"/>
      <c r="G422" s="366"/>
      <c r="H422" s="366"/>
      <c r="I422" s="366"/>
      <c r="J422" s="367"/>
    </row>
    <row r="423" spans="1:10" s="7" customFormat="1" ht="39" customHeight="1" x14ac:dyDescent="0.2">
      <c r="A423" s="149" t="s">
        <v>14</v>
      </c>
      <c r="B423" s="3">
        <v>416</v>
      </c>
      <c r="C423" s="65" t="s">
        <v>381</v>
      </c>
      <c r="D423" s="3" t="s">
        <v>16</v>
      </c>
      <c r="E423" s="3" t="s">
        <v>382</v>
      </c>
      <c r="F423" s="3">
        <v>25</v>
      </c>
      <c r="G423" s="3">
        <v>25</v>
      </c>
      <c r="H423" s="3">
        <v>8</v>
      </c>
      <c r="I423" s="3">
        <f>H423/G423*100-100</f>
        <v>-68</v>
      </c>
      <c r="J423" s="112" t="s">
        <v>1472</v>
      </c>
    </row>
    <row r="424" spans="1:10" s="7" customFormat="1" ht="35.25" customHeight="1" x14ac:dyDescent="0.2">
      <c r="A424" s="31" t="s">
        <v>383</v>
      </c>
      <c r="B424" s="3">
        <v>417</v>
      </c>
      <c r="C424" s="346" t="s">
        <v>384</v>
      </c>
      <c r="D424" s="347"/>
      <c r="E424" s="347"/>
      <c r="F424" s="347"/>
      <c r="G424" s="347"/>
      <c r="H424" s="347"/>
      <c r="I424" s="347"/>
      <c r="J424" s="348"/>
    </row>
    <row r="425" spans="1:10" s="7" customFormat="1" ht="30" customHeight="1" x14ac:dyDescent="0.2">
      <c r="A425" s="149" t="s">
        <v>14</v>
      </c>
      <c r="B425" s="3">
        <v>418</v>
      </c>
      <c r="C425" s="65" t="s">
        <v>385</v>
      </c>
      <c r="D425" s="3" t="s">
        <v>16</v>
      </c>
      <c r="E425" s="3" t="s">
        <v>382</v>
      </c>
      <c r="F425" s="3">
        <v>47</v>
      </c>
      <c r="G425" s="3">
        <v>50</v>
      </c>
      <c r="H425" s="3">
        <v>46</v>
      </c>
      <c r="I425" s="18">
        <f>H425/G425*100-100</f>
        <v>-8</v>
      </c>
      <c r="J425" s="90"/>
    </row>
    <row r="426" spans="1:10" s="7" customFormat="1" ht="30" customHeight="1" x14ac:dyDescent="0.2">
      <c r="A426" s="31" t="s">
        <v>386</v>
      </c>
      <c r="B426" s="3">
        <v>419</v>
      </c>
      <c r="C426" s="346" t="s">
        <v>387</v>
      </c>
      <c r="D426" s="347"/>
      <c r="E426" s="347"/>
      <c r="F426" s="347"/>
      <c r="G426" s="347"/>
      <c r="H426" s="347"/>
      <c r="I426" s="347"/>
      <c r="J426" s="348"/>
    </row>
    <row r="427" spans="1:10" s="7" customFormat="1" ht="53.25" customHeight="1" x14ac:dyDescent="0.2">
      <c r="A427" s="149" t="s">
        <v>14</v>
      </c>
      <c r="B427" s="3">
        <v>420</v>
      </c>
      <c r="C427" s="65" t="s">
        <v>388</v>
      </c>
      <c r="D427" s="3" t="s">
        <v>16</v>
      </c>
      <c r="E427" s="3" t="s">
        <v>382</v>
      </c>
      <c r="F427" s="3">
        <v>120</v>
      </c>
      <c r="G427" s="3">
        <v>138</v>
      </c>
      <c r="H427" s="3">
        <v>131</v>
      </c>
      <c r="I427" s="18">
        <f>H427/G427*100-100</f>
        <v>-5.0724637681159379</v>
      </c>
      <c r="J427" s="90"/>
    </row>
    <row r="428" spans="1:10" s="7" customFormat="1" ht="30" customHeight="1" x14ac:dyDescent="0.2">
      <c r="A428" s="31" t="s">
        <v>389</v>
      </c>
      <c r="B428" s="3">
        <v>421</v>
      </c>
      <c r="C428" s="346" t="s">
        <v>390</v>
      </c>
      <c r="D428" s="347"/>
      <c r="E428" s="347"/>
      <c r="F428" s="347"/>
      <c r="G428" s="347"/>
      <c r="H428" s="347"/>
      <c r="I428" s="347"/>
      <c r="J428" s="348"/>
    </row>
    <row r="429" spans="1:10" s="7" customFormat="1" ht="30" customHeight="1" x14ac:dyDescent="0.2">
      <c r="A429" s="149" t="s">
        <v>14</v>
      </c>
      <c r="B429" s="3">
        <v>422</v>
      </c>
      <c r="C429" s="65" t="s">
        <v>391</v>
      </c>
      <c r="D429" s="3" t="s">
        <v>16</v>
      </c>
      <c r="E429" s="3" t="s">
        <v>382</v>
      </c>
      <c r="F429" s="3">
        <v>30</v>
      </c>
      <c r="G429" s="3">
        <v>35</v>
      </c>
      <c r="H429" s="3">
        <v>31</v>
      </c>
      <c r="I429" s="18">
        <f>H429/G429*100-100</f>
        <v>-11.428571428571431</v>
      </c>
      <c r="J429" s="90"/>
    </row>
    <row r="430" spans="1:10" s="10" customFormat="1" ht="35.25" customHeight="1" x14ac:dyDescent="0.2">
      <c r="A430" s="31" t="s">
        <v>392</v>
      </c>
      <c r="B430" s="3">
        <v>423</v>
      </c>
      <c r="C430" s="333" t="s">
        <v>393</v>
      </c>
      <c r="D430" s="334"/>
      <c r="E430" s="334"/>
      <c r="F430" s="334"/>
      <c r="G430" s="334"/>
      <c r="H430" s="334"/>
      <c r="I430" s="334"/>
      <c r="J430" s="335"/>
    </row>
    <row r="431" spans="1:10" s="7" customFormat="1" ht="30" customHeight="1" x14ac:dyDescent="0.2">
      <c r="A431" s="150" t="s">
        <v>14</v>
      </c>
      <c r="B431" s="3">
        <v>424</v>
      </c>
      <c r="C431" s="65" t="s">
        <v>394</v>
      </c>
      <c r="D431" s="3" t="s">
        <v>16</v>
      </c>
      <c r="E431" s="3" t="s">
        <v>382</v>
      </c>
      <c r="F431" s="3">
        <v>4927</v>
      </c>
      <c r="G431" s="3">
        <v>4900</v>
      </c>
      <c r="H431" s="3">
        <v>4883</v>
      </c>
      <c r="I431" s="18">
        <f>H431/G431*100-100</f>
        <v>-0.34693877551021046</v>
      </c>
      <c r="J431" s="115"/>
    </row>
    <row r="432" spans="1:10" s="7" customFormat="1" ht="30" customHeight="1" x14ac:dyDescent="0.2">
      <c r="A432" s="31" t="s">
        <v>395</v>
      </c>
      <c r="B432" s="3">
        <v>425</v>
      </c>
      <c r="C432" s="333" t="s">
        <v>396</v>
      </c>
      <c r="D432" s="334"/>
      <c r="E432" s="334"/>
      <c r="F432" s="334"/>
      <c r="G432" s="334"/>
      <c r="H432" s="334"/>
      <c r="I432" s="334"/>
      <c r="J432" s="335"/>
    </row>
    <row r="433" spans="1:10" s="7" customFormat="1" ht="49.5" customHeight="1" x14ac:dyDescent="0.2">
      <c r="A433" s="149" t="s">
        <v>14</v>
      </c>
      <c r="B433" s="3">
        <v>426</v>
      </c>
      <c r="C433" s="65" t="s">
        <v>397</v>
      </c>
      <c r="D433" s="3" t="s">
        <v>16</v>
      </c>
      <c r="E433" s="3" t="s">
        <v>233</v>
      </c>
      <c r="F433" s="3">
        <v>54</v>
      </c>
      <c r="G433" s="3">
        <v>54</v>
      </c>
      <c r="H433" s="3">
        <v>45</v>
      </c>
      <c r="I433" s="18">
        <f>H433/G433*100-100</f>
        <v>-16.666666666666657</v>
      </c>
      <c r="J433" s="110" t="s">
        <v>1473</v>
      </c>
    </row>
    <row r="434" spans="1:10" s="7" customFormat="1" ht="30" customHeight="1" x14ac:dyDescent="0.2">
      <c r="A434" s="31" t="s">
        <v>398</v>
      </c>
      <c r="B434" s="3">
        <v>427</v>
      </c>
      <c r="C434" s="346" t="s">
        <v>399</v>
      </c>
      <c r="D434" s="347"/>
      <c r="E434" s="347"/>
      <c r="F434" s="347"/>
      <c r="G434" s="347"/>
      <c r="H434" s="347"/>
      <c r="I434" s="347"/>
      <c r="J434" s="348"/>
    </row>
    <row r="435" spans="1:10" s="7" customFormat="1" ht="30" customHeight="1" x14ac:dyDescent="0.2">
      <c r="A435" s="149" t="s">
        <v>14</v>
      </c>
      <c r="B435" s="3">
        <v>428</v>
      </c>
      <c r="C435" s="65" t="s">
        <v>400</v>
      </c>
      <c r="D435" s="3" t="s">
        <v>16</v>
      </c>
      <c r="E435" s="3" t="s">
        <v>401</v>
      </c>
      <c r="F435" s="285" t="s">
        <v>1195</v>
      </c>
      <c r="G435" s="285" t="s">
        <v>1196</v>
      </c>
      <c r="H435" s="285" t="s">
        <v>1196</v>
      </c>
      <c r="I435" s="18"/>
      <c r="J435" s="110" t="s">
        <v>1197</v>
      </c>
    </row>
    <row r="436" spans="1:10" s="7" customFormat="1" ht="30" customHeight="1" x14ac:dyDescent="0.2">
      <c r="A436" s="31" t="s">
        <v>398</v>
      </c>
      <c r="B436" s="3">
        <v>429</v>
      </c>
      <c r="C436" s="346" t="s">
        <v>403</v>
      </c>
      <c r="D436" s="347"/>
      <c r="E436" s="347"/>
      <c r="F436" s="347"/>
      <c r="G436" s="347"/>
      <c r="H436" s="347"/>
      <c r="I436" s="347"/>
      <c r="J436" s="348"/>
    </row>
    <row r="437" spans="1:10" s="7" customFormat="1" ht="30" customHeight="1" x14ac:dyDescent="0.2">
      <c r="A437" s="149" t="s">
        <v>14</v>
      </c>
      <c r="B437" s="3">
        <v>430</v>
      </c>
      <c r="C437" s="65" t="s">
        <v>404</v>
      </c>
      <c r="D437" s="3" t="s">
        <v>16</v>
      </c>
      <c r="E437" s="3" t="s">
        <v>382</v>
      </c>
      <c r="F437" s="3">
        <v>6</v>
      </c>
      <c r="G437" s="3">
        <v>7</v>
      </c>
      <c r="H437" s="3">
        <v>6</v>
      </c>
      <c r="I437" s="18">
        <f>H437/G437*100-100</f>
        <v>-14.285714285714292</v>
      </c>
      <c r="J437" s="112"/>
    </row>
    <row r="438" spans="1:10" s="7" customFormat="1" ht="30" customHeight="1" x14ac:dyDescent="0.2">
      <c r="A438" s="31" t="s">
        <v>402</v>
      </c>
      <c r="B438" s="3">
        <v>431</v>
      </c>
      <c r="C438" s="346" t="s">
        <v>406</v>
      </c>
      <c r="D438" s="347"/>
      <c r="E438" s="347"/>
      <c r="F438" s="347"/>
      <c r="G438" s="347"/>
      <c r="H438" s="347"/>
      <c r="I438" s="347"/>
      <c r="J438" s="348"/>
    </row>
    <row r="439" spans="1:10" s="7" customFormat="1" ht="30" customHeight="1" x14ac:dyDescent="0.2">
      <c r="A439" s="149" t="s">
        <v>14</v>
      </c>
      <c r="B439" s="3">
        <v>432</v>
      </c>
      <c r="C439" s="65" t="s">
        <v>407</v>
      </c>
      <c r="D439" s="3" t="s">
        <v>16</v>
      </c>
      <c r="E439" s="3" t="s">
        <v>382</v>
      </c>
      <c r="F439" s="3">
        <v>350</v>
      </c>
      <c r="G439" s="3">
        <v>360</v>
      </c>
      <c r="H439" s="3">
        <v>0</v>
      </c>
      <c r="I439" s="18">
        <f>H439/G439*100-100</f>
        <v>-100</v>
      </c>
      <c r="J439" s="112" t="s">
        <v>1347</v>
      </c>
    </row>
    <row r="440" spans="1:10" s="7" customFormat="1" ht="30" customHeight="1" x14ac:dyDescent="0.2">
      <c r="A440" s="31" t="s">
        <v>405</v>
      </c>
      <c r="B440" s="3">
        <v>433</v>
      </c>
      <c r="C440" s="346" t="s">
        <v>409</v>
      </c>
      <c r="D440" s="347"/>
      <c r="E440" s="347"/>
      <c r="F440" s="347"/>
      <c r="G440" s="347"/>
      <c r="H440" s="347"/>
      <c r="I440" s="347"/>
      <c r="J440" s="348"/>
    </row>
    <row r="441" spans="1:10" s="7" customFormat="1" ht="30" customHeight="1" x14ac:dyDescent="0.2">
      <c r="A441" s="149" t="s">
        <v>14</v>
      </c>
      <c r="B441" s="3">
        <v>434</v>
      </c>
      <c r="C441" s="65" t="s">
        <v>1265</v>
      </c>
      <c r="D441" s="3" t="s">
        <v>16</v>
      </c>
      <c r="E441" s="3" t="s">
        <v>382</v>
      </c>
      <c r="F441" s="3">
        <v>70</v>
      </c>
      <c r="G441" s="3">
        <v>80</v>
      </c>
      <c r="H441" s="3">
        <v>80</v>
      </c>
      <c r="I441" s="18">
        <f>H441/G441*100-100</f>
        <v>0</v>
      </c>
      <c r="J441" s="112"/>
    </row>
    <row r="442" spans="1:10" s="7" customFormat="1" ht="30" customHeight="1" x14ac:dyDescent="0.2">
      <c r="A442" s="31" t="s">
        <v>408</v>
      </c>
      <c r="B442" s="3">
        <v>435</v>
      </c>
      <c r="C442" s="346" t="s">
        <v>410</v>
      </c>
      <c r="D442" s="347"/>
      <c r="E442" s="347"/>
      <c r="F442" s="347"/>
      <c r="G442" s="347"/>
      <c r="H442" s="347"/>
      <c r="I442" s="347"/>
      <c r="J442" s="348"/>
    </row>
    <row r="443" spans="1:10" s="7" customFormat="1" ht="30" customHeight="1" x14ac:dyDescent="0.2">
      <c r="A443" s="149" t="s">
        <v>14</v>
      </c>
      <c r="B443" s="3">
        <v>436</v>
      </c>
      <c r="C443" s="65" t="s">
        <v>1119</v>
      </c>
      <c r="D443" s="3" t="s">
        <v>16</v>
      </c>
      <c r="E443" s="3" t="s">
        <v>411</v>
      </c>
      <c r="F443" s="3">
        <v>124</v>
      </c>
      <c r="G443" s="3">
        <v>0</v>
      </c>
      <c r="H443" s="3">
        <v>0</v>
      </c>
      <c r="I443" s="18"/>
      <c r="J443" s="115"/>
    </row>
    <row r="444" spans="1:10" s="7" customFormat="1" ht="30" customHeight="1" x14ac:dyDescent="0.2">
      <c r="A444" s="36" t="s">
        <v>412</v>
      </c>
      <c r="B444" s="3">
        <v>437</v>
      </c>
      <c r="C444" s="326" t="s">
        <v>413</v>
      </c>
      <c r="D444" s="327"/>
      <c r="E444" s="327"/>
      <c r="F444" s="327"/>
      <c r="G444" s="327"/>
      <c r="H444" s="327"/>
      <c r="I444" s="327"/>
      <c r="J444" s="328"/>
    </row>
    <row r="445" spans="1:10" s="7" customFormat="1" ht="44.25" customHeight="1" x14ac:dyDescent="0.2">
      <c r="A445" s="33">
        <v>1</v>
      </c>
      <c r="B445" s="3">
        <v>438</v>
      </c>
      <c r="C445" s="65" t="s">
        <v>414</v>
      </c>
      <c r="D445" s="3" t="s">
        <v>16</v>
      </c>
      <c r="E445" s="3" t="s">
        <v>226</v>
      </c>
      <c r="F445" s="3">
        <v>2</v>
      </c>
      <c r="G445" s="3">
        <v>4</v>
      </c>
      <c r="H445" s="3">
        <v>2</v>
      </c>
      <c r="I445" s="18">
        <f>H445/G445*100-100</f>
        <v>-50</v>
      </c>
      <c r="J445" s="166"/>
    </row>
    <row r="446" spans="1:10" s="7" customFormat="1" ht="30" customHeight="1" x14ac:dyDescent="0.2">
      <c r="A446" s="155" t="s">
        <v>18</v>
      </c>
      <c r="B446" s="3">
        <v>439</v>
      </c>
      <c r="C446" s="65" t="s">
        <v>1120</v>
      </c>
      <c r="D446" s="3" t="s">
        <v>16</v>
      </c>
      <c r="E446" s="3" t="s">
        <v>233</v>
      </c>
      <c r="F446" s="3">
        <v>59</v>
      </c>
      <c r="G446" s="3">
        <v>60</v>
      </c>
      <c r="H446" s="3">
        <v>60</v>
      </c>
      <c r="I446" s="18">
        <f>H446/G446*100-100</f>
        <v>0</v>
      </c>
      <c r="J446" s="90"/>
    </row>
    <row r="447" spans="1:10" s="10" customFormat="1" ht="30" customHeight="1" x14ac:dyDescent="0.2">
      <c r="A447" s="31" t="s">
        <v>416</v>
      </c>
      <c r="B447" s="3">
        <v>440</v>
      </c>
      <c r="C447" s="333" t="s">
        <v>417</v>
      </c>
      <c r="D447" s="334"/>
      <c r="E447" s="334"/>
      <c r="F447" s="334"/>
      <c r="G447" s="334"/>
      <c r="H447" s="334"/>
      <c r="I447" s="334"/>
      <c r="J447" s="335"/>
    </row>
    <row r="448" spans="1:10" s="7" customFormat="1" ht="54.75" customHeight="1" x14ac:dyDescent="0.2">
      <c r="A448" s="155" t="s">
        <v>14</v>
      </c>
      <c r="B448" s="3">
        <v>441</v>
      </c>
      <c r="C448" s="65" t="s">
        <v>414</v>
      </c>
      <c r="D448" s="3" t="s">
        <v>16</v>
      </c>
      <c r="E448" s="3" t="s">
        <v>226</v>
      </c>
      <c r="F448" s="3">
        <v>2</v>
      </c>
      <c r="G448" s="3">
        <v>2</v>
      </c>
      <c r="H448" s="3">
        <v>2</v>
      </c>
      <c r="I448" s="18">
        <f>H448/G448*100-100</f>
        <v>0</v>
      </c>
      <c r="J448" s="166"/>
    </row>
    <row r="449" spans="1:10" s="7" customFormat="1" ht="30" customHeight="1" x14ac:dyDescent="0.2">
      <c r="A449" s="31" t="s">
        <v>418</v>
      </c>
      <c r="B449" s="3">
        <v>442</v>
      </c>
      <c r="C449" s="346" t="s">
        <v>419</v>
      </c>
      <c r="D449" s="347"/>
      <c r="E449" s="347"/>
      <c r="F449" s="347"/>
      <c r="G449" s="347"/>
      <c r="H449" s="347"/>
      <c r="I449" s="347"/>
      <c r="J449" s="348"/>
    </row>
    <row r="450" spans="1:10" s="7" customFormat="1" ht="30" customHeight="1" x14ac:dyDescent="0.2">
      <c r="A450" s="155" t="s">
        <v>14</v>
      </c>
      <c r="B450" s="3">
        <v>443</v>
      </c>
      <c r="C450" s="65" t="s">
        <v>420</v>
      </c>
      <c r="D450" s="3" t="s">
        <v>16</v>
      </c>
      <c r="E450" s="3" t="s">
        <v>226</v>
      </c>
      <c r="F450" s="3">
        <v>0</v>
      </c>
      <c r="G450" s="3">
        <v>1</v>
      </c>
      <c r="H450" s="3">
        <v>0</v>
      </c>
      <c r="I450" s="18">
        <f>H450/G450*100-100</f>
        <v>-100</v>
      </c>
      <c r="J450" s="110" t="s">
        <v>1474</v>
      </c>
    </row>
    <row r="451" spans="1:10" s="7" customFormat="1" ht="30" customHeight="1" x14ac:dyDescent="0.2">
      <c r="A451" s="31" t="s">
        <v>421</v>
      </c>
      <c r="B451" s="3">
        <v>444</v>
      </c>
      <c r="C451" s="346" t="s">
        <v>422</v>
      </c>
      <c r="D451" s="347"/>
      <c r="E451" s="347"/>
      <c r="F451" s="347"/>
      <c r="G451" s="347"/>
      <c r="H451" s="347"/>
      <c r="I451" s="347"/>
      <c r="J451" s="348"/>
    </row>
    <row r="452" spans="1:10" s="7" customFormat="1" ht="35.25" customHeight="1" x14ac:dyDescent="0.2">
      <c r="A452" s="149" t="s">
        <v>14</v>
      </c>
      <c r="B452" s="3">
        <v>445</v>
      </c>
      <c r="C452" s="65" t="s">
        <v>423</v>
      </c>
      <c r="D452" s="3" t="s">
        <v>16</v>
      </c>
      <c r="E452" s="3" t="s">
        <v>226</v>
      </c>
      <c r="F452" s="3">
        <v>0</v>
      </c>
      <c r="G452" s="3">
        <v>0</v>
      </c>
      <c r="H452" s="3">
        <v>0</v>
      </c>
      <c r="I452" s="3" t="s">
        <v>97</v>
      </c>
      <c r="J452" s="90"/>
    </row>
    <row r="453" spans="1:10" s="7" customFormat="1" ht="35.25" customHeight="1" x14ac:dyDescent="0.2">
      <c r="A453" s="31" t="s">
        <v>424</v>
      </c>
      <c r="B453" s="3">
        <v>446</v>
      </c>
      <c r="C453" s="365" t="s">
        <v>425</v>
      </c>
      <c r="D453" s="366"/>
      <c r="E453" s="366"/>
      <c r="F453" s="366"/>
      <c r="G453" s="366"/>
      <c r="H453" s="366"/>
      <c r="I453" s="366"/>
      <c r="J453" s="367"/>
    </row>
    <row r="454" spans="1:10" s="7" customFormat="1" ht="30" customHeight="1" x14ac:dyDescent="0.2">
      <c r="A454" s="149" t="s">
        <v>14</v>
      </c>
      <c r="B454" s="3">
        <v>447</v>
      </c>
      <c r="C454" s="164" t="s">
        <v>426</v>
      </c>
      <c r="D454" s="3" t="s">
        <v>16</v>
      </c>
      <c r="E454" s="165" t="s">
        <v>226</v>
      </c>
      <c r="F454" s="189">
        <v>0</v>
      </c>
      <c r="G454" s="189">
        <v>0</v>
      </c>
      <c r="H454" s="283">
        <v>0</v>
      </c>
      <c r="I454" s="189" t="s">
        <v>97</v>
      </c>
      <c r="J454" s="91"/>
    </row>
    <row r="455" spans="1:10" s="7" customFormat="1" ht="33.75" customHeight="1" x14ac:dyDescent="0.2">
      <c r="A455" s="31" t="s">
        <v>1199</v>
      </c>
      <c r="B455" s="3">
        <v>448</v>
      </c>
      <c r="C455" s="164" t="s">
        <v>1200</v>
      </c>
      <c r="D455" s="164"/>
      <c r="E455" s="164"/>
      <c r="F455" s="189"/>
      <c r="G455" s="189"/>
      <c r="H455" s="283"/>
      <c r="I455" s="189"/>
      <c r="J455" s="116"/>
    </row>
    <row r="456" spans="1:10" s="7" customFormat="1" ht="30" customHeight="1" x14ac:dyDescent="0.2">
      <c r="A456" s="149"/>
      <c r="B456" s="3">
        <v>449</v>
      </c>
      <c r="C456" s="164" t="s">
        <v>1201</v>
      </c>
      <c r="D456" s="3" t="s">
        <v>16</v>
      </c>
      <c r="E456" s="165" t="s">
        <v>226</v>
      </c>
      <c r="F456" s="189">
        <v>0</v>
      </c>
      <c r="G456" s="189">
        <v>0</v>
      </c>
      <c r="H456" s="283">
        <v>0</v>
      </c>
      <c r="I456" s="189" t="s">
        <v>97</v>
      </c>
      <c r="J456" s="91"/>
    </row>
    <row r="457" spans="1:10" s="7" customFormat="1" ht="30" customHeight="1" x14ac:dyDescent="0.2">
      <c r="A457" s="31" t="s">
        <v>427</v>
      </c>
      <c r="B457" s="3">
        <v>450</v>
      </c>
      <c r="C457" s="322" t="s">
        <v>428</v>
      </c>
      <c r="D457" s="323"/>
      <c r="E457" s="323"/>
      <c r="F457" s="323"/>
      <c r="G457" s="323"/>
      <c r="H457" s="323"/>
      <c r="I457" s="323"/>
      <c r="J457" s="324"/>
    </row>
    <row r="458" spans="1:10" s="7" customFormat="1" ht="93" customHeight="1" x14ac:dyDescent="0.2">
      <c r="A458" s="149" t="s">
        <v>14</v>
      </c>
      <c r="B458" s="3">
        <v>451</v>
      </c>
      <c r="C458" s="65" t="s">
        <v>429</v>
      </c>
      <c r="D458" s="3" t="s">
        <v>16</v>
      </c>
      <c r="E458" s="3" t="s">
        <v>226</v>
      </c>
      <c r="F458" s="3">
        <v>1</v>
      </c>
      <c r="G458" s="3">
        <v>1</v>
      </c>
      <c r="H458" s="3">
        <v>0</v>
      </c>
      <c r="I458" s="3">
        <f>H458/G458*100-100</f>
        <v>-100</v>
      </c>
      <c r="J458" s="314" t="s">
        <v>1475</v>
      </c>
    </row>
    <row r="459" spans="1:10" s="10" customFormat="1" ht="30" customHeight="1" x14ac:dyDescent="0.2">
      <c r="A459" s="31" t="s">
        <v>430</v>
      </c>
      <c r="B459" s="3">
        <v>452</v>
      </c>
      <c r="C459" s="333" t="s">
        <v>873</v>
      </c>
      <c r="D459" s="334"/>
      <c r="E459" s="334"/>
      <c r="F459" s="334"/>
      <c r="G459" s="334"/>
      <c r="H459" s="334"/>
      <c r="I459" s="334"/>
      <c r="J459" s="335"/>
    </row>
    <row r="460" spans="1:10" s="7" customFormat="1" ht="30" customHeight="1" x14ac:dyDescent="0.2">
      <c r="A460" s="149" t="s">
        <v>14</v>
      </c>
      <c r="B460" s="3">
        <v>453</v>
      </c>
      <c r="C460" s="65" t="s">
        <v>415</v>
      </c>
      <c r="D460" s="3" t="s">
        <v>16</v>
      </c>
      <c r="E460" s="3" t="s">
        <v>233</v>
      </c>
      <c r="F460" s="3">
        <v>59</v>
      </c>
      <c r="G460" s="3">
        <v>60</v>
      </c>
      <c r="H460" s="3">
        <v>60</v>
      </c>
      <c r="I460" s="18">
        <f>H460/G460*100-100</f>
        <v>0</v>
      </c>
      <c r="J460" s="90"/>
    </row>
    <row r="461" spans="1:10" s="7" customFormat="1" ht="30" customHeight="1" x14ac:dyDescent="0.2">
      <c r="A461" s="31" t="s">
        <v>431</v>
      </c>
      <c r="B461" s="3">
        <v>454</v>
      </c>
      <c r="C461" s="346" t="s">
        <v>1121</v>
      </c>
      <c r="D461" s="347"/>
      <c r="E461" s="347"/>
      <c r="F461" s="347"/>
      <c r="G461" s="347"/>
      <c r="H461" s="347"/>
      <c r="I461" s="347"/>
      <c r="J461" s="348"/>
    </row>
    <row r="462" spans="1:10" s="7" customFormat="1" ht="30" customHeight="1" x14ac:dyDescent="0.2">
      <c r="A462" s="149" t="s">
        <v>14</v>
      </c>
      <c r="B462" s="3">
        <v>455</v>
      </c>
      <c r="C462" s="65" t="s">
        <v>432</v>
      </c>
      <c r="D462" s="3" t="s">
        <v>16</v>
      </c>
      <c r="E462" s="3" t="s">
        <v>382</v>
      </c>
      <c r="F462" s="3">
        <v>52</v>
      </c>
      <c r="G462" s="3">
        <v>70</v>
      </c>
      <c r="H462" s="3">
        <v>53</v>
      </c>
      <c r="I462" s="18">
        <f>H462/G462*100-100</f>
        <v>-24.285714285714292</v>
      </c>
      <c r="J462" s="90"/>
    </row>
    <row r="463" spans="1:10" s="7" customFormat="1" ht="30" customHeight="1" x14ac:dyDescent="0.2">
      <c r="A463" s="31" t="s">
        <v>433</v>
      </c>
      <c r="B463" s="3">
        <v>456</v>
      </c>
      <c r="C463" s="346" t="s">
        <v>434</v>
      </c>
      <c r="D463" s="347"/>
      <c r="E463" s="347"/>
      <c r="F463" s="347"/>
      <c r="G463" s="347"/>
      <c r="H463" s="347"/>
      <c r="I463" s="347"/>
      <c r="J463" s="348"/>
    </row>
    <row r="464" spans="1:10" s="7" customFormat="1" ht="30" customHeight="1" x14ac:dyDescent="0.2">
      <c r="A464" s="149" t="s">
        <v>14</v>
      </c>
      <c r="B464" s="3">
        <v>457</v>
      </c>
      <c r="C464" s="65" t="s">
        <v>435</v>
      </c>
      <c r="D464" s="3" t="s">
        <v>16</v>
      </c>
      <c r="E464" s="3" t="s">
        <v>233</v>
      </c>
      <c r="F464" s="3">
        <v>95</v>
      </c>
      <c r="G464" s="3">
        <v>100</v>
      </c>
      <c r="H464" s="3">
        <v>100</v>
      </c>
      <c r="I464" s="3">
        <f>H464/G464*100-100</f>
        <v>0</v>
      </c>
      <c r="J464" s="90"/>
    </row>
    <row r="465" spans="1:10" s="7" customFormat="1" ht="30" customHeight="1" x14ac:dyDescent="0.2">
      <c r="A465" s="31" t="s">
        <v>436</v>
      </c>
      <c r="B465" s="3">
        <v>458</v>
      </c>
      <c r="C465" s="346" t="s">
        <v>1158</v>
      </c>
      <c r="D465" s="347"/>
      <c r="E465" s="347"/>
      <c r="F465" s="347"/>
      <c r="G465" s="347"/>
      <c r="H465" s="347"/>
      <c r="I465" s="347"/>
      <c r="J465" s="348"/>
    </row>
    <row r="466" spans="1:10" s="7" customFormat="1" ht="30" customHeight="1" x14ac:dyDescent="0.2">
      <c r="A466" s="150" t="s">
        <v>14</v>
      </c>
      <c r="B466" s="3">
        <v>459</v>
      </c>
      <c r="C466" s="65" t="s">
        <v>437</v>
      </c>
      <c r="D466" s="3" t="s">
        <v>16</v>
      </c>
      <c r="E466" s="3" t="s">
        <v>233</v>
      </c>
      <c r="F466" s="3">
        <v>100</v>
      </c>
      <c r="G466" s="3">
        <v>100</v>
      </c>
      <c r="H466" s="3">
        <v>100</v>
      </c>
      <c r="I466" s="3">
        <f>H466/G466*100-100</f>
        <v>0</v>
      </c>
      <c r="J466" s="90"/>
    </row>
    <row r="467" spans="1:10" s="7" customFormat="1" ht="30" customHeight="1" x14ac:dyDescent="0.2">
      <c r="A467" s="31" t="s">
        <v>438</v>
      </c>
      <c r="B467" s="3">
        <v>460</v>
      </c>
      <c r="C467" s="346" t="s">
        <v>439</v>
      </c>
      <c r="D467" s="347"/>
      <c r="E467" s="347"/>
      <c r="F467" s="347"/>
      <c r="G467" s="347"/>
      <c r="H467" s="347"/>
      <c r="I467" s="347"/>
      <c r="J467" s="348"/>
    </row>
    <row r="468" spans="1:10" s="7" customFormat="1" ht="30" customHeight="1" x14ac:dyDescent="0.2">
      <c r="A468" s="149" t="s">
        <v>14</v>
      </c>
      <c r="B468" s="3">
        <v>461</v>
      </c>
      <c r="C468" s="65" t="s">
        <v>440</v>
      </c>
      <c r="D468" s="3" t="s">
        <v>16</v>
      </c>
      <c r="E468" s="3" t="s">
        <v>382</v>
      </c>
      <c r="F468" s="3">
        <v>95</v>
      </c>
      <c r="G468" s="3">
        <v>100</v>
      </c>
      <c r="H468" s="3">
        <v>0</v>
      </c>
      <c r="I468" s="3">
        <f>H468/G468*100-100</f>
        <v>-100</v>
      </c>
      <c r="J468" s="310" t="s">
        <v>1348</v>
      </c>
    </row>
    <row r="469" spans="1:10" s="7" customFormat="1" ht="30" customHeight="1" x14ac:dyDescent="0.2">
      <c r="A469" s="31" t="s">
        <v>441</v>
      </c>
      <c r="B469" s="3">
        <v>462</v>
      </c>
      <c r="C469" s="346" t="s">
        <v>442</v>
      </c>
      <c r="D469" s="347"/>
      <c r="E469" s="347"/>
      <c r="F469" s="347"/>
      <c r="G469" s="347"/>
      <c r="H469" s="347"/>
      <c r="I469" s="347"/>
      <c r="J469" s="348"/>
    </row>
    <row r="470" spans="1:10" s="7" customFormat="1" ht="30" customHeight="1" x14ac:dyDescent="0.2">
      <c r="A470" s="149" t="s">
        <v>14</v>
      </c>
      <c r="B470" s="3">
        <v>463</v>
      </c>
      <c r="C470" s="65" t="s">
        <v>443</v>
      </c>
      <c r="D470" s="3" t="s">
        <v>16</v>
      </c>
      <c r="E470" s="3" t="s">
        <v>382</v>
      </c>
      <c r="F470" s="3">
        <v>260</v>
      </c>
      <c r="G470" s="3">
        <v>260</v>
      </c>
      <c r="H470" s="3">
        <v>260</v>
      </c>
      <c r="I470" s="3">
        <f>H470/G470*100-100</f>
        <v>0</v>
      </c>
      <c r="J470" s="90"/>
    </row>
    <row r="471" spans="1:10" s="7" customFormat="1" ht="30" customHeight="1" x14ac:dyDescent="0.2">
      <c r="A471" s="31" t="s">
        <v>444</v>
      </c>
      <c r="B471" s="3">
        <v>464</v>
      </c>
      <c r="C471" s="346" t="s">
        <v>445</v>
      </c>
      <c r="D471" s="347"/>
      <c r="E471" s="347"/>
      <c r="F471" s="347"/>
      <c r="G471" s="347"/>
      <c r="H471" s="347"/>
      <c r="I471" s="347"/>
      <c r="J471" s="348"/>
    </row>
    <row r="472" spans="1:10" s="7" customFormat="1" ht="49.5" customHeight="1" x14ac:dyDescent="0.2">
      <c r="A472" s="149" t="s">
        <v>14</v>
      </c>
      <c r="B472" s="3">
        <v>465</v>
      </c>
      <c r="C472" s="65" t="s">
        <v>446</v>
      </c>
      <c r="D472" s="3" t="s">
        <v>16</v>
      </c>
      <c r="E472" s="3" t="s">
        <v>382</v>
      </c>
      <c r="F472" s="3">
        <v>160</v>
      </c>
      <c r="G472" s="3">
        <v>160</v>
      </c>
      <c r="H472" s="3">
        <v>160</v>
      </c>
      <c r="I472" s="3">
        <f>H472/G472*100-100</f>
        <v>0</v>
      </c>
      <c r="J472" s="90"/>
    </row>
    <row r="473" spans="1:10" s="7" customFormat="1" ht="32.25" customHeight="1" x14ac:dyDescent="0.25">
      <c r="A473" s="3" t="s">
        <v>447</v>
      </c>
      <c r="B473" s="3">
        <v>466</v>
      </c>
      <c r="C473" s="362" t="s">
        <v>1202</v>
      </c>
      <c r="D473" s="363"/>
      <c r="E473" s="363"/>
      <c r="F473" s="363"/>
      <c r="G473" s="363"/>
      <c r="H473" s="363"/>
      <c r="I473" s="363"/>
      <c r="J473" s="364"/>
    </row>
    <row r="474" spans="1:10" s="7" customFormat="1" ht="39" customHeight="1" x14ac:dyDescent="0.2">
      <c r="A474" s="149" t="s">
        <v>14</v>
      </c>
      <c r="B474" s="3">
        <v>467</v>
      </c>
      <c r="C474" s="98" t="s">
        <v>1349</v>
      </c>
      <c r="D474" s="3" t="s">
        <v>16</v>
      </c>
      <c r="E474" s="3" t="s">
        <v>382</v>
      </c>
      <c r="F474" s="3">
        <v>5</v>
      </c>
      <c r="G474" s="3">
        <v>5</v>
      </c>
      <c r="H474" s="3">
        <v>5</v>
      </c>
      <c r="I474" s="3">
        <f>H474/G474*100-100</f>
        <v>0</v>
      </c>
      <c r="J474" s="110"/>
    </row>
    <row r="475" spans="1:10" s="7" customFormat="1" ht="30" customHeight="1" x14ac:dyDescent="0.2">
      <c r="A475" s="3" t="s">
        <v>449</v>
      </c>
      <c r="B475" s="3">
        <v>468</v>
      </c>
      <c r="C475" s="346" t="s">
        <v>1122</v>
      </c>
      <c r="D475" s="347"/>
      <c r="E475" s="347"/>
      <c r="F475" s="347"/>
      <c r="G475" s="347"/>
      <c r="H475" s="347"/>
      <c r="I475" s="347"/>
      <c r="J475" s="348"/>
    </row>
    <row r="476" spans="1:10" s="7" customFormat="1" ht="30" customHeight="1" x14ac:dyDescent="0.2">
      <c r="A476" s="149" t="s">
        <v>14</v>
      </c>
      <c r="B476" s="3">
        <v>469</v>
      </c>
      <c r="C476" s="65" t="s">
        <v>448</v>
      </c>
      <c r="D476" s="3" t="s">
        <v>16</v>
      </c>
      <c r="E476" s="3" t="s">
        <v>452</v>
      </c>
      <c r="F476" s="3">
        <v>500</v>
      </c>
      <c r="G476" s="3">
        <v>500</v>
      </c>
      <c r="H476" s="3">
        <v>500</v>
      </c>
      <c r="I476" s="3">
        <f>H476/G476*100-100</f>
        <v>0</v>
      </c>
      <c r="J476" s="110"/>
    </row>
    <row r="477" spans="1:10" s="7" customFormat="1" ht="30" customHeight="1" x14ac:dyDescent="0.2">
      <c r="A477" s="31" t="s">
        <v>1203</v>
      </c>
      <c r="B477" s="3">
        <v>470</v>
      </c>
      <c r="C477" s="346" t="s">
        <v>450</v>
      </c>
      <c r="D477" s="347"/>
      <c r="E477" s="347"/>
      <c r="F477" s="347"/>
      <c r="G477" s="347"/>
      <c r="H477" s="347"/>
      <c r="I477" s="347"/>
      <c r="J477" s="348"/>
    </row>
    <row r="478" spans="1:10" s="7" customFormat="1" ht="30" customHeight="1" x14ac:dyDescent="0.2">
      <c r="A478" s="149" t="s">
        <v>14</v>
      </c>
      <c r="B478" s="3">
        <v>471</v>
      </c>
      <c r="C478" s="65" t="s">
        <v>451</v>
      </c>
      <c r="D478" s="3" t="s">
        <v>16</v>
      </c>
      <c r="E478" s="3" t="s">
        <v>226</v>
      </c>
      <c r="F478" s="3">
        <v>4</v>
      </c>
      <c r="G478" s="3">
        <v>4</v>
      </c>
      <c r="H478" s="3">
        <v>0</v>
      </c>
      <c r="I478" s="3">
        <f>H478/G478*100-100</f>
        <v>-100</v>
      </c>
      <c r="J478" s="110" t="s">
        <v>1476</v>
      </c>
    </row>
    <row r="479" spans="1:10" s="7" customFormat="1" ht="30" customHeight="1" x14ac:dyDescent="0.2">
      <c r="A479" s="31" t="s">
        <v>453</v>
      </c>
      <c r="B479" s="3">
        <v>472</v>
      </c>
      <c r="C479" s="333" t="s">
        <v>454</v>
      </c>
      <c r="D479" s="334"/>
      <c r="E479" s="334"/>
      <c r="F479" s="334"/>
      <c r="G479" s="334"/>
      <c r="H479" s="334"/>
      <c r="I479" s="334"/>
      <c r="J479" s="335"/>
    </row>
    <row r="480" spans="1:10" s="7" customFormat="1" ht="33.75" customHeight="1" x14ac:dyDescent="0.2">
      <c r="A480" s="149" t="s">
        <v>14</v>
      </c>
      <c r="B480" s="3">
        <v>473</v>
      </c>
      <c r="C480" s="65" t="s">
        <v>1123</v>
      </c>
      <c r="D480" s="3" t="s">
        <v>16</v>
      </c>
      <c r="E480" s="3" t="s">
        <v>226</v>
      </c>
      <c r="F480" s="3">
        <v>11</v>
      </c>
      <c r="G480" s="3">
        <v>11</v>
      </c>
      <c r="H480" s="3">
        <v>11</v>
      </c>
      <c r="I480" s="3">
        <f>H480/G480*100-100</f>
        <v>0</v>
      </c>
      <c r="J480" s="90"/>
    </row>
    <row r="481" spans="1:11" s="7" customFormat="1" ht="30" customHeight="1" x14ac:dyDescent="0.2">
      <c r="A481" s="36" t="s">
        <v>455</v>
      </c>
      <c r="B481" s="3">
        <v>474</v>
      </c>
      <c r="C481" s="326" t="s">
        <v>456</v>
      </c>
      <c r="D481" s="327"/>
      <c r="E481" s="327"/>
      <c r="F481" s="327"/>
      <c r="G481" s="327"/>
      <c r="H481" s="327"/>
      <c r="I481" s="327"/>
      <c r="J481" s="328"/>
    </row>
    <row r="482" spans="1:11" s="7" customFormat="1" ht="42" customHeight="1" x14ac:dyDescent="0.2">
      <c r="A482" s="149" t="s">
        <v>14</v>
      </c>
      <c r="B482" s="3">
        <v>475</v>
      </c>
      <c r="C482" s="65" t="s">
        <v>228</v>
      </c>
      <c r="D482" s="3" t="s">
        <v>16</v>
      </c>
      <c r="E482" s="3" t="s">
        <v>226</v>
      </c>
      <c r="F482" s="3">
        <v>26</v>
      </c>
      <c r="G482" s="3">
        <v>20</v>
      </c>
      <c r="H482" s="3">
        <v>22</v>
      </c>
      <c r="I482" s="3">
        <f>H482/G482*100-100</f>
        <v>10.000000000000014</v>
      </c>
      <c r="J482" s="317" t="s">
        <v>1346</v>
      </c>
    </row>
    <row r="483" spans="1:11" s="7" customFormat="1" ht="30" customHeight="1" x14ac:dyDescent="0.2">
      <c r="A483" s="31" t="s">
        <v>457</v>
      </c>
      <c r="B483" s="3">
        <v>476</v>
      </c>
      <c r="C483" s="333" t="s">
        <v>458</v>
      </c>
      <c r="D483" s="334"/>
      <c r="E483" s="334"/>
      <c r="F483" s="334"/>
      <c r="G483" s="334"/>
      <c r="H483" s="334"/>
      <c r="I483" s="334"/>
      <c r="J483" s="335"/>
    </row>
    <row r="484" spans="1:11" s="7" customFormat="1" ht="60" customHeight="1" x14ac:dyDescent="0.2">
      <c r="A484" s="149" t="s">
        <v>14</v>
      </c>
      <c r="B484" s="3">
        <v>477</v>
      </c>
      <c r="C484" s="65" t="s">
        <v>459</v>
      </c>
      <c r="D484" s="3" t="s">
        <v>16</v>
      </c>
      <c r="E484" s="3" t="s">
        <v>226</v>
      </c>
      <c r="F484" s="3">
        <v>20</v>
      </c>
      <c r="G484" s="3">
        <v>20</v>
      </c>
      <c r="H484" s="3">
        <v>18</v>
      </c>
      <c r="I484" s="3">
        <f>H484/G484*100-100</f>
        <v>-10</v>
      </c>
      <c r="J484" s="115"/>
    </row>
    <row r="485" spans="1:11" s="7" customFormat="1" ht="30" customHeight="1" x14ac:dyDescent="0.2">
      <c r="A485" s="31" t="s">
        <v>460</v>
      </c>
      <c r="B485" s="3">
        <v>478</v>
      </c>
      <c r="C485" s="333" t="s">
        <v>1124</v>
      </c>
      <c r="D485" s="334"/>
      <c r="E485" s="334"/>
      <c r="F485" s="334"/>
      <c r="G485" s="334"/>
      <c r="H485" s="334"/>
      <c r="I485" s="334"/>
      <c r="J485" s="335"/>
    </row>
    <row r="486" spans="1:11" s="7" customFormat="1" ht="88.5" customHeight="1" x14ac:dyDescent="0.2">
      <c r="A486" s="149" t="s">
        <v>14</v>
      </c>
      <c r="B486" s="3">
        <v>479</v>
      </c>
      <c r="C486" s="65" t="s">
        <v>461</v>
      </c>
      <c r="D486" s="3" t="s">
        <v>16</v>
      </c>
      <c r="E486" s="3" t="s">
        <v>462</v>
      </c>
      <c r="F486" s="3">
        <v>3</v>
      </c>
      <c r="G486" s="3">
        <v>0</v>
      </c>
      <c r="H486" s="3">
        <v>1</v>
      </c>
      <c r="I486" s="3" t="s">
        <v>97</v>
      </c>
      <c r="J486" s="318" t="s">
        <v>1350</v>
      </c>
    </row>
    <row r="487" spans="1:11" s="7" customFormat="1" ht="30" customHeight="1" x14ac:dyDescent="0.2">
      <c r="A487" s="31" t="s">
        <v>463</v>
      </c>
      <c r="B487" s="3">
        <v>480</v>
      </c>
      <c r="C487" s="333" t="s">
        <v>1125</v>
      </c>
      <c r="D487" s="334"/>
      <c r="E487" s="334"/>
      <c r="F487" s="334"/>
      <c r="G487" s="334"/>
      <c r="H487" s="334"/>
      <c r="I487" s="334"/>
      <c r="J487" s="335"/>
    </row>
    <row r="488" spans="1:11" s="7" customFormat="1" ht="81.75" customHeight="1" x14ac:dyDescent="0.2">
      <c r="A488" s="149" t="s">
        <v>14</v>
      </c>
      <c r="B488" s="3">
        <v>481</v>
      </c>
      <c r="C488" s="65" t="s">
        <v>464</v>
      </c>
      <c r="D488" s="3" t="s">
        <v>16</v>
      </c>
      <c r="E488" s="3" t="s">
        <v>465</v>
      </c>
      <c r="F488" s="3">
        <v>3</v>
      </c>
      <c r="G488" s="3">
        <v>0</v>
      </c>
      <c r="H488" s="3">
        <v>3</v>
      </c>
      <c r="I488" s="3" t="s">
        <v>97</v>
      </c>
      <c r="J488" s="319" t="s">
        <v>1351</v>
      </c>
    </row>
    <row r="489" spans="1:11" s="7" customFormat="1" ht="30" customHeight="1" x14ac:dyDescent="0.2">
      <c r="A489" s="36" t="s">
        <v>466</v>
      </c>
      <c r="B489" s="3">
        <v>482</v>
      </c>
      <c r="C489" s="326" t="s">
        <v>467</v>
      </c>
      <c r="D489" s="327"/>
      <c r="E489" s="327"/>
      <c r="F489" s="327"/>
      <c r="G489" s="327"/>
      <c r="H489" s="327"/>
      <c r="I489" s="327"/>
      <c r="J489" s="328"/>
    </row>
    <row r="490" spans="1:11" s="7" customFormat="1" ht="39" customHeight="1" x14ac:dyDescent="0.2">
      <c r="A490" s="150" t="s">
        <v>14</v>
      </c>
      <c r="B490" s="3">
        <v>483</v>
      </c>
      <c r="C490" s="65" t="s">
        <v>229</v>
      </c>
      <c r="D490" s="3" t="s">
        <v>16</v>
      </c>
      <c r="E490" s="3" t="s">
        <v>233</v>
      </c>
      <c r="F490" s="3">
        <v>101</v>
      </c>
      <c r="G490" s="3">
        <v>95</v>
      </c>
      <c r="H490" s="3">
        <v>89.58</v>
      </c>
      <c r="I490" s="18">
        <f>H490/G490*100-100</f>
        <v>-5.7052631578947341</v>
      </c>
      <c r="J490" s="90"/>
    </row>
    <row r="491" spans="1:11" s="7" customFormat="1" ht="30" customHeight="1" x14ac:dyDescent="0.2">
      <c r="A491" s="31" t="s">
        <v>468</v>
      </c>
      <c r="B491" s="3">
        <v>484</v>
      </c>
      <c r="C491" s="333" t="s">
        <v>469</v>
      </c>
      <c r="D491" s="334"/>
      <c r="E491" s="334"/>
      <c r="F491" s="334"/>
      <c r="G491" s="334"/>
      <c r="H491" s="334"/>
      <c r="I491" s="334"/>
      <c r="J491" s="335"/>
    </row>
    <row r="492" spans="1:11" s="7" customFormat="1" ht="39.75" customHeight="1" x14ac:dyDescent="0.2">
      <c r="A492" s="150" t="s">
        <v>14</v>
      </c>
      <c r="B492" s="3">
        <v>485</v>
      </c>
      <c r="C492" s="65" t="s">
        <v>470</v>
      </c>
      <c r="D492" s="3" t="s">
        <v>16</v>
      </c>
      <c r="E492" s="3" t="s">
        <v>233</v>
      </c>
      <c r="F492" s="3">
        <v>101</v>
      </c>
      <c r="G492" s="3">
        <v>95</v>
      </c>
      <c r="H492" s="3">
        <v>89.58</v>
      </c>
      <c r="I492" s="18">
        <f>H492/G492*100-100</f>
        <v>-5.7052631578947341</v>
      </c>
      <c r="J492" s="90"/>
    </row>
    <row r="493" spans="1:11" s="7" customFormat="1" ht="37.5" customHeight="1" x14ac:dyDescent="0.2">
      <c r="A493" s="31" t="s">
        <v>471</v>
      </c>
      <c r="B493" s="3">
        <v>486</v>
      </c>
      <c r="C493" s="358" t="s">
        <v>164</v>
      </c>
      <c r="D493" s="359"/>
      <c r="E493" s="359"/>
      <c r="F493" s="359"/>
      <c r="G493" s="359"/>
      <c r="H493" s="359"/>
      <c r="I493" s="359"/>
      <c r="J493" s="360"/>
      <c r="K493" s="66"/>
    </row>
    <row r="494" spans="1:11" s="7" customFormat="1" ht="50.25" customHeight="1" x14ac:dyDescent="0.2">
      <c r="A494" s="150" t="s">
        <v>14</v>
      </c>
      <c r="B494" s="3">
        <v>487</v>
      </c>
      <c r="C494" s="98" t="s">
        <v>1204</v>
      </c>
      <c r="D494" s="3" t="s">
        <v>16</v>
      </c>
      <c r="E494" s="286" t="s">
        <v>472</v>
      </c>
      <c r="F494" s="3">
        <v>100</v>
      </c>
      <c r="G494" s="3">
        <v>100</v>
      </c>
      <c r="H494" s="3">
        <v>100</v>
      </c>
      <c r="I494" s="18">
        <f>H494/G494*100-100</f>
        <v>0</v>
      </c>
      <c r="J494" s="90"/>
    </row>
    <row r="495" spans="1:11" s="7" customFormat="1" ht="39" customHeight="1" x14ac:dyDescent="0.2">
      <c r="A495" s="31" t="s">
        <v>473</v>
      </c>
      <c r="B495" s="3">
        <v>488</v>
      </c>
      <c r="C495" s="361" t="s">
        <v>1352</v>
      </c>
      <c r="D495" s="361"/>
      <c r="E495" s="361"/>
      <c r="F495" s="361"/>
      <c r="G495" s="361"/>
      <c r="H495" s="361"/>
      <c r="I495" s="361"/>
      <c r="J495" s="361"/>
      <c r="K495" s="361"/>
    </row>
    <row r="496" spans="1:11" s="170" customFormat="1" ht="39" customHeight="1" x14ac:dyDescent="0.25">
      <c r="A496" s="167"/>
      <c r="B496" s="3">
        <v>489</v>
      </c>
      <c r="C496" s="168" t="s">
        <v>1353</v>
      </c>
      <c r="D496" s="111"/>
      <c r="E496" s="88" t="s">
        <v>17</v>
      </c>
      <c r="F496" s="93">
        <v>99</v>
      </c>
      <c r="G496" s="93">
        <v>95</v>
      </c>
      <c r="H496" s="93">
        <v>94.86</v>
      </c>
      <c r="I496" s="18">
        <f>H496/G496*100-100</f>
        <v>-0.14736842105263293</v>
      </c>
      <c r="J496" s="111"/>
      <c r="K496" s="169"/>
    </row>
    <row r="497" spans="1:11" s="7" customFormat="1" ht="39" customHeight="1" x14ac:dyDescent="0.2">
      <c r="A497" s="31" t="s">
        <v>474</v>
      </c>
      <c r="B497" s="3">
        <v>490</v>
      </c>
      <c r="C497" s="358" t="s">
        <v>1354</v>
      </c>
      <c r="D497" s="359"/>
      <c r="E497" s="359"/>
      <c r="F497" s="359"/>
      <c r="G497" s="359"/>
      <c r="H497" s="359"/>
      <c r="I497" s="359"/>
      <c r="J497" s="359"/>
      <c r="K497" s="360"/>
    </row>
    <row r="498" spans="1:11" s="7" customFormat="1" ht="39" customHeight="1" x14ac:dyDescent="0.2">
      <c r="A498" s="149" t="s">
        <v>14</v>
      </c>
      <c r="B498" s="3">
        <v>491</v>
      </c>
      <c r="C498" s="164" t="s">
        <v>1355</v>
      </c>
      <c r="D498" s="3" t="s">
        <v>16</v>
      </c>
      <c r="E498" s="165" t="s">
        <v>233</v>
      </c>
      <c r="F498" s="3">
        <v>100</v>
      </c>
      <c r="G498" s="3">
        <v>100</v>
      </c>
      <c r="H498" s="3">
        <v>100</v>
      </c>
      <c r="I498" s="18">
        <f>H498/G498*100-100</f>
        <v>0</v>
      </c>
      <c r="J498" s="91"/>
    </row>
    <row r="499" spans="1:11" s="7" customFormat="1" ht="30" customHeight="1" x14ac:dyDescent="0.2">
      <c r="A499" s="31" t="s">
        <v>477</v>
      </c>
      <c r="B499" s="3">
        <v>492</v>
      </c>
      <c r="C499" s="322" t="s">
        <v>475</v>
      </c>
      <c r="D499" s="323"/>
      <c r="E499" s="323"/>
      <c r="F499" s="323"/>
      <c r="G499" s="323"/>
      <c r="H499" s="323"/>
      <c r="I499" s="323"/>
      <c r="J499" s="324"/>
    </row>
    <row r="500" spans="1:11" s="7" customFormat="1" ht="30" customHeight="1" x14ac:dyDescent="0.2">
      <c r="A500" s="149" t="s">
        <v>14</v>
      </c>
      <c r="B500" s="3">
        <v>493</v>
      </c>
      <c r="C500" s="164" t="s">
        <v>476</v>
      </c>
      <c r="D500" s="3" t="s">
        <v>16</v>
      </c>
      <c r="E500" s="165" t="s">
        <v>233</v>
      </c>
      <c r="F500" s="3">
        <v>100</v>
      </c>
      <c r="G500" s="3">
        <v>100</v>
      </c>
      <c r="H500" s="3">
        <v>100</v>
      </c>
      <c r="I500" s="18">
        <f>H500/G500*100-100</f>
        <v>0</v>
      </c>
      <c r="J500" s="91"/>
    </row>
    <row r="501" spans="1:11" s="7" customFormat="1" ht="30" customHeight="1" x14ac:dyDescent="0.2">
      <c r="A501" s="31" t="s">
        <v>1247</v>
      </c>
      <c r="B501" s="3">
        <v>494</v>
      </c>
      <c r="C501" s="322" t="s">
        <v>478</v>
      </c>
      <c r="D501" s="323"/>
      <c r="E501" s="323"/>
      <c r="F501" s="323"/>
      <c r="G501" s="323"/>
      <c r="H501" s="323"/>
      <c r="I501" s="323"/>
      <c r="J501" s="324"/>
    </row>
    <row r="502" spans="1:11" s="7" customFormat="1" ht="30" customHeight="1" x14ac:dyDescent="0.2">
      <c r="A502" s="149" t="s">
        <v>14</v>
      </c>
      <c r="B502" s="3">
        <v>495</v>
      </c>
      <c r="C502" s="164" t="s">
        <v>479</v>
      </c>
      <c r="D502" s="3" t="s">
        <v>16</v>
      </c>
      <c r="E502" s="165" t="s">
        <v>465</v>
      </c>
      <c r="F502" s="189">
        <v>110</v>
      </c>
      <c r="G502" s="189">
        <v>115</v>
      </c>
      <c r="H502" s="14">
        <v>55</v>
      </c>
      <c r="I502" s="242">
        <f>H502/G502*100-100</f>
        <v>-52.173913043478258</v>
      </c>
      <c r="J502" s="243" t="s">
        <v>1477</v>
      </c>
    </row>
    <row r="503" spans="1:11" s="31" customFormat="1" ht="20.25" customHeight="1" x14ac:dyDescent="0.2">
      <c r="A503" s="3" t="s">
        <v>480</v>
      </c>
      <c r="B503" s="3">
        <v>496</v>
      </c>
      <c r="C503" s="325" t="s">
        <v>481</v>
      </c>
      <c r="D503" s="325"/>
      <c r="E503" s="325"/>
      <c r="F503" s="325"/>
      <c r="G503" s="325"/>
      <c r="H503" s="325"/>
      <c r="I503" s="325"/>
      <c r="J503" s="325"/>
    </row>
    <row r="504" spans="1:11" s="31" customFormat="1" ht="31.5" x14ac:dyDescent="0.2">
      <c r="A504" s="3">
        <v>1</v>
      </c>
      <c r="B504" s="3">
        <v>497</v>
      </c>
      <c r="C504" s="65" t="s">
        <v>483</v>
      </c>
      <c r="D504" s="3" t="s">
        <v>16</v>
      </c>
      <c r="E504" s="3" t="s">
        <v>17</v>
      </c>
      <c r="F504" s="3">
        <v>35.85</v>
      </c>
      <c r="G504" s="3">
        <v>38</v>
      </c>
      <c r="H504" s="3">
        <v>37.6</v>
      </c>
      <c r="I504" s="15">
        <f>H504/G504*100-100</f>
        <v>-1.0526315789473557</v>
      </c>
      <c r="J504" s="90"/>
    </row>
    <row r="505" spans="1:11" s="31" customFormat="1" ht="32.25" customHeight="1" x14ac:dyDescent="0.2">
      <c r="A505" s="3">
        <v>2</v>
      </c>
      <c r="B505" s="3">
        <v>498</v>
      </c>
      <c r="C505" s="65" t="s">
        <v>484</v>
      </c>
      <c r="D505" s="3" t="s">
        <v>16</v>
      </c>
      <c r="E505" s="3" t="s">
        <v>17</v>
      </c>
      <c r="F505" s="3">
        <v>48</v>
      </c>
      <c r="G505" s="3">
        <v>50</v>
      </c>
      <c r="H505" s="3">
        <v>49.5</v>
      </c>
      <c r="I505" s="15">
        <f>H505/G505*100-100</f>
        <v>-1</v>
      </c>
      <c r="J505" s="90"/>
    </row>
    <row r="506" spans="1:11" s="31" customFormat="1" x14ac:dyDescent="0.2">
      <c r="A506" s="3">
        <v>3</v>
      </c>
      <c r="B506" s="3">
        <v>499</v>
      </c>
      <c r="C506" s="65" t="s">
        <v>485</v>
      </c>
      <c r="D506" s="3" t="s">
        <v>16</v>
      </c>
      <c r="E506" s="3" t="s">
        <v>17</v>
      </c>
      <c r="F506" s="3">
        <v>5.9</v>
      </c>
      <c r="G506" s="3">
        <v>6</v>
      </c>
      <c r="H506" s="3">
        <v>6</v>
      </c>
      <c r="I506" s="15">
        <f>H506/G506*100-100</f>
        <v>0</v>
      </c>
      <c r="J506" s="90"/>
    </row>
    <row r="507" spans="1:11" s="31" customFormat="1" x14ac:dyDescent="0.2">
      <c r="A507" s="3">
        <v>4</v>
      </c>
      <c r="B507" s="3">
        <v>500</v>
      </c>
      <c r="C507" s="65" t="s">
        <v>486</v>
      </c>
      <c r="D507" s="3" t="s">
        <v>16</v>
      </c>
      <c r="E507" s="3" t="s">
        <v>487</v>
      </c>
      <c r="F507" s="3">
        <v>70.900000000000006</v>
      </c>
      <c r="G507" s="3">
        <v>72</v>
      </c>
      <c r="H507" s="3">
        <v>73</v>
      </c>
      <c r="I507" s="15">
        <f>H507/G507*100-100</f>
        <v>1.3888888888888857</v>
      </c>
      <c r="J507" s="90"/>
    </row>
    <row r="508" spans="1:11" s="31" customFormat="1" ht="15.75" customHeight="1" x14ac:dyDescent="0.2">
      <c r="A508" s="36" t="s">
        <v>488</v>
      </c>
      <c r="B508" s="3">
        <v>501</v>
      </c>
      <c r="C508" s="326" t="s">
        <v>489</v>
      </c>
      <c r="D508" s="327"/>
      <c r="E508" s="327"/>
      <c r="F508" s="327"/>
      <c r="G508" s="327"/>
      <c r="H508" s="327"/>
      <c r="I508" s="327"/>
      <c r="J508" s="328"/>
    </row>
    <row r="509" spans="1:11" s="31" customFormat="1" ht="33" customHeight="1" x14ac:dyDescent="0.2">
      <c r="A509" s="3">
        <v>1</v>
      </c>
      <c r="B509" s="3">
        <v>502</v>
      </c>
      <c r="C509" s="65" t="s">
        <v>490</v>
      </c>
      <c r="D509" s="3" t="s">
        <v>16</v>
      </c>
      <c r="E509" s="3" t="s">
        <v>57</v>
      </c>
      <c r="F509" s="3">
        <v>42197</v>
      </c>
      <c r="G509" s="3">
        <v>44904</v>
      </c>
      <c r="H509" s="3">
        <v>44431</v>
      </c>
      <c r="I509" s="15">
        <f>H509/G509*100-100</f>
        <v>-1.0533582754320321</v>
      </c>
      <c r="J509" s="90"/>
    </row>
    <row r="510" spans="1:11" s="31" customFormat="1" x14ac:dyDescent="0.2">
      <c r="A510" s="31" t="s">
        <v>491</v>
      </c>
      <c r="B510" s="3">
        <v>503</v>
      </c>
      <c r="C510" s="333" t="s">
        <v>492</v>
      </c>
      <c r="D510" s="334"/>
      <c r="E510" s="334"/>
      <c r="F510" s="334"/>
      <c r="G510" s="334"/>
      <c r="H510" s="334"/>
      <c r="I510" s="334"/>
      <c r="J510" s="335"/>
    </row>
    <row r="511" spans="1:11" s="31" customFormat="1" x14ac:dyDescent="0.2">
      <c r="A511" s="3">
        <v>1</v>
      </c>
      <c r="B511" s="3">
        <v>504</v>
      </c>
      <c r="C511" s="65" t="s">
        <v>369</v>
      </c>
      <c r="D511" s="3" t="s">
        <v>16</v>
      </c>
      <c r="E511" s="3" t="s">
        <v>17</v>
      </c>
      <c r="F511" s="3">
        <v>95</v>
      </c>
      <c r="G511" s="3">
        <v>95</v>
      </c>
      <c r="H511" s="3">
        <v>75</v>
      </c>
      <c r="I511" s="38">
        <f>H511/G511*100-100</f>
        <v>-21.05263157894737</v>
      </c>
      <c r="J511" s="90"/>
    </row>
    <row r="512" spans="1:11" s="31" customFormat="1" ht="36.75" customHeight="1" x14ac:dyDescent="0.2">
      <c r="A512" s="31" t="s">
        <v>494</v>
      </c>
      <c r="B512" s="3">
        <v>505</v>
      </c>
      <c r="C512" s="333" t="s">
        <v>495</v>
      </c>
      <c r="D512" s="334"/>
      <c r="E512" s="334"/>
      <c r="F512" s="334"/>
      <c r="G512" s="334"/>
      <c r="H512" s="334"/>
      <c r="I512" s="334"/>
      <c r="J512" s="335"/>
    </row>
    <row r="513" spans="1:10" s="31" customFormat="1" ht="47.25" x14ac:dyDescent="0.2">
      <c r="A513" s="3">
        <v>1</v>
      </c>
      <c r="B513" s="3">
        <v>506</v>
      </c>
      <c r="C513" s="65" t="s">
        <v>496</v>
      </c>
      <c r="D513" s="3" t="s">
        <v>16</v>
      </c>
      <c r="E513" s="3" t="s">
        <v>17</v>
      </c>
      <c r="F513" s="3">
        <v>0</v>
      </c>
      <c r="G513" s="3">
        <v>90</v>
      </c>
      <c r="H513" s="3">
        <v>90</v>
      </c>
      <c r="I513" s="15">
        <f>(H513/G513*100)-100</f>
        <v>0</v>
      </c>
      <c r="J513" s="90"/>
    </row>
    <row r="514" spans="1:10" s="31" customFormat="1" x14ac:dyDescent="0.2">
      <c r="A514" s="31" t="s">
        <v>497</v>
      </c>
      <c r="B514" s="3">
        <v>507</v>
      </c>
      <c r="C514" s="333" t="s">
        <v>105</v>
      </c>
      <c r="D514" s="334"/>
      <c r="E514" s="334"/>
      <c r="F514" s="334"/>
      <c r="G514" s="334"/>
      <c r="H514" s="334"/>
      <c r="I514" s="334"/>
      <c r="J514" s="335"/>
    </row>
    <row r="515" spans="1:10" s="31" customFormat="1" ht="23.25" customHeight="1" x14ac:dyDescent="0.2">
      <c r="A515" s="3">
        <v>1</v>
      </c>
      <c r="B515" s="3">
        <v>508</v>
      </c>
      <c r="C515" s="65" t="s">
        <v>498</v>
      </c>
      <c r="D515" s="3" t="s">
        <v>16</v>
      </c>
      <c r="E515" s="3" t="s">
        <v>17</v>
      </c>
      <c r="F515" s="3">
        <v>1.1000000000000001</v>
      </c>
      <c r="G515" s="3">
        <v>1.1499999999999999</v>
      </c>
      <c r="H515" s="3">
        <v>0.9</v>
      </c>
      <c r="I515" s="15">
        <f>H515/G515*100-100</f>
        <v>-21.739130434782609</v>
      </c>
      <c r="J515" s="90"/>
    </row>
    <row r="516" spans="1:10" s="31" customFormat="1" x14ac:dyDescent="0.2">
      <c r="A516" s="31" t="s">
        <v>499</v>
      </c>
      <c r="B516" s="3">
        <v>509</v>
      </c>
      <c r="C516" s="333" t="s">
        <v>500</v>
      </c>
      <c r="D516" s="334"/>
      <c r="E516" s="334"/>
      <c r="F516" s="334"/>
      <c r="G516" s="334"/>
      <c r="H516" s="334"/>
      <c r="I516" s="334"/>
      <c r="J516" s="335"/>
    </row>
    <row r="517" spans="1:10" s="31" customFormat="1" ht="31.5" x14ac:dyDescent="0.2">
      <c r="A517" s="3">
        <v>1</v>
      </c>
      <c r="B517" s="3">
        <v>510</v>
      </c>
      <c r="C517" s="65" t="s">
        <v>501</v>
      </c>
      <c r="D517" s="3" t="s">
        <v>16</v>
      </c>
      <c r="E517" s="3" t="s">
        <v>57</v>
      </c>
      <c r="F517" s="3">
        <v>0</v>
      </c>
      <c r="G517" s="3">
        <v>0</v>
      </c>
      <c r="H517" s="3">
        <v>62</v>
      </c>
      <c r="I517" s="15">
        <v>0</v>
      </c>
      <c r="J517" s="90"/>
    </row>
    <row r="518" spans="1:10" s="31" customFormat="1" x14ac:dyDescent="0.2">
      <c r="A518" s="36" t="s">
        <v>502</v>
      </c>
      <c r="B518" s="3">
        <v>511</v>
      </c>
      <c r="C518" s="326" t="s">
        <v>503</v>
      </c>
      <c r="D518" s="327"/>
      <c r="E518" s="327"/>
      <c r="F518" s="327"/>
      <c r="G518" s="327"/>
      <c r="H518" s="327"/>
      <c r="I518" s="327"/>
      <c r="J518" s="328"/>
    </row>
    <row r="519" spans="1:10" s="31" customFormat="1" ht="34.5" customHeight="1" x14ac:dyDescent="0.2">
      <c r="A519" s="3">
        <v>1</v>
      </c>
      <c r="B519" s="3">
        <v>512</v>
      </c>
      <c r="C519" s="65" t="s">
        <v>504</v>
      </c>
      <c r="D519" s="3" t="s">
        <v>16</v>
      </c>
      <c r="E519" s="3" t="s">
        <v>57</v>
      </c>
      <c r="F519" s="3">
        <v>7013</v>
      </c>
      <c r="G519" s="3">
        <v>7090</v>
      </c>
      <c r="H519" s="3">
        <v>7090</v>
      </c>
      <c r="I519" s="15">
        <f>H519/G519*100-100</f>
        <v>0</v>
      </c>
      <c r="J519" s="90"/>
    </row>
    <row r="520" spans="1:10" s="31" customFormat="1" x14ac:dyDescent="0.2">
      <c r="A520" s="31" t="s">
        <v>506</v>
      </c>
      <c r="B520" s="3">
        <v>513</v>
      </c>
      <c r="C520" s="352" t="s">
        <v>105</v>
      </c>
      <c r="D520" s="353"/>
      <c r="E520" s="353"/>
      <c r="F520" s="353"/>
      <c r="G520" s="353"/>
      <c r="H520" s="353"/>
      <c r="I520" s="353"/>
      <c r="J520" s="354"/>
    </row>
    <row r="521" spans="1:10" s="31" customFormat="1" ht="32.25" customHeight="1" x14ac:dyDescent="0.2">
      <c r="A521" s="285" t="s">
        <v>14</v>
      </c>
      <c r="B521" s="3">
        <v>514</v>
      </c>
      <c r="C521" s="65" t="s">
        <v>507</v>
      </c>
      <c r="D521" s="3" t="s">
        <v>16</v>
      </c>
      <c r="E521" s="3" t="s">
        <v>21</v>
      </c>
      <c r="F521" s="3">
        <v>28</v>
      </c>
      <c r="G521" s="3">
        <v>29</v>
      </c>
      <c r="H521" s="3">
        <v>25</v>
      </c>
      <c r="I521" s="15">
        <f>H521/G521*100-100</f>
        <v>-13.793103448275872</v>
      </c>
      <c r="J521" s="114" t="s">
        <v>508</v>
      </c>
    </row>
    <row r="522" spans="1:10" s="31" customFormat="1" x14ac:dyDescent="0.2">
      <c r="A522" s="36" t="s">
        <v>509</v>
      </c>
      <c r="B522" s="3">
        <v>515</v>
      </c>
      <c r="C522" s="355" t="s">
        <v>510</v>
      </c>
      <c r="D522" s="356"/>
      <c r="E522" s="356"/>
      <c r="F522" s="356"/>
      <c r="G522" s="356"/>
      <c r="H522" s="356"/>
      <c r="I522" s="356"/>
      <c r="J522" s="357"/>
    </row>
    <row r="523" spans="1:10" s="31" customFormat="1" x14ac:dyDescent="0.2">
      <c r="A523" s="285" t="s">
        <v>14</v>
      </c>
      <c r="B523" s="3">
        <v>516</v>
      </c>
      <c r="C523" s="65" t="s">
        <v>486</v>
      </c>
      <c r="D523" s="3" t="s">
        <v>16</v>
      </c>
      <c r="E523" s="3" t="s">
        <v>17</v>
      </c>
      <c r="F523" s="3">
        <v>70.900000000000006</v>
      </c>
      <c r="G523" s="3">
        <v>72</v>
      </c>
      <c r="H523" s="3">
        <v>73</v>
      </c>
      <c r="I523" s="15">
        <f>H523/G523*100-100</f>
        <v>1.3888888888888857</v>
      </c>
      <c r="J523" s="90"/>
    </row>
    <row r="524" spans="1:10" s="31" customFormat="1" x14ac:dyDescent="0.2">
      <c r="A524" s="31" t="s">
        <v>511</v>
      </c>
      <c r="B524" s="3">
        <v>517</v>
      </c>
      <c r="C524" s="352" t="s">
        <v>105</v>
      </c>
      <c r="D524" s="353"/>
      <c r="E524" s="353"/>
      <c r="F524" s="353"/>
      <c r="G524" s="353"/>
      <c r="H524" s="353"/>
      <c r="I524" s="353"/>
      <c r="J524" s="354"/>
    </row>
    <row r="525" spans="1:10" s="31" customFormat="1" x14ac:dyDescent="0.2">
      <c r="A525" s="39">
        <v>1</v>
      </c>
      <c r="B525" s="3">
        <v>518</v>
      </c>
      <c r="C525" s="65" t="s">
        <v>512</v>
      </c>
      <c r="D525" s="3" t="s">
        <v>16</v>
      </c>
      <c r="E525" s="3" t="s">
        <v>17</v>
      </c>
      <c r="F525" s="3">
        <v>34.6</v>
      </c>
      <c r="G525" s="3">
        <v>35.6</v>
      </c>
      <c r="H525" s="3">
        <v>35.4</v>
      </c>
      <c r="I525" s="15">
        <f>H525/G525*100-100</f>
        <v>-0.56179775280899946</v>
      </c>
      <c r="J525" s="90"/>
    </row>
    <row r="526" spans="1:10" s="31" customFormat="1" ht="15.75" customHeight="1" x14ac:dyDescent="0.2">
      <c r="A526" s="36" t="s">
        <v>513</v>
      </c>
      <c r="B526" s="3">
        <v>519</v>
      </c>
      <c r="C526" s="326" t="s">
        <v>514</v>
      </c>
      <c r="D526" s="327"/>
      <c r="E526" s="327"/>
      <c r="F526" s="327"/>
      <c r="G526" s="327"/>
      <c r="H526" s="327"/>
      <c r="I526" s="327"/>
      <c r="J526" s="328"/>
    </row>
    <row r="527" spans="1:10" s="31" customFormat="1" ht="31.5" x14ac:dyDescent="0.2">
      <c r="A527" s="3">
        <v>1</v>
      </c>
      <c r="B527" s="3">
        <v>520</v>
      </c>
      <c r="C527" s="65" t="s">
        <v>515</v>
      </c>
      <c r="D527" s="3" t="s">
        <v>16</v>
      </c>
      <c r="E527" s="3" t="s">
        <v>17</v>
      </c>
      <c r="F527" s="3">
        <v>95</v>
      </c>
      <c r="G527" s="3">
        <v>95</v>
      </c>
      <c r="H527" s="3">
        <v>75</v>
      </c>
      <c r="I527" s="15">
        <f>H527/G527*100-100</f>
        <v>-21.05263157894737</v>
      </c>
      <c r="J527" s="90"/>
    </row>
    <row r="528" spans="1:10" s="31" customFormat="1" x14ac:dyDescent="0.2">
      <c r="A528" s="31" t="s">
        <v>516</v>
      </c>
      <c r="B528" s="3">
        <v>521</v>
      </c>
      <c r="C528" s="333" t="s">
        <v>114</v>
      </c>
      <c r="D528" s="334"/>
      <c r="E528" s="334"/>
      <c r="F528" s="334"/>
      <c r="G528" s="334"/>
      <c r="H528" s="334"/>
      <c r="I528" s="334"/>
      <c r="J528" s="335"/>
    </row>
    <row r="529" spans="1:10" s="31" customFormat="1" ht="31.5" x14ac:dyDescent="0.2">
      <c r="A529" s="3">
        <v>1</v>
      </c>
      <c r="B529" s="3">
        <v>522</v>
      </c>
      <c r="C529" s="65" t="s">
        <v>515</v>
      </c>
      <c r="D529" s="3" t="s">
        <v>16</v>
      </c>
      <c r="E529" s="3" t="s">
        <v>17</v>
      </c>
      <c r="F529" s="3">
        <v>95</v>
      </c>
      <c r="G529" s="3">
        <v>95</v>
      </c>
      <c r="H529" s="3">
        <v>75</v>
      </c>
      <c r="I529" s="15">
        <f>H529/G529*100-100</f>
        <v>-21.05263157894737</v>
      </c>
      <c r="J529" s="90"/>
    </row>
    <row r="530" spans="1:10" s="31" customFormat="1" ht="36.75" customHeight="1" x14ac:dyDescent="0.2">
      <c r="A530" s="31" t="s">
        <v>517</v>
      </c>
      <c r="B530" s="3">
        <v>523</v>
      </c>
      <c r="C530" s="333" t="s">
        <v>518</v>
      </c>
      <c r="D530" s="334"/>
      <c r="E530" s="334"/>
      <c r="F530" s="334"/>
      <c r="G530" s="334"/>
      <c r="H530" s="334"/>
      <c r="I530" s="334"/>
      <c r="J530" s="335"/>
    </row>
    <row r="531" spans="1:10" s="31" customFormat="1" x14ac:dyDescent="0.2">
      <c r="A531" s="3">
        <v>1</v>
      </c>
      <c r="B531" s="3">
        <v>524</v>
      </c>
      <c r="C531" s="65" t="s">
        <v>519</v>
      </c>
      <c r="D531" s="3" t="s">
        <v>520</v>
      </c>
      <c r="E531" s="3" t="s">
        <v>17</v>
      </c>
      <c r="F531" s="3">
        <v>100</v>
      </c>
      <c r="G531" s="3">
        <v>100</v>
      </c>
      <c r="H531" s="3">
        <v>75</v>
      </c>
      <c r="I531" s="15">
        <f>H531/G531*100-100</f>
        <v>-25</v>
      </c>
      <c r="J531" s="90"/>
    </row>
    <row r="532" spans="1:10" s="31" customFormat="1" ht="44.25" customHeight="1" x14ac:dyDescent="0.2">
      <c r="A532" s="282" t="s">
        <v>521</v>
      </c>
      <c r="B532" s="3">
        <v>525</v>
      </c>
      <c r="C532" s="325" t="s">
        <v>1127</v>
      </c>
      <c r="D532" s="325"/>
      <c r="E532" s="325"/>
      <c r="F532" s="325"/>
      <c r="G532" s="325"/>
      <c r="H532" s="325"/>
      <c r="I532" s="325"/>
      <c r="J532" s="325"/>
    </row>
    <row r="533" spans="1:10" s="31" customFormat="1" ht="31.5" x14ac:dyDescent="0.2">
      <c r="A533" s="3">
        <v>1</v>
      </c>
      <c r="B533" s="3">
        <v>526</v>
      </c>
      <c r="C533" s="65" t="s">
        <v>1126</v>
      </c>
      <c r="D533" s="3" t="s">
        <v>16</v>
      </c>
      <c r="E533" s="3" t="s">
        <v>17</v>
      </c>
      <c r="F533" s="3">
        <v>21.4</v>
      </c>
      <c r="G533" s="3">
        <v>21</v>
      </c>
      <c r="H533" s="3">
        <v>15.7</v>
      </c>
      <c r="I533" s="15">
        <f>H533/G533*100-100</f>
        <v>-25.238095238095241</v>
      </c>
      <c r="J533" s="90" t="s">
        <v>1284</v>
      </c>
    </row>
    <row r="534" spans="1:10" s="31" customFormat="1" ht="94.5" x14ac:dyDescent="0.2">
      <c r="A534" s="3">
        <v>2</v>
      </c>
      <c r="B534" s="3">
        <v>527</v>
      </c>
      <c r="C534" s="65" t="s">
        <v>523</v>
      </c>
      <c r="D534" s="3" t="s">
        <v>16</v>
      </c>
      <c r="E534" s="3" t="s">
        <v>17</v>
      </c>
      <c r="F534" s="3">
        <v>100</v>
      </c>
      <c r="G534" s="3">
        <v>100</v>
      </c>
      <c r="H534" s="3">
        <v>100</v>
      </c>
      <c r="I534" s="15">
        <f>H534/G534*100-100</f>
        <v>0</v>
      </c>
      <c r="J534" s="90"/>
    </row>
    <row r="535" spans="1:10" s="31" customFormat="1" ht="31.5" x14ac:dyDescent="0.2">
      <c r="A535" s="3">
        <v>3</v>
      </c>
      <c r="B535" s="3">
        <v>528</v>
      </c>
      <c r="C535" s="65" t="s">
        <v>524</v>
      </c>
      <c r="D535" s="3" t="s">
        <v>16</v>
      </c>
      <c r="E535" s="3" t="s">
        <v>17</v>
      </c>
      <c r="F535" s="3">
        <v>80</v>
      </c>
      <c r="G535" s="3">
        <v>80</v>
      </c>
      <c r="H535" s="3">
        <v>80</v>
      </c>
      <c r="I535" s="15">
        <f>H535/G535*100-100</f>
        <v>0</v>
      </c>
      <c r="J535" s="90"/>
    </row>
    <row r="536" spans="1:10" s="31" customFormat="1" ht="31.5" x14ac:dyDescent="0.2">
      <c r="A536" s="3">
        <v>4</v>
      </c>
      <c r="B536" s="3">
        <v>529</v>
      </c>
      <c r="C536" s="65" t="s">
        <v>525</v>
      </c>
      <c r="D536" s="3" t="s">
        <v>16</v>
      </c>
      <c r="E536" s="3" t="s">
        <v>17</v>
      </c>
      <c r="F536" s="3">
        <v>46.4</v>
      </c>
      <c r="G536" s="3">
        <v>46</v>
      </c>
      <c r="H536" s="15">
        <v>60</v>
      </c>
      <c r="I536" s="15">
        <f>H536/G536*100-100</f>
        <v>30.434782608695656</v>
      </c>
      <c r="J536" s="90"/>
    </row>
    <row r="537" spans="1:10" s="36" customFormat="1" ht="15.75" customHeight="1" x14ac:dyDescent="0.2">
      <c r="A537" s="36" t="s">
        <v>526</v>
      </c>
      <c r="B537" s="3">
        <v>530</v>
      </c>
      <c r="C537" s="326" t="s">
        <v>527</v>
      </c>
      <c r="D537" s="327"/>
      <c r="E537" s="327"/>
      <c r="F537" s="327"/>
      <c r="G537" s="327"/>
      <c r="H537" s="327"/>
      <c r="I537" s="327"/>
      <c r="J537" s="328"/>
    </row>
    <row r="538" spans="1:10" s="31" customFormat="1" ht="31.5" x14ac:dyDescent="0.2">
      <c r="A538" s="3">
        <v>1</v>
      </c>
      <c r="B538" s="3">
        <v>531</v>
      </c>
      <c r="C538" s="65" t="s">
        <v>528</v>
      </c>
      <c r="D538" s="3" t="s">
        <v>16</v>
      </c>
      <c r="E538" s="3" t="s">
        <v>17</v>
      </c>
      <c r="F538" s="3">
        <v>80</v>
      </c>
      <c r="G538" s="3">
        <v>80</v>
      </c>
      <c r="H538" s="3">
        <v>80</v>
      </c>
      <c r="I538" s="15">
        <f>H538/G538*100-100</f>
        <v>0</v>
      </c>
      <c r="J538" s="90"/>
    </row>
    <row r="539" spans="1:10" s="31" customFormat="1" ht="35.25" customHeight="1" x14ac:dyDescent="0.2">
      <c r="A539" s="31" t="s">
        <v>529</v>
      </c>
      <c r="B539" s="3">
        <v>532</v>
      </c>
      <c r="C539" s="333" t="s">
        <v>530</v>
      </c>
      <c r="D539" s="334"/>
      <c r="E539" s="334"/>
      <c r="F539" s="334"/>
      <c r="G539" s="334"/>
      <c r="H539" s="334"/>
      <c r="I539" s="334"/>
      <c r="J539" s="335"/>
    </row>
    <row r="540" spans="1:10" s="31" customFormat="1" ht="31.5" x14ac:dyDescent="0.2">
      <c r="A540" s="285" t="s">
        <v>14</v>
      </c>
      <c r="B540" s="3">
        <v>533</v>
      </c>
      <c r="C540" s="65" t="s">
        <v>531</v>
      </c>
      <c r="D540" s="3" t="s">
        <v>16</v>
      </c>
      <c r="E540" s="3" t="s">
        <v>21</v>
      </c>
      <c r="F540" s="3">
        <v>4</v>
      </c>
      <c r="G540" s="3">
        <v>5</v>
      </c>
      <c r="H540" s="3">
        <v>7</v>
      </c>
      <c r="I540" s="15">
        <f>H540/G540*100-100</f>
        <v>40</v>
      </c>
      <c r="J540" s="90"/>
    </row>
    <row r="541" spans="1:10" s="31" customFormat="1" ht="37.5" customHeight="1" x14ac:dyDescent="0.2">
      <c r="A541" s="36" t="s">
        <v>532</v>
      </c>
      <c r="B541" s="3">
        <v>534</v>
      </c>
      <c r="C541" s="326" t="s">
        <v>533</v>
      </c>
      <c r="D541" s="327"/>
      <c r="E541" s="327"/>
      <c r="F541" s="327"/>
      <c r="G541" s="327"/>
      <c r="H541" s="327"/>
      <c r="I541" s="327"/>
      <c r="J541" s="328"/>
    </row>
    <row r="542" spans="1:10" s="31" customFormat="1" ht="36" customHeight="1" x14ac:dyDescent="0.2">
      <c r="A542" s="285" t="s">
        <v>14</v>
      </c>
      <c r="B542" s="3">
        <v>535</v>
      </c>
      <c r="C542" s="65" t="s">
        <v>522</v>
      </c>
      <c r="D542" s="3" t="s">
        <v>16</v>
      </c>
      <c r="E542" s="3" t="s">
        <v>17</v>
      </c>
      <c r="F542" s="3">
        <v>21.4</v>
      </c>
      <c r="G542" s="3">
        <v>21</v>
      </c>
      <c r="H542" s="3">
        <v>15.7</v>
      </c>
      <c r="I542" s="15">
        <f>H542/G542*100-100</f>
        <v>-25.238095238095241</v>
      </c>
      <c r="J542" s="90" t="s">
        <v>1284</v>
      </c>
    </row>
    <row r="543" spans="1:10" s="31" customFormat="1" ht="78.75" x14ac:dyDescent="0.2">
      <c r="A543" s="285" t="s">
        <v>18</v>
      </c>
      <c r="B543" s="3">
        <v>536</v>
      </c>
      <c r="C543" s="65" t="s">
        <v>534</v>
      </c>
      <c r="D543" s="3" t="s">
        <v>16</v>
      </c>
      <c r="E543" s="3" t="s">
        <v>17</v>
      </c>
      <c r="F543" s="3">
        <v>100</v>
      </c>
      <c r="G543" s="3">
        <v>100</v>
      </c>
      <c r="H543" s="3">
        <v>100</v>
      </c>
      <c r="I543" s="15">
        <f>H543/G543*100-100</f>
        <v>0</v>
      </c>
      <c r="J543" s="90"/>
    </row>
    <row r="544" spans="1:10" s="31" customFormat="1" ht="24" customHeight="1" x14ac:dyDescent="0.2">
      <c r="A544" s="31" t="s">
        <v>535</v>
      </c>
      <c r="B544" s="3">
        <v>537</v>
      </c>
      <c r="C544" s="349" t="s">
        <v>536</v>
      </c>
      <c r="D544" s="350"/>
      <c r="E544" s="350"/>
      <c r="F544" s="350"/>
      <c r="G544" s="350"/>
      <c r="H544" s="350"/>
      <c r="I544" s="350"/>
      <c r="J544" s="351"/>
    </row>
    <row r="545" spans="1:10" s="31" customFormat="1" x14ac:dyDescent="0.2">
      <c r="A545" s="3">
        <v>1</v>
      </c>
      <c r="B545" s="3">
        <v>538</v>
      </c>
      <c r="C545" s="65" t="s">
        <v>537</v>
      </c>
      <c r="D545" s="3" t="s">
        <v>16</v>
      </c>
      <c r="E545" s="3" t="s">
        <v>538</v>
      </c>
      <c r="F545" s="3">
        <v>1704</v>
      </c>
      <c r="G545" s="3">
        <v>1872</v>
      </c>
      <c r="H545" s="3">
        <v>1923</v>
      </c>
      <c r="I545" s="15">
        <f>H545/G545*100-100</f>
        <v>2.7243589743589638</v>
      </c>
      <c r="J545" s="90"/>
    </row>
    <row r="546" spans="1:10" s="31" customFormat="1" x14ac:dyDescent="0.2">
      <c r="A546" s="3">
        <v>2</v>
      </c>
      <c r="B546" s="3">
        <v>539</v>
      </c>
      <c r="C546" s="65" t="s">
        <v>539</v>
      </c>
      <c r="D546" s="3" t="s">
        <v>16</v>
      </c>
      <c r="E546" s="3" t="s">
        <v>930</v>
      </c>
      <c r="F546" s="3">
        <v>103</v>
      </c>
      <c r="G546" s="3">
        <v>103</v>
      </c>
      <c r="H546" s="3">
        <v>77.5</v>
      </c>
      <c r="I546" s="15">
        <f>H546/G546*100-100</f>
        <v>-24.757281553398059</v>
      </c>
      <c r="J546" s="90" t="s">
        <v>1284</v>
      </c>
    </row>
    <row r="547" spans="1:10" s="31" customFormat="1" ht="15.75" customHeight="1" x14ac:dyDescent="0.2">
      <c r="A547" s="31" t="s">
        <v>541</v>
      </c>
      <c r="B547" s="3">
        <v>540</v>
      </c>
      <c r="C547" s="333" t="s">
        <v>542</v>
      </c>
      <c r="D547" s="334"/>
      <c r="E547" s="334"/>
      <c r="F547" s="334"/>
      <c r="G547" s="334"/>
      <c r="H547" s="334"/>
      <c r="I547" s="334"/>
      <c r="J547" s="335"/>
    </row>
    <row r="548" spans="1:10" s="31" customFormat="1" ht="77.25" customHeight="1" x14ac:dyDescent="0.2">
      <c r="A548" s="3">
        <v>1</v>
      </c>
      <c r="B548" s="3">
        <v>541</v>
      </c>
      <c r="C548" s="65" t="s">
        <v>543</v>
      </c>
      <c r="D548" s="3" t="s">
        <v>16</v>
      </c>
      <c r="E548" s="3" t="s">
        <v>540</v>
      </c>
      <c r="F548" s="3">
        <v>43.46</v>
      </c>
      <c r="G548" s="3">
        <v>39</v>
      </c>
      <c r="H548" s="3">
        <v>31.3</v>
      </c>
      <c r="I548" s="15">
        <f>H548/G548*100-100</f>
        <v>-19.743589743589737</v>
      </c>
      <c r="J548" s="90" t="s">
        <v>1284</v>
      </c>
    </row>
    <row r="549" spans="1:10" s="31" customFormat="1" ht="67.5" customHeight="1" x14ac:dyDescent="0.2">
      <c r="A549" s="3">
        <v>2</v>
      </c>
      <c r="B549" s="3">
        <v>542</v>
      </c>
      <c r="C549" s="65" t="s">
        <v>544</v>
      </c>
      <c r="D549" s="3" t="s">
        <v>16</v>
      </c>
      <c r="E549" s="3" t="s">
        <v>538</v>
      </c>
      <c r="F549" s="3">
        <v>92</v>
      </c>
      <c r="G549" s="3">
        <v>90</v>
      </c>
      <c r="H549" s="3">
        <v>68</v>
      </c>
      <c r="I549" s="15">
        <f>H549/G549*100-100</f>
        <v>-24.444444444444443</v>
      </c>
      <c r="J549" s="90" t="s">
        <v>1284</v>
      </c>
    </row>
    <row r="550" spans="1:10" s="31" customFormat="1" ht="72" customHeight="1" x14ac:dyDescent="0.2">
      <c r="A550" s="3">
        <v>3</v>
      </c>
      <c r="B550" s="3">
        <v>543</v>
      </c>
      <c r="C550" s="65" t="s">
        <v>545</v>
      </c>
      <c r="D550" s="3" t="s">
        <v>16</v>
      </c>
      <c r="E550" s="3" t="s">
        <v>538</v>
      </c>
      <c r="F550" s="3">
        <v>88</v>
      </c>
      <c r="G550" s="3">
        <v>87</v>
      </c>
      <c r="H550" s="3">
        <v>65</v>
      </c>
      <c r="I550" s="15">
        <f>H550/G550*100-100</f>
        <v>-25.287356321839084</v>
      </c>
      <c r="J550" s="90" t="s">
        <v>1284</v>
      </c>
    </row>
    <row r="551" spans="1:10" s="31" customFormat="1" ht="15.75" customHeight="1" x14ac:dyDescent="0.2">
      <c r="A551" s="36" t="s">
        <v>546</v>
      </c>
      <c r="B551" s="3">
        <v>544</v>
      </c>
      <c r="C551" s="326" t="s">
        <v>547</v>
      </c>
      <c r="D551" s="327"/>
      <c r="E551" s="327"/>
      <c r="F551" s="327"/>
      <c r="G551" s="327"/>
      <c r="H551" s="327"/>
      <c r="I551" s="327"/>
      <c r="J551" s="328"/>
    </row>
    <row r="552" spans="1:10" s="31" customFormat="1" ht="31.5" x14ac:dyDescent="0.2">
      <c r="A552" s="3">
        <v>1</v>
      </c>
      <c r="B552" s="3">
        <v>545</v>
      </c>
      <c r="C552" s="65" t="s">
        <v>525</v>
      </c>
      <c r="D552" s="3" t="s">
        <v>16</v>
      </c>
      <c r="E552" s="3" t="s">
        <v>17</v>
      </c>
      <c r="F552" s="3">
        <v>46.4</v>
      </c>
      <c r="G552" s="3">
        <v>46</v>
      </c>
      <c r="H552" s="3">
        <v>60</v>
      </c>
      <c r="I552" s="15">
        <f>H552/G552*100-100</f>
        <v>30.434782608695656</v>
      </c>
      <c r="J552" s="90"/>
    </row>
    <row r="553" spans="1:10" s="31" customFormat="1" ht="15.75" customHeight="1" x14ac:dyDescent="0.2">
      <c r="A553" s="31" t="s">
        <v>548</v>
      </c>
      <c r="B553" s="3">
        <v>546</v>
      </c>
      <c r="C553" s="333" t="s">
        <v>549</v>
      </c>
      <c r="D553" s="334"/>
      <c r="E553" s="334"/>
      <c r="F553" s="334"/>
      <c r="G553" s="334"/>
      <c r="H553" s="334"/>
      <c r="I553" s="334"/>
      <c r="J553" s="335"/>
    </row>
    <row r="554" spans="1:10" s="31" customFormat="1" ht="31.5" x14ac:dyDescent="0.2">
      <c r="A554" s="3">
        <v>1</v>
      </c>
      <c r="B554" s="3">
        <v>547</v>
      </c>
      <c r="C554" s="65" t="s">
        <v>550</v>
      </c>
      <c r="D554" s="3"/>
      <c r="E554" s="3" t="s">
        <v>21</v>
      </c>
      <c r="F554" s="3">
        <v>2</v>
      </c>
      <c r="G554" s="3">
        <v>1</v>
      </c>
      <c r="H554" s="3">
        <v>1</v>
      </c>
      <c r="I554" s="15">
        <f>H554/G554*100-100</f>
        <v>0</v>
      </c>
      <c r="J554" s="90"/>
    </row>
    <row r="555" spans="1:10" s="31" customFormat="1" ht="29.25" customHeight="1" x14ac:dyDescent="0.2">
      <c r="A555" s="282" t="s">
        <v>551</v>
      </c>
      <c r="B555" s="3">
        <v>548</v>
      </c>
      <c r="C555" s="325" t="s">
        <v>552</v>
      </c>
      <c r="D555" s="325"/>
      <c r="E555" s="325"/>
      <c r="F555" s="325"/>
      <c r="G555" s="325"/>
      <c r="H555" s="325"/>
      <c r="I555" s="325"/>
      <c r="J555" s="325"/>
    </row>
    <row r="556" spans="1:10" s="7" customFormat="1" ht="115.5" customHeight="1" x14ac:dyDescent="0.2">
      <c r="A556" s="285" t="s">
        <v>14</v>
      </c>
      <c r="B556" s="3">
        <v>549</v>
      </c>
      <c r="C556" s="65" t="s">
        <v>553</v>
      </c>
      <c r="D556" s="3" t="s">
        <v>16</v>
      </c>
      <c r="E556" s="3" t="s">
        <v>21</v>
      </c>
      <c r="F556" s="93">
        <v>9852</v>
      </c>
      <c r="G556" s="93">
        <v>9900</v>
      </c>
      <c r="H556" s="93">
        <v>9935</v>
      </c>
      <c r="I556" s="96">
        <f>H556/G556*100-100</f>
        <v>0.35353535353534937</v>
      </c>
      <c r="J556" s="286" t="s">
        <v>1267</v>
      </c>
    </row>
    <row r="557" spans="1:10" s="7" customFormat="1" x14ac:dyDescent="0.25">
      <c r="A557" s="285" t="s">
        <v>18</v>
      </c>
      <c r="B557" s="3">
        <v>550</v>
      </c>
      <c r="C557" s="65" t="s">
        <v>554</v>
      </c>
      <c r="D557" s="3" t="s">
        <v>16</v>
      </c>
      <c r="E557" s="3" t="s">
        <v>555</v>
      </c>
      <c r="F557" s="93">
        <v>682</v>
      </c>
      <c r="G557" s="93">
        <v>641.70000000000005</v>
      </c>
      <c r="H557" s="93">
        <v>697</v>
      </c>
      <c r="I557" s="96">
        <f>H557/G557*100-100</f>
        <v>8.6177341436808348</v>
      </c>
      <c r="J557" s="88"/>
    </row>
    <row r="558" spans="1:10" s="7" customFormat="1" ht="31.5" x14ac:dyDescent="0.25">
      <c r="A558" s="285" t="s">
        <v>22</v>
      </c>
      <c r="B558" s="3">
        <v>551</v>
      </c>
      <c r="C558" s="65" t="s">
        <v>556</v>
      </c>
      <c r="D558" s="3" t="s">
        <v>16</v>
      </c>
      <c r="E558" s="3" t="s">
        <v>17</v>
      </c>
      <c r="F558" s="93">
        <v>30</v>
      </c>
      <c r="G558" s="93">
        <v>30.4</v>
      </c>
      <c r="H558" s="93">
        <v>30.2</v>
      </c>
      <c r="I558" s="96">
        <f>H558/G558*100-100</f>
        <v>-0.65789473684209554</v>
      </c>
      <c r="J558" s="88"/>
    </row>
    <row r="559" spans="1:10" s="7" customFormat="1" x14ac:dyDescent="0.2">
      <c r="A559" s="36" t="s">
        <v>557</v>
      </c>
      <c r="B559" s="3">
        <v>552</v>
      </c>
      <c r="C559" s="326" t="s">
        <v>558</v>
      </c>
      <c r="D559" s="327"/>
      <c r="E559" s="327"/>
      <c r="F559" s="327"/>
      <c r="G559" s="327"/>
      <c r="H559" s="327"/>
      <c r="I559" s="327"/>
      <c r="J559" s="328"/>
    </row>
    <row r="560" spans="1:10" s="7" customFormat="1" x14ac:dyDescent="0.2">
      <c r="A560" s="285" t="s">
        <v>14</v>
      </c>
      <c r="B560" s="3">
        <v>553</v>
      </c>
      <c r="C560" s="65" t="s">
        <v>559</v>
      </c>
      <c r="D560" s="3" t="s">
        <v>16</v>
      </c>
      <c r="E560" s="3" t="s">
        <v>560</v>
      </c>
      <c r="F560" s="93">
        <v>467.7</v>
      </c>
      <c r="G560" s="93">
        <v>505.1</v>
      </c>
      <c r="H560" s="93">
        <v>370</v>
      </c>
      <c r="I560" s="96">
        <f>H560/G560*100-100</f>
        <v>-26.747178776479913</v>
      </c>
      <c r="J560" s="93"/>
    </row>
    <row r="561" spans="1:10" s="7" customFormat="1" x14ac:dyDescent="0.2">
      <c r="A561" s="285" t="s">
        <v>18</v>
      </c>
      <c r="B561" s="3">
        <v>554</v>
      </c>
      <c r="C561" s="65" t="s">
        <v>561</v>
      </c>
      <c r="D561" s="3" t="s">
        <v>16</v>
      </c>
      <c r="E561" s="3" t="s">
        <v>562</v>
      </c>
      <c r="F561" s="93">
        <v>3.9</v>
      </c>
      <c r="G561" s="93">
        <v>4.2</v>
      </c>
      <c r="H561" s="93">
        <v>3.1</v>
      </c>
      <c r="I561" s="96">
        <f>H561/G561*100-100</f>
        <v>-26.19047619047619</v>
      </c>
      <c r="J561" s="93"/>
    </row>
    <row r="562" spans="1:10" s="7" customFormat="1" x14ac:dyDescent="0.2">
      <c r="A562" s="285" t="s">
        <v>22</v>
      </c>
      <c r="B562" s="3">
        <v>555</v>
      </c>
      <c r="C562" s="65" t="s">
        <v>553</v>
      </c>
      <c r="D562" s="3" t="s">
        <v>16</v>
      </c>
      <c r="E562" s="3" t="s">
        <v>21</v>
      </c>
      <c r="F562" s="93">
        <v>9852</v>
      </c>
      <c r="G562" s="93">
        <v>9900</v>
      </c>
      <c r="H562" s="93">
        <v>9935</v>
      </c>
      <c r="I562" s="96">
        <f>H562/G562*100-100</f>
        <v>0.35353535353534937</v>
      </c>
      <c r="J562" s="286"/>
    </row>
    <row r="563" spans="1:10" s="7" customFormat="1" ht="31.5" x14ac:dyDescent="0.2">
      <c r="A563" s="285" t="s">
        <v>563</v>
      </c>
      <c r="B563" s="3">
        <v>556</v>
      </c>
      <c r="C563" s="65" t="s">
        <v>564</v>
      </c>
      <c r="D563" s="3" t="s">
        <v>16</v>
      </c>
      <c r="E563" s="3" t="s">
        <v>21</v>
      </c>
      <c r="F563" s="93">
        <v>82.5</v>
      </c>
      <c r="G563" s="93">
        <v>82.5</v>
      </c>
      <c r="H563" s="93">
        <v>83.8</v>
      </c>
      <c r="I563" s="96">
        <f>H563/G563*100-100</f>
        <v>1.5757575757575637</v>
      </c>
      <c r="J563" s="93"/>
    </row>
    <row r="564" spans="1:10" s="7" customFormat="1" x14ac:dyDescent="0.2">
      <c r="A564" s="31" t="s">
        <v>565</v>
      </c>
      <c r="B564" s="3">
        <v>557</v>
      </c>
      <c r="C564" s="333" t="s">
        <v>108</v>
      </c>
      <c r="D564" s="334"/>
      <c r="E564" s="334"/>
      <c r="F564" s="334"/>
      <c r="G564" s="334"/>
      <c r="H564" s="334"/>
      <c r="I564" s="334"/>
      <c r="J564" s="335"/>
    </row>
    <row r="565" spans="1:10" s="7" customFormat="1" x14ac:dyDescent="0.2">
      <c r="A565" s="285" t="s">
        <v>14</v>
      </c>
      <c r="B565" s="3">
        <v>558</v>
      </c>
      <c r="C565" s="65" t="s">
        <v>566</v>
      </c>
      <c r="D565" s="3" t="s">
        <v>16</v>
      </c>
      <c r="E565" s="3" t="s">
        <v>57</v>
      </c>
      <c r="F565" s="93">
        <v>40</v>
      </c>
      <c r="G565" s="93">
        <v>43</v>
      </c>
      <c r="H565" s="93">
        <v>0</v>
      </c>
      <c r="I565" s="96">
        <f>H565/G565*100-100</f>
        <v>-100</v>
      </c>
      <c r="J565" s="3" t="s">
        <v>1387</v>
      </c>
    </row>
    <row r="566" spans="1:10" s="7" customFormat="1" ht="31.5" x14ac:dyDescent="0.2">
      <c r="A566" s="285" t="s">
        <v>18</v>
      </c>
      <c r="B566" s="3">
        <v>559</v>
      </c>
      <c r="C566" s="65" t="s">
        <v>567</v>
      </c>
      <c r="D566" s="3" t="s">
        <v>16</v>
      </c>
      <c r="E566" s="3" t="s">
        <v>21</v>
      </c>
      <c r="F566" s="93">
        <v>9</v>
      </c>
      <c r="G566" s="93">
        <v>11</v>
      </c>
      <c r="H566" s="93">
        <v>11</v>
      </c>
      <c r="I566" s="96">
        <f>H566/G566*100-100</f>
        <v>0</v>
      </c>
      <c r="J566" s="93"/>
    </row>
    <row r="567" spans="1:10" s="7" customFormat="1" ht="31.5" customHeight="1" x14ac:dyDescent="0.2">
      <c r="A567" s="31" t="s">
        <v>568</v>
      </c>
      <c r="B567" s="3">
        <v>560</v>
      </c>
      <c r="C567" s="333" t="s">
        <v>569</v>
      </c>
      <c r="D567" s="334"/>
      <c r="E567" s="334"/>
      <c r="F567" s="334"/>
      <c r="G567" s="334"/>
      <c r="H567" s="334"/>
      <c r="I567" s="334"/>
      <c r="J567" s="335"/>
    </row>
    <row r="568" spans="1:10" s="7" customFormat="1" hidden="1" x14ac:dyDescent="0.2">
      <c r="A568" s="285"/>
      <c r="B568" s="3">
        <v>561</v>
      </c>
      <c r="C568" s="65" t="s">
        <v>493</v>
      </c>
      <c r="D568" s="3"/>
      <c r="E568" s="3"/>
      <c r="F568" s="3"/>
      <c r="G568" s="3"/>
      <c r="H568" s="3"/>
      <c r="I568" s="3"/>
      <c r="J568" s="93"/>
    </row>
    <row r="569" spans="1:10" s="7" customFormat="1" x14ac:dyDescent="0.2">
      <c r="A569" s="285" t="s">
        <v>14</v>
      </c>
      <c r="B569" s="3">
        <v>562</v>
      </c>
      <c r="C569" s="65" t="s">
        <v>570</v>
      </c>
      <c r="D569" s="3" t="s">
        <v>16</v>
      </c>
      <c r="E569" s="3" t="s">
        <v>57</v>
      </c>
      <c r="F569" s="93">
        <v>120</v>
      </c>
      <c r="G569" s="93">
        <v>128</v>
      </c>
      <c r="H569" s="93">
        <v>131</v>
      </c>
      <c r="I569" s="96">
        <f>H569/G569*100-100</f>
        <v>2.34375</v>
      </c>
      <c r="J569" s="3"/>
    </row>
    <row r="570" spans="1:10" s="7" customFormat="1" ht="31.5" x14ac:dyDescent="0.2">
      <c r="A570" s="285" t="s">
        <v>18</v>
      </c>
      <c r="B570" s="3">
        <v>563</v>
      </c>
      <c r="C570" s="65" t="s">
        <v>571</v>
      </c>
      <c r="D570" s="3" t="s">
        <v>16</v>
      </c>
      <c r="E570" s="3" t="s">
        <v>21</v>
      </c>
      <c r="F570" s="93">
        <v>12</v>
      </c>
      <c r="G570" s="93">
        <v>13</v>
      </c>
      <c r="H570" s="93">
        <v>13</v>
      </c>
      <c r="I570" s="96">
        <f>H570/G570*100-100</f>
        <v>0</v>
      </c>
      <c r="J570" s="93"/>
    </row>
    <row r="571" spans="1:10" s="7" customFormat="1" ht="18.75" customHeight="1" x14ac:dyDescent="0.2">
      <c r="A571" s="36" t="s">
        <v>572</v>
      </c>
      <c r="B571" s="3">
        <v>564</v>
      </c>
      <c r="C571" s="326" t="s">
        <v>573</v>
      </c>
      <c r="D571" s="327"/>
      <c r="E571" s="327"/>
      <c r="F571" s="327"/>
      <c r="G571" s="327"/>
      <c r="H571" s="327"/>
      <c r="I571" s="327"/>
      <c r="J571" s="328"/>
    </row>
    <row r="572" spans="1:10" s="7" customFormat="1" x14ac:dyDescent="0.2">
      <c r="A572" s="285" t="s">
        <v>14</v>
      </c>
      <c r="B572" s="3">
        <v>565</v>
      </c>
      <c r="C572" s="65" t="s">
        <v>574</v>
      </c>
      <c r="D572" s="3" t="s">
        <v>16</v>
      </c>
      <c r="E572" s="3" t="s">
        <v>575</v>
      </c>
      <c r="F572" s="93">
        <v>19.8</v>
      </c>
      <c r="G572" s="93">
        <v>21.42</v>
      </c>
      <c r="H572" s="93">
        <v>16</v>
      </c>
      <c r="I572" s="96">
        <f>H572/G572*100-100</f>
        <v>-25.303454715219431</v>
      </c>
      <c r="J572" s="93"/>
    </row>
    <row r="573" spans="1:10" s="7" customFormat="1" ht="17.25" customHeight="1" x14ac:dyDescent="0.2">
      <c r="A573" s="285" t="s">
        <v>18</v>
      </c>
      <c r="B573" s="3">
        <v>566</v>
      </c>
      <c r="C573" s="65" t="s">
        <v>576</v>
      </c>
      <c r="D573" s="3" t="s">
        <v>16</v>
      </c>
      <c r="E573" s="3" t="s">
        <v>562</v>
      </c>
      <c r="F573" s="93">
        <v>166.6</v>
      </c>
      <c r="G573" s="93">
        <v>180.9</v>
      </c>
      <c r="H573" s="93">
        <v>135</v>
      </c>
      <c r="I573" s="96">
        <f>H573/G573*100-100</f>
        <v>-25.373134328358219</v>
      </c>
      <c r="J573" s="93"/>
    </row>
    <row r="574" spans="1:10" s="7" customFormat="1" ht="127.5" x14ac:dyDescent="0.2">
      <c r="A574" s="285" t="s">
        <v>22</v>
      </c>
      <c r="B574" s="3">
        <v>567</v>
      </c>
      <c r="C574" s="65" t="s">
        <v>577</v>
      </c>
      <c r="D574" s="3" t="s">
        <v>16</v>
      </c>
      <c r="E574" s="3" t="s">
        <v>578</v>
      </c>
      <c r="F574" s="93">
        <v>81</v>
      </c>
      <c r="G574" s="93">
        <v>78</v>
      </c>
      <c r="H574" s="93">
        <v>82.6</v>
      </c>
      <c r="I574" s="96">
        <f>H574/G574*100-100</f>
        <v>5.8974358974358978</v>
      </c>
      <c r="J574" s="320" t="s">
        <v>1388</v>
      </c>
    </row>
    <row r="575" spans="1:10" s="7" customFormat="1" x14ac:dyDescent="0.2">
      <c r="A575" s="285" t="s">
        <v>563</v>
      </c>
      <c r="B575" s="3">
        <v>568</v>
      </c>
      <c r="C575" s="65" t="s">
        <v>579</v>
      </c>
      <c r="D575" s="3" t="s">
        <v>16</v>
      </c>
      <c r="E575" s="3" t="s">
        <v>555</v>
      </c>
      <c r="F575" s="93">
        <v>682</v>
      </c>
      <c r="G575" s="93">
        <v>641.70000000000005</v>
      </c>
      <c r="H575" s="93">
        <v>697</v>
      </c>
      <c r="I575" s="96">
        <f>H575/G575*100-100</f>
        <v>8.6177341436808348</v>
      </c>
      <c r="J575" s="93"/>
    </row>
    <row r="576" spans="1:10" s="7" customFormat="1" ht="31.5" customHeight="1" x14ac:dyDescent="0.2">
      <c r="A576" s="31" t="s">
        <v>580</v>
      </c>
      <c r="B576" s="3">
        <v>569</v>
      </c>
      <c r="C576" s="333" t="s">
        <v>581</v>
      </c>
      <c r="D576" s="334"/>
      <c r="E576" s="334"/>
      <c r="F576" s="334"/>
      <c r="G576" s="334"/>
      <c r="H576" s="334"/>
      <c r="I576" s="334"/>
      <c r="J576" s="335"/>
    </row>
    <row r="577" spans="1:10" s="7" customFormat="1" ht="35.25" customHeight="1" x14ac:dyDescent="0.2">
      <c r="A577" s="285" t="s">
        <v>14</v>
      </c>
      <c r="B577" s="3">
        <v>570</v>
      </c>
      <c r="C577" s="65" t="s">
        <v>582</v>
      </c>
      <c r="D577" s="3" t="s">
        <v>16</v>
      </c>
      <c r="E577" s="3" t="s">
        <v>57</v>
      </c>
      <c r="F577" s="93">
        <v>70</v>
      </c>
      <c r="G577" s="93">
        <v>72</v>
      </c>
      <c r="H577" s="93">
        <v>0</v>
      </c>
      <c r="I577" s="96">
        <f>H577/G577*100-100</f>
        <v>-100</v>
      </c>
      <c r="J577" s="3" t="s">
        <v>1268</v>
      </c>
    </row>
    <row r="578" spans="1:10" s="7" customFormat="1" ht="31.5" x14ac:dyDescent="0.2">
      <c r="A578" s="285" t="s">
        <v>18</v>
      </c>
      <c r="B578" s="3">
        <v>571</v>
      </c>
      <c r="C578" s="65" t="s">
        <v>583</v>
      </c>
      <c r="D578" s="3" t="s">
        <v>16</v>
      </c>
      <c r="E578" s="3" t="s">
        <v>21</v>
      </c>
      <c r="F578" s="93">
        <v>25</v>
      </c>
      <c r="G578" s="93">
        <v>27</v>
      </c>
      <c r="H578" s="93">
        <v>27</v>
      </c>
      <c r="I578" s="96">
        <f>H578/G578*100-100</f>
        <v>0</v>
      </c>
      <c r="J578" s="93"/>
    </row>
    <row r="579" spans="1:10" s="7" customFormat="1" x14ac:dyDescent="0.2">
      <c r="A579" s="31" t="s">
        <v>584</v>
      </c>
      <c r="B579" s="3">
        <v>572</v>
      </c>
      <c r="C579" s="333" t="s">
        <v>569</v>
      </c>
      <c r="D579" s="334"/>
      <c r="E579" s="334"/>
      <c r="F579" s="334"/>
      <c r="G579" s="334"/>
      <c r="H579" s="334"/>
      <c r="I579" s="334"/>
      <c r="J579" s="335"/>
    </row>
    <row r="580" spans="1:10" s="7" customFormat="1" hidden="1" x14ac:dyDescent="0.2">
      <c r="A580" s="285" t="s">
        <v>585</v>
      </c>
      <c r="B580" s="3">
        <v>573</v>
      </c>
      <c r="C580" s="65" t="s">
        <v>493</v>
      </c>
      <c r="D580" s="3"/>
      <c r="E580" s="3"/>
      <c r="F580" s="3"/>
      <c r="G580" s="3"/>
      <c r="H580" s="3"/>
      <c r="I580" s="3"/>
      <c r="J580" s="93"/>
    </row>
    <row r="581" spans="1:10" s="7" customFormat="1" x14ac:dyDescent="0.2">
      <c r="A581" s="285" t="s">
        <v>14</v>
      </c>
      <c r="B581" s="3">
        <v>574</v>
      </c>
      <c r="C581" s="65" t="s">
        <v>586</v>
      </c>
      <c r="D581" s="3" t="s">
        <v>16</v>
      </c>
      <c r="E581" s="3" t="s">
        <v>21</v>
      </c>
      <c r="F581" s="93">
        <v>13</v>
      </c>
      <c r="G581" s="93">
        <v>15</v>
      </c>
      <c r="H581" s="93">
        <v>15</v>
      </c>
      <c r="I581" s="96">
        <f>H581/G581*100-100</f>
        <v>0</v>
      </c>
      <c r="J581" s="3"/>
    </row>
    <row r="582" spans="1:10" s="7" customFormat="1" ht="78.75" x14ac:dyDescent="0.2">
      <c r="A582" s="285" t="s">
        <v>18</v>
      </c>
      <c r="B582" s="3">
        <v>575</v>
      </c>
      <c r="C582" s="65" t="s">
        <v>587</v>
      </c>
      <c r="D582" s="3" t="s">
        <v>16</v>
      </c>
      <c r="E582" s="3" t="s">
        <v>21</v>
      </c>
      <c r="F582" s="93">
        <v>15</v>
      </c>
      <c r="G582" s="93">
        <v>17</v>
      </c>
      <c r="H582" s="93">
        <v>17</v>
      </c>
      <c r="I582" s="96">
        <f>H582/G582*100-100</f>
        <v>0</v>
      </c>
      <c r="J582" s="93"/>
    </row>
    <row r="583" spans="1:10" s="321" customFormat="1" ht="24.75" customHeight="1" x14ac:dyDescent="0.2">
      <c r="A583" s="36" t="s">
        <v>588</v>
      </c>
      <c r="B583" s="3">
        <v>576</v>
      </c>
      <c r="C583" s="326" t="s">
        <v>589</v>
      </c>
      <c r="D583" s="327"/>
      <c r="E583" s="327"/>
      <c r="F583" s="327"/>
      <c r="G583" s="327"/>
      <c r="H583" s="327"/>
      <c r="I583" s="327"/>
      <c r="J583" s="328"/>
    </row>
    <row r="584" spans="1:10" s="7" customFormat="1" hidden="1" x14ac:dyDescent="0.2">
      <c r="A584" s="285"/>
      <c r="B584" s="3">
        <v>577</v>
      </c>
      <c r="C584" s="65" t="s">
        <v>482</v>
      </c>
      <c r="D584" s="3"/>
      <c r="E584" s="3"/>
      <c r="F584" s="3"/>
      <c r="G584" s="3"/>
      <c r="H584" s="3"/>
      <c r="I584" s="3"/>
      <c r="J584" s="93"/>
    </row>
    <row r="585" spans="1:10" s="7" customFormat="1" x14ac:dyDescent="0.2">
      <c r="A585" s="285" t="s">
        <v>14</v>
      </c>
      <c r="B585" s="3">
        <v>578</v>
      </c>
      <c r="C585" s="65" t="s">
        <v>590</v>
      </c>
      <c r="D585" s="3" t="s">
        <v>16</v>
      </c>
      <c r="E585" s="3" t="s">
        <v>575</v>
      </c>
      <c r="F585" s="109">
        <v>17.283000000000001</v>
      </c>
      <c r="G585" s="93">
        <v>18.13</v>
      </c>
      <c r="H585" s="109">
        <v>15.32</v>
      </c>
      <c r="I585" s="96">
        <f>H585/G585*100-100</f>
        <v>-15.499172642029777</v>
      </c>
      <c r="J585" s="93"/>
    </row>
    <row r="586" spans="1:10" s="7" customFormat="1" ht="31.5" x14ac:dyDescent="0.2">
      <c r="A586" s="285" t="s">
        <v>18</v>
      </c>
      <c r="B586" s="3">
        <v>579</v>
      </c>
      <c r="C586" s="65" t="s">
        <v>556</v>
      </c>
      <c r="D586" s="3" t="s">
        <v>16</v>
      </c>
      <c r="E586" s="3" t="s">
        <v>17</v>
      </c>
      <c r="F586" s="93">
        <v>30</v>
      </c>
      <c r="G586" s="93">
        <v>30.4</v>
      </c>
      <c r="H586" s="93">
        <v>30.2</v>
      </c>
      <c r="I586" s="96">
        <f>H586/G586*100-100</f>
        <v>-0.65789473684209554</v>
      </c>
      <c r="J586" s="93"/>
    </row>
    <row r="587" spans="1:10" s="7" customFormat="1" ht="15.75" customHeight="1" x14ac:dyDescent="0.2">
      <c r="A587" s="31" t="s">
        <v>591</v>
      </c>
      <c r="B587" s="3">
        <v>580</v>
      </c>
      <c r="C587" s="333" t="s">
        <v>592</v>
      </c>
      <c r="D587" s="334"/>
      <c r="E587" s="334"/>
      <c r="F587" s="334"/>
      <c r="G587" s="334"/>
      <c r="H587" s="334"/>
      <c r="I587" s="334"/>
      <c r="J587" s="335"/>
    </row>
    <row r="588" spans="1:10" s="7" customFormat="1" hidden="1" x14ac:dyDescent="0.2">
      <c r="A588" s="285"/>
      <c r="B588" s="3">
        <v>581</v>
      </c>
      <c r="C588" s="65" t="s">
        <v>493</v>
      </c>
      <c r="D588" s="3"/>
      <c r="E588" s="3"/>
      <c r="F588" s="3"/>
      <c r="G588" s="3"/>
      <c r="H588" s="3"/>
      <c r="I588" s="3"/>
      <c r="J588" s="93"/>
    </row>
    <row r="589" spans="1:10" s="7" customFormat="1" ht="31.5" x14ac:dyDescent="0.2">
      <c r="A589" s="285" t="s">
        <v>14</v>
      </c>
      <c r="B589" s="3">
        <v>582</v>
      </c>
      <c r="C589" s="65" t="s">
        <v>593</v>
      </c>
      <c r="D589" s="3" t="s">
        <v>16</v>
      </c>
      <c r="E589" s="3" t="s">
        <v>21</v>
      </c>
      <c r="F589" s="93">
        <v>3460</v>
      </c>
      <c r="G589" s="93">
        <v>3561</v>
      </c>
      <c r="H589" s="93">
        <v>3572</v>
      </c>
      <c r="I589" s="96">
        <f>H589/G589*100-100</f>
        <v>0.30890199382196215</v>
      </c>
      <c r="J589" s="93"/>
    </row>
    <row r="590" spans="1:10" s="7" customFormat="1" ht="47.25" customHeight="1" x14ac:dyDescent="0.2">
      <c r="A590" s="31" t="s">
        <v>594</v>
      </c>
      <c r="B590" s="3">
        <v>583</v>
      </c>
      <c r="C590" s="346" t="s">
        <v>595</v>
      </c>
      <c r="D590" s="347"/>
      <c r="E590" s="347"/>
      <c r="F590" s="347"/>
      <c r="G590" s="347"/>
      <c r="H590" s="347"/>
      <c r="I590" s="347"/>
      <c r="J590" s="348"/>
    </row>
    <row r="591" spans="1:10" s="2" customFormat="1" hidden="1" x14ac:dyDescent="0.2">
      <c r="A591" s="150"/>
      <c r="B591" s="3">
        <v>584</v>
      </c>
      <c r="C591" s="65" t="s">
        <v>493</v>
      </c>
      <c r="D591" s="3"/>
      <c r="E591" s="3"/>
      <c r="F591" s="3"/>
      <c r="G591" s="3"/>
      <c r="H591" s="3"/>
      <c r="I591" s="3"/>
      <c r="J591" s="93"/>
    </row>
    <row r="592" spans="1:10" s="2" customFormat="1" ht="63" x14ac:dyDescent="0.2">
      <c r="A592" s="150" t="s">
        <v>14</v>
      </c>
      <c r="B592" s="3">
        <v>585</v>
      </c>
      <c r="C592" s="65" t="s">
        <v>596</v>
      </c>
      <c r="D592" s="3" t="s">
        <v>16</v>
      </c>
      <c r="E592" s="3" t="s">
        <v>21</v>
      </c>
      <c r="F592" s="93">
        <v>3</v>
      </c>
      <c r="G592" s="93">
        <v>4</v>
      </c>
      <c r="H592" s="93">
        <v>4</v>
      </c>
      <c r="I592" s="96">
        <f>H592/G592*100-100</f>
        <v>0</v>
      </c>
      <c r="J592" s="3"/>
    </row>
    <row r="593" spans="1:10" s="2" customFormat="1" ht="15.75" customHeight="1" x14ac:dyDescent="0.2">
      <c r="A593" s="31" t="s">
        <v>597</v>
      </c>
      <c r="B593" s="3">
        <v>586</v>
      </c>
      <c r="C593" s="346" t="s">
        <v>598</v>
      </c>
      <c r="D593" s="347"/>
      <c r="E593" s="347"/>
      <c r="F593" s="347"/>
      <c r="G593" s="347"/>
      <c r="H593" s="347"/>
      <c r="I593" s="347"/>
      <c r="J593" s="348"/>
    </row>
    <row r="594" spans="1:10" s="2" customFormat="1" hidden="1" x14ac:dyDescent="0.2">
      <c r="A594" s="150"/>
      <c r="B594" s="3">
        <v>587</v>
      </c>
      <c r="C594" s="65" t="s">
        <v>493</v>
      </c>
      <c r="D594" s="3"/>
      <c r="E594" s="3"/>
      <c r="F594" s="3"/>
      <c r="G594" s="3"/>
      <c r="H594" s="3"/>
      <c r="I594" s="3"/>
      <c r="J594" s="93"/>
    </row>
    <row r="595" spans="1:10" s="2" customFormat="1" ht="31.5" x14ac:dyDescent="0.2">
      <c r="A595" s="150" t="s">
        <v>14</v>
      </c>
      <c r="B595" s="3">
        <v>588</v>
      </c>
      <c r="C595" s="65" t="s">
        <v>599</v>
      </c>
      <c r="D595" s="3" t="s">
        <v>16</v>
      </c>
      <c r="E595" s="3" t="s">
        <v>21</v>
      </c>
      <c r="F595" s="93">
        <v>1</v>
      </c>
      <c r="G595" s="93">
        <v>1</v>
      </c>
      <c r="H595" s="93">
        <v>1</v>
      </c>
      <c r="I595" s="96">
        <f>H595/G595*100-100</f>
        <v>0</v>
      </c>
      <c r="J595" s="3"/>
    </row>
    <row r="596" spans="1:10" s="2" customFormat="1" ht="27.75" customHeight="1" x14ac:dyDescent="0.2">
      <c r="A596" s="31" t="s">
        <v>600</v>
      </c>
      <c r="B596" s="3">
        <v>589</v>
      </c>
      <c r="C596" s="346" t="s">
        <v>601</v>
      </c>
      <c r="D596" s="347"/>
      <c r="E596" s="347"/>
      <c r="F596" s="347"/>
      <c r="G596" s="347"/>
      <c r="H596" s="347"/>
      <c r="I596" s="347"/>
      <c r="J596" s="348"/>
    </row>
    <row r="597" spans="1:10" s="2" customFormat="1" hidden="1" x14ac:dyDescent="0.2">
      <c r="A597" s="150"/>
      <c r="B597" s="3">
        <v>590</v>
      </c>
      <c r="C597" s="65" t="s">
        <v>493</v>
      </c>
      <c r="D597" s="3"/>
      <c r="E597" s="3"/>
      <c r="F597" s="3"/>
      <c r="G597" s="3"/>
      <c r="H597" s="3"/>
      <c r="I597" s="3"/>
      <c r="J597" s="93"/>
    </row>
    <row r="598" spans="1:10" s="2" customFormat="1" ht="31.5" x14ac:dyDescent="0.2">
      <c r="A598" s="150" t="s">
        <v>14</v>
      </c>
      <c r="B598" s="3">
        <v>591</v>
      </c>
      <c r="C598" s="65" t="s">
        <v>602</v>
      </c>
      <c r="D598" s="3" t="s">
        <v>16</v>
      </c>
      <c r="E598" s="3" t="s">
        <v>57</v>
      </c>
      <c r="F598" s="93">
        <v>30</v>
      </c>
      <c r="G598" s="93">
        <v>10</v>
      </c>
      <c r="H598" s="93">
        <v>0</v>
      </c>
      <c r="I598" s="93">
        <f>H598/G598*100-100</f>
        <v>-100</v>
      </c>
      <c r="J598" s="3" t="s">
        <v>1269</v>
      </c>
    </row>
    <row r="599" spans="1:10" s="2" customFormat="1" ht="15.75" customHeight="1" x14ac:dyDescent="0.2">
      <c r="A599" s="31" t="s">
        <v>603</v>
      </c>
      <c r="B599" s="3">
        <v>592</v>
      </c>
      <c r="C599" s="346" t="s">
        <v>604</v>
      </c>
      <c r="D599" s="347"/>
      <c r="E599" s="347"/>
      <c r="F599" s="347"/>
      <c r="G599" s="347"/>
      <c r="H599" s="347"/>
      <c r="I599" s="347"/>
      <c r="J599" s="348"/>
    </row>
    <row r="600" spans="1:10" s="2" customFormat="1" hidden="1" x14ac:dyDescent="0.2">
      <c r="A600" s="150"/>
      <c r="B600" s="3">
        <v>593</v>
      </c>
      <c r="C600" s="65" t="s">
        <v>493</v>
      </c>
      <c r="D600" s="3"/>
      <c r="E600" s="3"/>
      <c r="F600" s="3"/>
      <c r="G600" s="3"/>
      <c r="H600" s="3"/>
      <c r="I600" s="3"/>
      <c r="J600" s="93"/>
    </row>
    <row r="601" spans="1:10" s="2" customFormat="1" ht="31.5" x14ac:dyDescent="0.2">
      <c r="A601" s="150" t="s">
        <v>14</v>
      </c>
      <c r="B601" s="3">
        <v>594</v>
      </c>
      <c r="C601" s="65" t="s">
        <v>605</v>
      </c>
      <c r="D601" s="3" t="s">
        <v>16</v>
      </c>
      <c r="E601" s="3" t="s">
        <v>21</v>
      </c>
      <c r="F601" s="93">
        <v>2</v>
      </c>
      <c r="G601" s="93">
        <v>2</v>
      </c>
      <c r="H601" s="93">
        <v>0</v>
      </c>
      <c r="I601" s="96">
        <f>H601/G601*100-100</f>
        <v>-100</v>
      </c>
      <c r="J601" s="3" t="s">
        <v>1194</v>
      </c>
    </row>
    <row r="602" spans="1:10" s="2" customFormat="1" ht="15.75" customHeight="1" x14ac:dyDescent="0.2">
      <c r="A602" s="31" t="s">
        <v>606</v>
      </c>
      <c r="B602" s="3">
        <v>595</v>
      </c>
      <c r="C602" s="333" t="s">
        <v>923</v>
      </c>
      <c r="D602" s="334"/>
      <c r="E602" s="334"/>
      <c r="F602" s="334"/>
      <c r="G602" s="334"/>
      <c r="H602" s="334"/>
      <c r="I602" s="334"/>
      <c r="J602" s="335"/>
    </row>
    <row r="603" spans="1:10" s="2" customFormat="1" hidden="1" x14ac:dyDescent="0.2">
      <c r="A603" s="150"/>
      <c r="B603" s="3">
        <v>596</v>
      </c>
      <c r="C603" s="65" t="s">
        <v>493</v>
      </c>
      <c r="D603" s="3"/>
      <c r="E603" s="3"/>
      <c r="F603" s="3"/>
      <c r="G603" s="3"/>
      <c r="H603" s="3"/>
      <c r="I603" s="3"/>
      <c r="J603" s="93"/>
    </row>
    <row r="604" spans="1:10" s="2" customFormat="1" ht="78.75" x14ac:dyDescent="0.2">
      <c r="A604" s="150" t="s">
        <v>14</v>
      </c>
      <c r="B604" s="3">
        <v>597</v>
      </c>
      <c r="C604" s="65" t="s">
        <v>607</v>
      </c>
      <c r="D604" s="3" t="s">
        <v>16</v>
      </c>
      <c r="E604" s="3" t="s">
        <v>21</v>
      </c>
      <c r="F604" s="93">
        <v>75</v>
      </c>
      <c r="G604" s="93">
        <v>75</v>
      </c>
      <c r="H604" s="93">
        <v>39</v>
      </c>
      <c r="I604" s="96">
        <f>H604/G604*100-100</f>
        <v>-48</v>
      </c>
      <c r="J604" s="204" t="s">
        <v>1386</v>
      </c>
    </row>
    <row r="605" spans="1:10" s="2" customFormat="1" ht="29.25" customHeight="1" x14ac:dyDescent="0.2">
      <c r="A605" s="31" t="s">
        <v>608</v>
      </c>
      <c r="B605" s="3">
        <v>598</v>
      </c>
      <c r="C605" s="333" t="s">
        <v>609</v>
      </c>
      <c r="D605" s="334"/>
      <c r="E605" s="334"/>
      <c r="F605" s="334"/>
      <c r="G605" s="334"/>
      <c r="H605" s="334"/>
      <c r="I605" s="334"/>
      <c r="J605" s="335"/>
    </row>
    <row r="606" spans="1:10" s="2" customFormat="1" hidden="1" x14ac:dyDescent="0.2">
      <c r="A606" s="150"/>
      <c r="B606" s="3">
        <v>599</v>
      </c>
      <c r="C606" s="65" t="s">
        <v>493</v>
      </c>
      <c r="D606" s="3"/>
      <c r="E606" s="3"/>
      <c r="F606" s="3"/>
      <c r="G606" s="3"/>
      <c r="H606" s="3"/>
      <c r="I606" s="3"/>
      <c r="J606" s="93"/>
    </row>
    <row r="607" spans="1:10" s="2" customFormat="1" ht="31.5" x14ac:dyDescent="0.2">
      <c r="A607" s="150" t="s">
        <v>14</v>
      </c>
      <c r="B607" s="3">
        <v>600</v>
      </c>
      <c r="C607" s="65" t="s">
        <v>610</v>
      </c>
      <c r="D607" s="3" t="s">
        <v>16</v>
      </c>
      <c r="E607" s="3" t="s">
        <v>17</v>
      </c>
      <c r="F607" s="93">
        <v>13.2</v>
      </c>
      <c r="G607" s="93">
        <v>9.6999999999999993</v>
      </c>
      <c r="H607" s="93">
        <v>16.8</v>
      </c>
      <c r="I607" s="96">
        <f>H607/G607*100-100</f>
        <v>73.195876288659832</v>
      </c>
      <c r="J607" s="204" t="s">
        <v>1385</v>
      </c>
    </row>
    <row r="608" spans="1:10" s="2" customFormat="1" ht="30.75" hidden="1" customHeight="1" x14ac:dyDescent="0.2">
      <c r="A608" s="31" t="s">
        <v>611</v>
      </c>
      <c r="B608" s="3">
        <v>601</v>
      </c>
      <c r="C608" s="346" t="s">
        <v>929</v>
      </c>
      <c r="D608" s="347"/>
      <c r="E608" s="347"/>
      <c r="F608" s="347"/>
      <c r="G608" s="347"/>
      <c r="H608" s="347"/>
      <c r="I608" s="347"/>
      <c r="J608" s="348"/>
    </row>
    <row r="609" spans="1:10" s="2" customFormat="1" hidden="1" x14ac:dyDescent="0.2">
      <c r="A609" s="150"/>
      <c r="B609" s="3">
        <v>602</v>
      </c>
      <c r="C609" s="65" t="s">
        <v>493</v>
      </c>
      <c r="D609" s="3"/>
      <c r="E609" s="3"/>
      <c r="F609" s="3"/>
      <c r="G609" s="3"/>
      <c r="H609" s="3"/>
      <c r="I609" s="3"/>
      <c r="J609" s="93"/>
    </row>
    <row r="610" spans="1:10" s="2" customFormat="1" ht="47.25" hidden="1" x14ac:dyDescent="0.2">
      <c r="A610" s="150" t="s">
        <v>14</v>
      </c>
      <c r="B610" s="3">
        <v>603</v>
      </c>
      <c r="C610" s="65" t="s">
        <v>612</v>
      </c>
      <c r="D610" s="3" t="s">
        <v>16</v>
      </c>
      <c r="E610" s="3" t="s">
        <v>21</v>
      </c>
      <c r="F610" s="3"/>
      <c r="G610" s="3"/>
      <c r="H610" s="3"/>
      <c r="I610" s="15">
        <v>0</v>
      </c>
      <c r="J610" s="93"/>
    </row>
    <row r="611" spans="1:10" s="2" customFormat="1" ht="45.75" hidden="1" customHeight="1" x14ac:dyDescent="0.2">
      <c r="A611" s="31" t="s">
        <v>613</v>
      </c>
      <c r="B611" s="3">
        <v>604</v>
      </c>
      <c r="C611" s="346" t="s">
        <v>614</v>
      </c>
      <c r="D611" s="347"/>
      <c r="E611" s="347"/>
      <c r="F611" s="347"/>
      <c r="G611" s="347"/>
      <c r="H611" s="347"/>
      <c r="I611" s="347"/>
      <c r="J611" s="348"/>
    </row>
    <row r="612" spans="1:10" s="2" customFormat="1" hidden="1" x14ac:dyDescent="0.2">
      <c r="A612" s="150" t="s">
        <v>615</v>
      </c>
      <c r="B612" s="3">
        <v>605</v>
      </c>
      <c r="C612" s="65" t="s">
        <v>493</v>
      </c>
      <c r="D612" s="3"/>
      <c r="E612" s="3"/>
      <c r="F612" s="3"/>
      <c r="G612" s="3"/>
      <c r="H612" s="3"/>
      <c r="I612" s="3"/>
      <c r="J612" s="93"/>
    </row>
    <row r="613" spans="1:10" s="2" customFormat="1" ht="63" hidden="1" x14ac:dyDescent="0.2">
      <c r="A613" s="150" t="s">
        <v>14</v>
      </c>
      <c r="B613" s="3">
        <v>606</v>
      </c>
      <c r="C613" s="65" t="s">
        <v>616</v>
      </c>
      <c r="D613" s="3" t="s">
        <v>16</v>
      </c>
      <c r="E613" s="3" t="s">
        <v>21</v>
      </c>
      <c r="F613" s="3"/>
      <c r="G613" s="3"/>
      <c r="H613" s="3"/>
      <c r="I613" s="15">
        <v>0</v>
      </c>
      <c r="J613" s="93"/>
    </row>
    <row r="614" spans="1:10" s="2" customFormat="1" ht="35.25" hidden="1" customHeight="1" x14ac:dyDescent="0.2">
      <c r="A614" s="31" t="s">
        <v>617</v>
      </c>
      <c r="B614" s="3">
        <v>607</v>
      </c>
      <c r="C614" s="346" t="s">
        <v>618</v>
      </c>
      <c r="D614" s="347"/>
      <c r="E614" s="347"/>
      <c r="F614" s="347"/>
      <c r="G614" s="347"/>
      <c r="H614" s="347"/>
      <c r="I614" s="347"/>
      <c r="J614" s="348"/>
    </row>
    <row r="615" spans="1:10" s="2" customFormat="1" hidden="1" x14ac:dyDescent="0.2">
      <c r="A615" s="150" t="s">
        <v>619</v>
      </c>
      <c r="B615" s="3">
        <v>608</v>
      </c>
      <c r="C615" s="65" t="s">
        <v>493</v>
      </c>
      <c r="D615" s="3"/>
      <c r="E615" s="3"/>
      <c r="F615" s="3"/>
      <c r="G615" s="3"/>
      <c r="H615" s="3"/>
      <c r="I615" s="3"/>
      <c r="J615" s="93"/>
    </row>
    <row r="616" spans="1:10" s="2" customFormat="1" ht="47.25" hidden="1" x14ac:dyDescent="0.2">
      <c r="A616" s="150" t="s">
        <v>14</v>
      </c>
      <c r="B616" s="3">
        <v>609</v>
      </c>
      <c r="C616" s="65" t="s">
        <v>620</v>
      </c>
      <c r="D616" s="3" t="s">
        <v>16</v>
      </c>
      <c r="E616" s="3" t="s">
        <v>562</v>
      </c>
      <c r="F616" s="93"/>
      <c r="G616" s="93"/>
      <c r="H616" s="93"/>
      <c r="I616" s="96"/>
      <c r="J616" s="93"/>
    </row>
    <row r="617" spans="1:10" s="2" customFormat="1" ht="43.5" customHeight="1" x14ac:dyDescent="0.2">
      <c r="A617" s="31" t="s">
        <v>611</v>
      </c>
      <c r="B617" s="3">
        <v>610</v>
      </c>
      <c r="C617" s="346" t="s">
        <v>926</v>
      </c>
      <c r="D617" s="347"/>
      <c r="E617" s="347"/>
      <c r="F617" s="347"/>
      <c r="G617" s="347"/>
      <c r="H617" s="347"/>
      <c r="I617" s="347"/>
      <c r="J617" s="348"/>
    </row>
    <row r="618" spans="1:10" s="2" customFormat="1" ht="15.75" hidden="1" customHeight="1" x14ac:dyDescent="0.2">
      <c r="A618" s="150"/>
      <c r="B618" s="3">
        <v>611</v>
      </c>
      <c r="C618" s="65" t="s">
        <v>493</v>
      </c>
      <c r="D618" s="3"/>
      <c r="E618" s="3"/>
      <c r="F618" s="3"/>
      <c r="G618" s="3"/>
      <c r="H618" s="3"/>
      <c r="I618" s="3"/>
      <c r="J618" s="93"/>
    </row>
    <row r="619" spans="1:10" s="2" customFormat="1" ht="67.5" customHeight="1" x14ac:dyDescent="0.2">
      <c r="A619" s="150" t="s">
        <v>14</v>
      </c>
      <c r="B619" s="3">
        <v>612</v>
      </c>
      <c r="C619" s="65" t="s">
        <v>924</v>
      </c>
      <c r="D619" s="3" t="s">
        <v>16</v>
      </c>
      <c r="E619" s="3" t="s">
        <v>21</v>
      </c>
      <c r="F619" s="93">
        <v>0</v>
      </c>
      <c r="G619" s="93">
        <v>5</v>
      </c>
      <c r="H619" s="93">
        <v>3</v>
      </c>
      <c r="I619" s="96">
        <f>H619/G619*100-100</f>
        <v>-40</v>
      </c>
      <c r="J619" s="204" t="s">
        <v>1384</v>
      </c>
    </row>
    <row r="620" spans="1:10" s="2" customFormat="1" ht="61.5" customHeight="1" x14ac:dyDescent="0.2">
      <c r="A620" s="31" t="s">
        <v>613</v>
      </c>
      <c r="B620" s="3">
        <v>613</v>
      </c>
      <c r="C620" s="346" t="s">
        <v>927</v>
      </c>
      <c r="D620" s="347"/>
      <c r="E620" s="347"/>
      <c r="F620" s="347"/>
      <c r="G620" s="347"/>
      <c r="H620" s="347"/>
      <c r="I620" s="347"/>
      <c r="J620" s="348"/>
    </row>
    <row r="621" spans="1:10" s="2" customFormat="1" ht="31.5" x14ac:dyDescent="0.2">
      <c r="A621" s="150" t="s">
        <v>14</v>
      </c>
      <c r="B621" s="3">
        <v>614</v>
      </c>
      <c r="C621" s="3" t="s">
        <v>925</v>
      </c>
      <c r="D621" s="3" t="s">
        <v>16</v>
      </c>
      <c r="E621" s="3" t="s">
        <v>21</v>
      </c>
      <c r="F621" s="93">
        <v>0</v>
      </c>
      <c r="G621" s="93">
        <v>5</v>
      </c>
      <c r="H621" s="93">
        <v>3</v>
      </c>
      <c r="I621" s="96">
        <f>H621/G621*100-100</f>
        <v>-40</v>
      </c>
      <c r="J621" s="204" t="s">
        <v>1384</v>
      </c>
    </row>
    <row r="622" spans="1:10" s="31" customFormat="1" ht="24" customHeight="1" x14ac:dyDescent="0.2">
      <c r="A622" s="142" t="s">
        <v>621</v>
      </c>
      <c r="B622" s="3">
        <v>615</v>
      </c>
      <c r="C622" s="325" t="s">
        <v>622</v>
      </c>
      <c r="D622" s="325"/>
      <c r="E622" s="325"/>
      <c r="F622" s="325"/>
      <c r="G622" s="325"/>
      <c r="H622" s="325"/>
      <c r="I622" s="325"/>
      <c r="J622" s="325"/>
    </row>
    <row r="623" spans="1:10" s="31" customFormat="1" ht="35.25" customHeight="1" x14ac:dyDescent="0.2">
      <c r="A623" s="3">
        <v>1</v>
      </c>
      <c r="B623" s="3">
        <v>616</v>
      </c>
      <c r="C623" s="65" t="s">
        <v>634</v>
      </c>
      <c r="D623" s="3" t="s">
        <v>624</v>
      </c>
      <c r="E623" s="3" t="s">
        <v>17</v>
      </c>
      <c r="F623" s="3">
        <v>12.5</v>
      </c>
      <c r="G623" s="3">
        <v>16.7</v>
      </c>
      <c r="H623" s="3">
        <v>5.55</v>
      </c>
      <c r="I623" s="15">
        <f>H623/G623*100-100</f>
        <v>-66.766467065868255</v>
      </c>
      <c r="J623" s="206" t="s">
        <v>1392</v>
      </c>
    </row>
    <row r="624" spans="1:10" ht="47.25" x14ac:dyDescent="0.2">
      <c r="A624" s="3">
        <v>2</v>
      </c>
      <c r="B624" s="3">
        <v>617</v>
      </c>
      <c r="C624" s="65" t="s">
        <v>623</v>
      </c>
      <c r="D624" s="3" t="s">
        <v>624</v>
      </c>
      <c r="E624" s="3" t="s">
        <v>17</v>
      </c>
      <c r="F624" s="125">
        <v>15.58</v>
      </c>
      <c r="G624" s="126">
        <v>15.49</v>
      </c>
      <c r="H624" s="3">
        <v>0</v>
      </c>
      <c r="I624" s="125">
        <f>H624/G624*100-100</f>
        <v>-100</v>
      </c>
      <c r="J624" s="206" t="s">
        <v>1187</v>
      </c>
    </row>
    <row r="625" spans="1:10" ht="49.5" customHeight="1" x14ac:dyDescent="0.2">
      <c r="A625" s="3">
        <v>3</v>
      </c>
      <c r="B625" s="3">
        <v>618</v>
      </c>
      <c r="C625" s="65" t="s">
        <v>641</v>
      </c>
      <c r="D625" s="122" t="s">
        <v>624</v>
      </c>
      <c r="E625" s="3" t="s">
        <v>17</v>
      </c>
      <c r="F625" s="127">
        <v>13.4</v>
      </c>
      <c r="G625" s="128">
        <v>11.3</v>
      </c>
      <c r="H625" s="312">
        <v>0</v>
      </c>
      <c r="I625" s="125">
        <f>H625/G625*100-100</f>
        <v>-100</v>
      </c>
      <c r="J625" s="206" t="s">
        <v>1187</v>
      </c>
    </row>
    <row r="626" spans="1:10" ht="69.75" customHeight="1" x14ac:dyDescent="0.25">
      <c r="A626" s="3">
        <v>4</v>
      </c>
      <c r="B626" s="3">
        <v>619</v>
      </c>
      <c r="C626" s="64" t="s">
        <v>625</v>
      </c>
      <c r="D626" s="59" t="s">
        <v>624</v>
      </c>
      <c r="E626" s="77" t="s">
        <v>17</v>
      </c>
      <c r="F626" s="101">
        <v>48.45</v>
      </c>
      <c r="G626" s="102">
        <v>100</v>
      </c>
      <c r="H626" s="313">
        <v>100</v>
      </c>
      <c r="I626" s="99">
        <f>H626/G626*100-100</f>
        <v>0</v>
      </c>
      <c r="J626" s="129"/>
    </row>
    <row r="627" spans="1:10" ht="31.5" x14ac:dyDescent="0.25">
      <c r="A627" s="3">
        <v>5</v>
      </c>
      <c r="B627" s="3">
        <v>620</v>
      </c>
      <c r="C627" s="64" t="s">
        <v>626</v>
      </c>
      <c r="D627" s="13" t="s">
        <v>20</v>
      </c>
      <c r="E627" s="77" t="s">
        <v>627</v>
      </c>
      <c r="F627" s="99">
        <v>8</v>
      </c>
      <c r="G627" s="100">
        <v>8.01</v>
      </c>
      <c r="H627" s="283">
        <v>0</v>
      </c>
      <c r="I627" s="103">
        <f>H627/G627*100-100</f>
        <v>-100</v>
      </c>
      <c r="J627" s="124" t="s">
        <v>1188</v>
      </c>
    </row>
    <row r="628" spans="1:10" ht="31.5" x14ac:dyDescent="0.25">
      <c r="A628" s="3">
        <v>6</v>
      </c>
      <c r="B628" s="3">
        <v>621</v>
      </c>
      <c r="C628" s="64" t="s">
        <v>628</v>
      </c>
      <c r="D628" s="13" t="s">
        <v>624</v>
      </c>
      <c r="E628" s="77" t="s">
        <v>17</v>
      </c>
      <c r="F628" s="99">
        <v>85.1</v>
      </c>
      <c r="G628" s="100">
        <v>92.1</v>
      </c>
      <c r="H628" s="283">
        <v>92.1</v>
      </c>
      <c r="I628" s="99">
        <v>0</v>
      </c>
      <c r="J628" s="131" t="s">
        <v>97</v>
      </c>
    </row>
    <row r="629" spans="1:10" ht="31.5" x14ac:dyDescent="0.2">
      <c r="A629" s="3">
        <v>7</v>
      </c>
      <c r="B629" s="3">
        <v>622</v>
      </c>
      <c r="C629" s="64" t="s">
        <v>629</v>
      </c>
      <c r="D629" s="13" t="s">
        <v>624</v>
      </c>
      <c r="E629" s="77" t="s">
        <v>17</v>
      </c>
      <c r="F629" s="99">
        <v>54</v>
      </c>
      <c r="G629" s="100">
        <v>56.5</v>
      </c>
      <c r="H629" s="283">
        <v>0</v>
      </c>
      <c r="I629" s="44">
        <f>H629/G629*100-100</f>
        <v>-100</v>
      </c>
      <c r="J629" s="207" t="s">
        <v>1393</v>
      </c>
    </row>
    <row r="630" spans="1:10" ht="31.5" x14ac:dyDescent="0.2">
      <c r="A630" s="3">
        <v>8</v>
      </c>
      <c r="B630" s="3">
        <v>623</v>
      </c>
      <c r="C630" s="64" t="s">
        <v>630</v>
      </c>
      <c r="D630" s="13" t="s">
        <v>624</v>
      </c>
      <c r="E630" s="77" t="s">
        <v>631</v>
      </c>
      <c r="F630" s="99">
        <v>0.4</v>
      </c>
      <c r="G630" s="100">
        <v>22.4</v>
      </c>
      <c r="H630" s="283">
        <v>14.3</v>
      </c>
      <c r="I630" s="44">
        <f>H630/G630*100-100</f>
        <v>-36.160714285714278</v>
      </c>
      <c r="J630" s="208" t="s">
        <v>1280</v>
      </c>
    </row>
    <row r="631" spans="1:10" ht="31.5" x14ac:dyDescent="0.2">
      <c r="A631" s="3">
        <v>9</v>
      </c>
      <c r="B631" s="3">
        <v>624</v>
      </c>
      <c r="C631" s="121" t="s">
        <v>1277</v>
      </c>
      <c r="D631" s="122" t="s">
        <v>624</v>
      </c>
      <c r="E631" s="122" t="s">
        <v>17</v>
      </c>
      <c r="F631" s="99">
        <v>95</v>
      </c>
      <c r="G631" s="100">
        <v>95</v>
      </c>
      <c r="H631" s="283">
        <v>54.4</v>
      </c>
      <c r="I631" s="44">
        <f>H631/G631*100-100</f>
        <v>-42.736842105263165</v>
      </c>
      <c r="J631" s="209"/>
    </row>
    <row r="632" spans="1:10" ht="38.25" x14ac:dyDescent="0.2">
      <c r="A632" s="3">
        <v>10</v>
      </c>
      <c r="B632" s="3">
        <v>625</v>
      </c>
      <c r="C632" s="121" t="s">
        <v>1278</v>
      </c>
      <c r="D632" s="122" t="s">
        <v>624</v>
      </c>
      <c r="E632" s="122" t="s">
        <v>17</v>
      </c>
      <c r="F632" s="99" t="s">
        <v>97</v>
      </c>
      <c r="G632" s="100">
        <v>29.6</v>
      </c>
      <c r="H632" s="283">
        <v>28.7</v>
      </c>
      <c r="I632" s="44">
        <f>H632/G632*100-100</f>
        <v>-3.0405405405405475</v>
      </c>
      <c r="J632" s="140" t="s">
        <v>1281</v>
      </c>
    </row>
    <row r="633" spans="1:10" ht="38.25" x14ac:dyDescent="0.2">
      <c r="A633" s="3">
        <v>11</v>
      </c>
      <c r="B633" s="3">
        <v>626</v>
      </c>
      <c r="C633" s="121" t="s">
        <v>1279</v>
      </c>
      <c r="D633" s="122" t="s">
        <v>624</v>
      </c>
      <c r="E633" s="122" t="s">
        <v>17</v>
      </c>
      <c r="F633" s="99" t="s">
        <v>97</v>
      </c>
      <c r="G633" s="100">
        <v>39.700000000000003</v>
      </c>
      <c r="H633" s="283">
        <v>37.9</v>
      </c>
      <c r="I633" s="44">
        <f>H633/G633*100-100</f>
        <v>-4.5340050377833876</v>
      </c>
      <c r="J633" s="140" t="s">
        <v>1281</v>
      </c>
    </row>
    <row r="634" spans="1:10" x14ac:dyDescent="0.2">
      <c r="A634" s="36" t="s">
        <v>632</v>
      </c>
      <c r="B634" s="3">
        <v>627</v>
      </c>
      <c r="C634" s="385" t="s">
        <v>633</v>
      </c>
      <c r="D634" s="327"/>
      <c r="E634" s="327"/>
      <c r="F634" s="327"/>
      <c r="G634" s="327"/>
      <c r="H634" s="327"/>
      <c r="I634" s="327"/>
      <c r="J634" s="328"/>
    </row>
    <row r="635" spans="1:10" ht="31.5" x14ac:dyDescent="0.25">
      <c r="A635" s="144">
        <v>1</v>
      </c>
      <c r="B635" s="3">
        <v>628</v>
      </c>
      <c r="C635" s="121" t="s">
        <v>634</v>
      </c>
      <c r="D635" s="122" t="s">
        <v>16</v>
      </c>
      <c r="E635" s="122" t="s">
        <v>17</v>
      </c>
      <c r="F635" s="99">
        <v>17.600000000000001</v>
      </c>
      <c r="G635" s="99">
        <v>16.7</v>
      </c>
      <c r="H635" s="283">
        <v>5.55</v>
      </c>
      <c r="I635" s="104">
        <f>H635/G635*100-100</f>
        <v>-66.766467065868255</v>
      </c>
      <c r="J635" s="124" t="s">
        <v>1276</v>
      </c>
    </row>
    <row r="636" spans="1:10" x14ac:dyDescent="0.2">
      <c r="A636" s="1" t="s">
        <v>635</v>
      </c>
      <c r="B636" s="3">
        <v>629</v>
      </c>
      <c r="C636" s="322" t="s">
        <v>636</v>
      </c>
      <c r="D636" s="323"/>
      <c r="E636" s="323"/>
      <c r="F636" s="323"/>
      <c r="G636" s="323"/>
      <c r="H636" s="323"/>
      <c r="I636" s="323"/>
      <c r="J636" s="324"/>
    </row>
    <row r="637" spans="1:10" ht="31.5" x14ac:dyDescent="0.25">
      <c r="A637" s="144">
        <v>1</v>
      </c>
      <c r="B637" s="3">
        <v>630</v>
      </c>
      <c r="C637" s="121" t="s">
        <v>637</v>
      </c>
      <c r="D637" s="122" t="s">
        <v>16</v>
      </c>
      <c r="E637" s="122" t="s">
        <v>638</v>
      </c>
      <c r="F637" s="99">
        <v>3</v>
      </c>
      <c r="G637" s="99">
        <v>3</v>
      </c>
      <c r="H637" s="283">
        <v>1</v>
      </c>
      <c r="I637" s="44">
        <f>H637/G637*100-100</f>
        <v>-66.666666666666671</v>
      </c>
      <c r="J637" s="124" t="s">
        <v>1276</v>
      </c>
    </row>
    <row r="638" spans="1:10" x14ac:dyDescent="0.2">
      <c r="A638" s="36" t="s">
        <v>639</v>
      </c>
      <c r="B638" s="3">
        <v>631</v>
      </c>
      <c r="C638" s="326" t="s">
        <v>640</v>
      </c>
      <c r="D638" s="327"/>
      <c r="E638" s="327"/>
      <c r="F638" s="327"/>
      <c r="G638" s="327"/>
      <c r="H638" s="327"/>
      <c r="I638" s="327"/>
      <c r="J638" s="328"/>
    </row>
    <row r="639" spans="1:10" ht="63" x14ac:dyDescent="0.25">
      <c r="A639" s="144">
        <v>1</v>
      </c>
      <c r="B639" s="3">
        <v>632</v>
      </c>
      <c r="C639" s="64" t="s">
        <v>623</v>
      </c>
      <c r="D639" s="13" t="s">
        <v>16</v>
      </c>
      <c r="E639" s="77" t="s">
        <v>17</v>
      </c>
      <c r="F639" s="43">
        <v>15.58</v>
      </c>
      <c r="G639" s="105">
        <v>15.49</v>
      </c>
      <c r="H639" s="14">
        <v>0</v>
      </c>
      <c r="I639" s="104">
        <f>H639/G639*100-100</f>
        <v>-100</v>
      </c>
      <c r="J639" s="117" t="s">
        <v>1187</v>
      </c>
    </row>
    <row r="640" spans="1:10" ht="63" x14ac:dyDescent="0.25">
      <c r="A640" s="144">
        <v>2</v>
      </c>
      <c r="B640" s="3">
        <v>633</v>
      </c>
      <c r="C640" s="64" t="s">
        <v>641</v>
      </c>
      <c r="D640" s="13" t="s">
        <v>16</v>
      </c>
      <c r="E640" s="77" t="s">
        <v>17</v>
      </c>
      <c r="F640" s="43">
        <v>13.4</v>
      </c>
      <c r="G640" s="105">
        <v>11.3</v>
      </c>
      <c r="H640" s="14">
        <v>0</v>
      </c>
      <c r="I640" s="104">
        <f>H640/G640*100-100</f>
        <v>-100</v>
      </c>
      <c r="J640" s="117" t="s">
        <v>1187</v>
      </c>
    </row>
    <row r="641" spans="1:10" x14ac:dyDescent="0.2">
      <c r="A641" s="1" t="s">
        <v>642</v>
      </c>
      <c r="B641" s="3">
        <v>634</v>
      </c>
      <c r="C641" s="322" t="s">
        <v>643</v>
      </c>
      <c r="D641" s="323"/>
      <c r="E641" s="323"/>
      <c r="F641" s="323"/>
      <c r="G641" s="323"/>
      <c r="H641" s="323"/>
      <c r="I641" s="323"/>
      <c r="J641" s="324"/>
    </row>
    <row r="642" spans="1:10" ht="63" x14ac:dyDescent="0.25">
      <c r="A642" s="144">
        <v>1</v>
      </c>
      <c r="B642" s="3">
        <v>635</v>
      </c>
      <c r="C642" s="64" t="s">
        <v>644</v>
      </c>
      <c r="D642" s="13" t="s">
        <v>16</v>
      </c>
      <c r="E642" s="77" t="s">
        <v>645</v>
      </c>
      <c r="F642" s="43">
        <v>19</v>
      </c>
      <c r="G642" s="105">
        <v>16</v>
      </c>
      <c r="H642" s="14">
        <v>0</v>
      </c>
      <c r="I642" s="104">
        <f>H642/G642*100-100</f>
        <v>-100</v>
      </c>
      <c r="J642" s="117" t="s">
        <v>1187</v>
      </c>
    </row>
    <row r="643" spans="1:10" ht="63" x14ac:dyDescent="0.25">
      <c r="A643" s="144">
        <v>2</v>
      </c>
      <c r="B643" s="3">
        <v>636</v>
      </c>
      <c r="C643" s="64" t="s">
        <v>646</v>
      </c>
      <c r="D643" s="13" t="s">
        <v>16</v>
      </c>
      <c r="E643" s="77" t="s">
        <v>555</v>
      </c>
      <c r="F643" s="43">
        <v>35971.68</v>
      </c>
      <c r="G643" s="105">
        <v>30194.44</v>
      </c>
      <c r="H643" s="14">
        <v>0</v>
      </c>
      <c r="I643" s="104">
        <f>H643/G643*100-100</f>
        <v>-100</v>
      </c>
      <c r="J643" s="117" t="s">
        <v>1187</v>
      </c>
    </row>
    <row r="644" spans="1:10" x14ac:dyDescent="0.2">
      <c r="A644" s="36" t="s">
        <v>647</v>
      </c>
      <c r="B644" s="3">
        <v>637</v>
      </c>
      <c r="C644" s="326" t="s">
        <v>648</v>
      </c>
      <c r="D644" s="327"/>
      <c r="E644" s="327"/>
      <c r="F644" s="327"/>
      <c r="G644" s="327"/>
      <c r="H644" s="327"/>
      <c r="I644" s="327"/>
      <c r="J644" s="328"/>
    </row>
    <row r="645" spans="1:10" ht="63" x14ac:dyDescent="0.2">
      <c r="A645" s="144">
        <v>1</v>
      </c>
      <c r="B645" s="3">
        <v>638</v>
      </c>
      <c r="C645" s="64" t="s">
        <v>625</v>
      </c>
      <c r="D645" s="13" t="s">
        <v>16</v>
      </c>
      <c r="E645" s="77" t="s">
        <v>17</v>
      </c>
      <c r="F645" s="189">
        <v>48.45</v>
      </c>
      <c r="G645" s="189">
        <v>100</v>
      </c>
      <c r="H645" s="283">
        <v>100</v>
      </c>
      <c r="I645" s="189">
        <f>H645/G645*100-100</f>
        <v>0</v>
      </c>
      <c r="J645" s="123"/>
    </row>
    <row r="646" spans="1:10" s="42" customFormat="1" ht="15.75" customHeight="1" x14ac:dyDescent="0.2">
      <c r="A646" s="1" t="s">
        <v>649</v>
      </c>
      <c r="B646" s="3">
        <v>639</v>
      </c>
      <c r="C646" s="322" t="s">
        <v>650</v>
      </c>
      <c r="D646" s="323"/>
      <c r="E646" s="323"/>
      <c r="F646" s="323"/>
      <c r="G646" s="323"/>
      <c r="H646" s="323"/>
      <c r="I646" s="323"/>
      <c r="J646" s="324"/>
    </row>
    <row r="647" spans="1:10" ht="31.5" x14ac:dyDescent="0.25">
      <c r="A647" s="144">
        <v>1</v>
      </c>
      <c r="B647" s="3">
        <v>640</v>
      </c>
      <c r="C647" s="64" t="s">
        <v>651</v>
      </c>
      <c r="D647" s="13" t="s">
        <v>16</v>
      </c>
      <c r="E647" s="77" t="s">
        <v>57</v>
      </c>
      <c r="F647" s="43">
        <v>150</v>
      </c>
      <c r="G647" s="105">
        <v>163</v>
      </c>
      <c r="H647" s="14">
        <v>163</v>
      </c>
      <c r="I647" s="104">
        <f>H647/G647*100-100</f>
        <v>0</v>
      </c>
      <c r="J647" s="133"/>
    </row>
    <row r="648" spans="1:10" ht="31.5" x14ac:dyDescent="0.25">
      <c r="A648" s="144">
        <v>2</v>
      </c>
      <c r="B648" s="3">
        <v>641</v>
      </c>
      <c r="C648" s="64" t="s">
        <v>652</v>
      </c>
      <c r="D648" s="13" t="s">
        <v>16</v>
      </c>
      <c r="E648" s="77" t="s">
        <v>645</v>
      </c>
      <c r="F648" s="43">
        <v>6</v>
      </c>
      <c r="G648" s="105">
        <v>8</v>
      </c>
      <c r="H648" s="14">
        <v>8</v>
      </c>
      <c r="I648" s="43">
        <f>H648/G648*100-100</f>
        <v>0</v>
      </c>
      <c r="J648" s="133"/>
    </row>
    <row r="649" spans="1:10" x14ac:dyDescent="0.25">
      <c r="A649" s="144">
        <v>3</v>
      </c>
      <c r="B649" s="3">
        <v>642</v>
      </c>
      <c r="C649" s="64" t="s">
        <v>653</v>
      </c>
      <c r="D649" s="13" t="s">
        <v>16</v>
      </c>
      <c r="E649" s="77" t="s">
        <v>555</v>
      </c>
      <c r="F649" s="43">
        <v>2451.63</v>
      </c>
      <c r="G649" s="105">
        <v>2607.98</v>
      </c>
      <c r="H649" s="14">
        <v>2607.98</v>
      </c>
      <c r="I649" s="104">
        <f>H649/G649*100-100</f>
        <v>0</v>
      </c>
      <c r="J649" s="133"/>
    </row>
    <row r="650" spans="1:10" ht="35.25" customHeight="1" x14ac:dyDescent="0.2">
      <c r="A650" s="1" t="s">
        <v>654</v>
      </c>
      <c r="B650" s="3">
        <v>643</v>
      </c>
      <c r="C650" s="322" t="s">
        <v>655</v>
      </c>
      <c r="D650" s="323"/>
      <c r="E650" s="323"/>
      <c r="F650" s="323"/>
      <c r="G650" s="323"/>
      <c r="H650" s="323"/>
      <c r="I650" s="323"/>
      <c r="J650" s="324"/>
    </row>
    <row r="651" spans="1:10" ht="74.25" customHeight="1" x14ac:dyDescent="0.2">
      <c r="A651" s="144">
        <v>1</v>
      </c>
      <c r="B651" s="3">
        <v>644</v>
      </c>
      <c r="C651" s="64" t="s">
        <v>656</v>
      </c>
      <c r="D651" s="13" t="s">
        <v>16</v>
      </c>
      <c r="E651" s="77" t="s">
        <v>21</v>
      </c>
      <c r="F651" s="189">
        <v>56</v>
      </c>
      <c r="G651" s="189">
        <v>55</v>
      </c>
      <c r="H651" s="283">
        <v>55</v>
      </c>
      <c r="I651" s="130">
        <f>H651/G651*100-100</f>
        <v>0</v>
      </c>
      <c r="J651" s="123"/>
    </row>
    <row r="652" spans="1:10" x14ac:dyDescent="0.2">
      <c r="A652" s="1" t="s">
        <v>657</v>
      </c>
      <c r="B652" s="3">
        <v>645</v>
      </c>
      <c r="C652" s="322" t="s">
        <v>658</v>
      </c>
      <c r="D652" s="323"/>
      <c r="E652" s="323"/>
      <c r="F652" s="323"/>
      <c r="G652" s="323"/>
      <c r="H652" s="323"/>
      <c r="I652" s="323"/>
      <c r="J652" s="324"/>
    </row>
    <row r="653" spans="1:10" ht="25.5" x14ac:dyDescent="0.2">
      <c r="A653" s="144">
        <v>1</v>
      </c>
      <c r="B653" s="3">
        <v>646</v>
      </c>
      <c r="C653" s="64" t="s">
        <v>659</v>
      </c>
      <c r="D653" s="13"/>
      <c r="E653" s="77" t="s">
        <v>578</v>
      </c>
      <c r="F653" s="43">
        <v>9.9384999999999994</v>
      </c>
      <c r="G653" s="189">
        <v>3.3330000000000002</v>
      </c>
      <c r="H653" s="14">
        <v>0</v>
      </c>
      <c r="I653" s="44">
        <f>H653/G653*100-100</f>
        <v>-100</v>
      </c>
      <c r="J653" s="208" t="s">
        <v>1280</v>
      </c>
    </row>
    <row r="654" spans="1:10" ht="15" customHeight="1" x14ac:dyDescent="0.2">
      <c r="A654" s="1" t="s">
        <v>660</v>
      </c>
      <c r="B654" s="3">
        <v>647</v>
      </c>
      <c r="C654" s="322" t="s">
        <v>661</v>
      </c>
      <c r="D654" s="323"/>
      <c r="E654" s="323"/>
      <c r="F654" s="323"/>
      <c r="G654" s="323"/>
      <c r="H654" s="323"/>
      <c r="I654" s="323"/>
      <c r="J654" s="324"/>
    </row>
    <row r="655" spans="1:10" x14ac:dyDescent="0.2">
      <c r="A655" s="144">
        <v>1</v>
      </c>
      <c r="B655" s="3">
        <v>648</v>
      </c>
      <c r="C655" s="64" t="s">
        <v>662</v>
      </c>
      <c r="D655" s="13" t="s">
        <v>16</v>
      </c>
      <c r="E655" s="77" t="s">
        <v>21</v>
      </c>
      <c r="F655" s="189">
        <v>0</v>
      </c>
      <c r="G655" s="189">
        <v>0</v>
      </c>
      <c r="H655" s="283">
        <v>0</v>
      </c>
      <c r="I655" s="189" t="s">
        <v>97</v>
      </c>
      <c r="J655" s="91"/>
    </row>
    <row r="656" spans="1:10" ht="47.25" x14ac:dyDescent="0.25">
      <c r="A656" s="144">
        <v>2</v>
      </c>
      <c r="B656" s="3">
        <v>649</v>
      </c>
      <c r="C656" s="64" t="s">
        <v>663</v>
      </c>
      <c r="D656" s="13" t="s">
        <v>16</v>
      </c>
      <c r="E656" s="77" t="s">
        <v>645</v>
      </c>
      <c r="F656" s="43">
        <v>6</v>
      </c>
      <c r="G656" s="105">
        <v>8</v>
      </c>
      <c r="H656" s="14">
        <v>3</v>
      </c>
      <c r="I656" s="104">
        <f>H656/G656*100-100</f>
        <v>-62.5</v>
      </c>
      <c r="J656" s="133" t="s">
        <v>1189</v>
      </c>
    </row>
    <row r="657" spans="1:10" x14ac:dyDescent="0.2">
      <c r="A657" s="1" t="s">
        <v>664</v>
      </c>
      <c r="B657" s="3">
        <v>650</v>
      </c>
      <c r="C657" s="322" t="s">
        <v>665</v>
      </c>
      <c r="D657" s="323"/>
      <c r="E657" s="323"/>
      <c r="F657" s="323"/>
      <c r="G657" s="323"/>
      <c r="H657" s="323"/>
      <c r="I657" s="323"/>
      <c r="J657" s="324"/>
    </row>
    <row r="658" spans="1:10" x14ac:dyDescent="0.2">
      <c r="A658" s="144">
        <v>1</v>
      </c>
      <c r="B658" s="3">
        <v>651</v>
      </c>
      <c r="C658" s="64" t="s">
        <v>666</v>
      </c>
      <c r="D658" s="13" t="s">
        <v>16</v>
      </c>
      <c r="E658" s="77" t="s">
        <v>631</v>
      </c>
      <c r="F658" s="189">
        <v>0</v>
      </c>
      <c r="G658" s="189">
        <v>0</v>
      </c>
      <c r="H658" s="283">
        <v>0</v>
      </c>
      <c r="I658" s="189">
        <v>0</v>
      </c>
      <c r="J658" s="91"/>
    </row>
    <row r="659" spans="1:10" ht="24" customHeight="1" x14ac:dyDescent="0.2">
      <c r="A659" s="36" t="s">
        <v>667</v>
      </c>
      <c r="B659" s="3">
        <v>652</v>
      </c>
      <c r="C659" s="326" t="s">
        <v>668</v>
      </c>
      <c r="D659" s="327"/>
      <c r="E659" s="327"/>
      <c r="F659" s="327"/>
      <c r="G659" s="327"/>
      <c r="H659" s="327"/>
      <c r="I659" s="327"/>
      <c r="J659" s="328"/>
    </row>
    <row r="660" spans="1:10" ht="31.5" x14ac:dyDescent="0.25">
      <c r="A660" s="144">
        <v>1</v>
      </c>
      <c r="B660" s="3">
        <v>653</v>
      </c>
      <c r="C660" s="64" t="s">
        <v>669</v>
      </c>
      <c r="D660" s="13" t="s">
        <v>20</v>
      </c>
      <c r="E660" s="77" t="s">
        <v>627</v>
      </c>
      <c r="F660" s="99">
        <v>8</v>
      </c>
      <c r="G660" s="100">
        <v>8.01</v>
      </c>
      <c r="H660" s="283"/>
      <c r="I660" s="106">
        <f>H660/G660*100-100</f>
        <v>-100</v>
      </c>
      <c r="J660" s="117" t="s">
        <v>1188</v>
      </c>
    </row>
    <row r="661" spans="1:10" x14ac:dyDescent="0.2">
      <c r="A661" s="1" t="s">
        <v>670</v>
      </c>
      <c r="B661" s="3">
        <v>654</v>
      </c>
      <c r="C661" s="322" t="s">
        <v>671</v>
      </c>
      <c r="D661" s="323"/>
      <c r="E661" s="323"/>
      <c r="F661" s="323"/>
      <c r="G661" s="323"/>
      <c r="H661" s="323"/>
      <c r="I661" s="323"/>
      <c r="J661" s="324"/>
    </row>
    <row r="662" spans="1:10" ht="36.75" customHeight="1" x14ac:dyDescent="0.2">
      <c r="A662" s="144">
        <v>1</v>
      </c>
      <c r="B662" s="3">
        <v>655</v>
      </c>
      <c r="C662" s="64" t="s">
        <v>672</v>
      </c>
      <c r="D662" s="13" t="s">
        <v>20</v>
      </c>
      <c r="E662" s="77" t="s">
        <v>673</v>
      </c>
      <c r="F662" s="189">
        <v>0.106</v>
      </c>
      <c r="G662" s="189">
        <v>0.107</v>
      </c>
      <c r="H662" s="283"/>
      <c r="I662" s="17">
        <f>H662/G662*100-100</f>
        <v>-100</v>
      </c>
      <c r="J662" s="91" t="s">
        <v>1188</v>
      </c>
    </row>
    <row r="663" spans="1:10" ht="31.5" x14ac:dyDescent="0.2">
      <c r="A663" s="144">
        <v>2</v>
      </c>
      <c r="B663" s="3">
        <v>656</v>
      </c>
      <c r="C663" s="64" t="s">
        <v>674</v>
      </c>
      <c r="D663" s="13" t="s">
        <v>20</v>
      </c>
      <c r="E663" s="77" t="s">
        <v>675</v>
      </c>
      <c r="F663" s="189">
        <v>19.57</v>
      </c>
      <c r="G663" s="189">
        <v>21.01</v>
      </c>
      <c r="H663" s="283"/>
      <c r="I663" s="17">
        <f>H663/G663*100-100</f>
        <v>-100</v>
      </c>
      <c r="J663" s="91" t="s">
        <v>1188</v>
      </c>
    </row>
    <row r="664" spans="1:10" ht="31.5" x14ac:dyDescent="0.2">
      <c r="A664" s="144">
        <v>3</v>
      </c>
      <c r="B664" s="3">
        <v>657</v>
      </c>
      <c r="C664" s="64" t="s">
        <v>676</v>
      </c>
      <c r="D664" s="13" t="s">
        <v>20</v>
      </c>
      <c r="E664" s="77" t="s">
        <v>677</v>
      </c>
      <c r="F664" s="189">
        <v>16</v>
      </c>
      <c r="G664" s="189">
        <v>26.1</v>
      </c>
      <c r="H664" s="283"/>
      <c r="I664" s="17">
        <f>H664/G664*100-100</f>
        <v>-100</v>
      </c>
      <c r="J664" s="91" t="s">
        <v>1188</v>
      </c>
    </row>
    <row r="665" spans="1:10" ht="31.5" x14ac:dyDescent="0.2">
      <c r="A665" s="144">
        <v>4</v>
      </c>
      <c r="B665" s="3">
        <v>658</v>
      </c>
      <c r="C665" s="64" t="s">
        <v>678</v>
      </c>
      <c r="D665" s="13" t="s">
        <v>20</v>
      </c>
      <c r="E665" s="77" t="s">
        <v>677</v>
      </c>
      <c r="F665" s="189">
        <v>10.3</v>
      </c>
      <c r="G665" s="189">
        <v>11.5</v>
      </c>
      <c r="H665" s="283"/>
      <c r="I665" s="17">
        <f>H665/G665*100-100</f>
        <v>-100</v>
      </c>
      <c r="J665" s="91" t="s">
        <v>1188</v>
      </c>
    </row>
    <row r="666" spans="1:10" ht="31.5" x14ac:dyDescent="0.2">
      <c r="A666" s="144">
        <v>5</v>
      </c>
      <c r="B666" s="3">
        <v>659</v>
      </c>
      <c r="C666" s="64" t="s">
        <v>679</v>
      </c>
      <c r="D666" s="13" t="s">
        <v>20</v>
      </c>
      <c r="E666" s="77" t="s">
        <v>677</v>
      </c>
      <c r="F666" s="189">
        <v>132.44999999999999</v>
      </c>
      <c r="G666" s="189">
        <v>160.53</v>
      </c>
      <c r="H666" s="283"/>
      <c r="I666" s="17">
        <f>H666/G666*100-100</f>
        <v>-100</v>
      </c>
      <c r="J666" s="91" t="s">
        <v>1188</v>
      </c>
    </row>
    <row r="667" spans="1:10" x14ac:dyDescent="0.2">
      <c r="A667" s="1" t="s">
        <v>680</v>
      </c>
      <c r="B667" s="3">
        <v>660</v>
      </c>
      <c r="C667" s="322" t="s">
        <v>681</v>
      </c>
      <c r="D667" s="323"/>
      <c r="E667" s="323"/>
      <c r="F667" s="323"/>
      <c r="G667" s="323"/>
      <c r="H667" s="323"/>
      <c r="I667" s="323"/>
      <c r="J667" s="324"/>
    </row>
    <row r="668" spans="1:10" ht="33" customHeight="1" x14ac:dyDescent="0.2">
      <c r="A668" s="144">
        <v>1</v>
      </c>
      <c r="B668" s="3">
        <v>661</v>
      </c>
      <c r="C668" s="64" t="s">
        <v>682</v>
      </c>
      <c r="D668" s="13" t="s">
        <v>16</v>
      </c>
      <c r="E668" s="77" t="s">
        <v>57</v>
      </c>
      <c r="F668" s="189">
        <v>0</v>
      </c>
      <c r="G668" s="189">
        <v>16</v>
      </c>
      <c r="H668" s="283">
        <v>0</v>
      </c>
      <c r="I668" s="189">
        <v>-100</v>
      </c>
      <c r="J668" s="123" t="s">
        <v>1394</v>
      </c>
    </row>
    <row r="669" spans="1:10" x14ac:dyDescent="0.2">
      <c r="A669" s="36" t="s">
        <v>683</v>
      </c>
      <c r="B669" s="3">
        <v>662</v>
      </c>
      <c r="C669" s="326" t="s">
        <v>684</v>
      </c>
      <c r="D669" s="327"/>
      <c r="E669" s="327"/>
      <c r="F669" s="327"/>
      <c r="G669" s="327"/>
      <c r="H669" s="327"/>
      <c r="I669" s="327"/>
      <c r="J669" s="328"/>
    </row>
    <row r="670" spans="1:10" ht="31.5" x14ac:dyDescent="0.25">
      <c r="A670" s="144">
        <v>1</v>
      </c>
      <c r="B670" s="3">
        <v>663</v>
      </c>
      <c r="C670" s="64" t="s">
        <v>685</v>
      </c>
      <c r="D670" s="59" t="s">
        <v>16</v>
      </c>
      <c r="E670" s="77" t="s">
        <v>17</v>
      </c>
      <c r="F670" s="99">
        <v>83.5</v>
      </c>
      <c r="G670" s="100">
        <v>92.1</v>
      </c>
      <c r="H670" s="283">
        <v>92.1</v>
      </c>
      <c r="I670" s="99">
        <v>0</v>
      </c>
      <c r="J670" s="107" t="s">
        <v>97</v>
      </c>
    </row>
    <row r="671" spans="1:10" ht="31.5" x14ac:dyDescent="0.2">
      <c r="A671" s="144">
        <v>2</v>
      </c>
      <c r="B671" s="3">
        <v>664</v>
      </c>
      <c r="C671" s="64" t="s">
        <v>629</v>
      </c>
      <c r="D671" s="13" t="s">
        <v>16</v>
      </c>
      <c r="E671" s="77" t="s">
        <v>17</v>
      </c>
      <c r="F671" s="99">
        <v>54</v>
      </c>
      <c r="G671" s="100">
        <v>56.5</v>
      </c>
      <c r="H671" s="283">
        <v>0</v>
      </c>
      <c r="I671" s="44">
        <f>H671/G671*100-100</f>
        <v>-100</v>
      </c>
      <c r="J671" s="207" t="s">
        <v>1395</v>
      </c>
    </row>
    <row r="672" spans="1:10" ht="31.5" x14ac:dyDescent="0.2">
      <c r="A672" s="144">
        <v>3</v>
      </c>
      <c r="B672" s="3">
        <v>665</v>
      </c>
      <c r="C672" s="64" t="s">
        <v>630</v>
      </c>
      <c r="D672" s="59" t="s">
        <v>16</v>
      </c>
      <c r="E672" s="77" t="s">
        <v>631</v>
      </c>
      <c r="F672" s="99">
        <v>0.4</v>
      </c>
      <c r="G672" s="100">
        <v>22.4</v>
      </c>
      <c r="H672" s="283">
        <v>14.3</v>
      </c>
      <c r="I672" s="44">
        <f>H672/G672*100-100</f>
        <v>-36.160714285714278</v>
      </c>
      <c r="J672" s="208" t="s">
        <v>1280</v>
      </c>
    </row>
    <row r="673" spans="1:10" x14ac:dyDescent="0.2">
      <c r="A673" s="1" t="s">
        <v>686</v>
      </c>
      <c r="B673" s="3">
        <v>666</v>
      </c>
      <c r="C673" s="322" t="s">
        <v>687</v>
      </c>
      <c r="D673" s="323"/>
      <c r="E673" s="323"/>
      <c r="F673" s="323"/>
      <c r="G673" s="323"/>
      <c r="H673" s="323"/>
      <c r="I673" s="323"/>
      <c r="J673" s="324"/>
    </row>
    <row r="674" spans="1:10" ht="31.5" x14ac:dyDescent="0.25">
      <c r="A674" s="144">
        <v>1</v>
      </c>
      <c r="B674" s="3">
        <v>667</v>
      </c>
      <c r="C674" s="64" t="s">
        <v>688</v>
      </c>
      <c r="D674" s="13" t="s">
        <v>16</v>
      </c>
      <c r="E674" s="77" t="s">
        <v>45</v>
      </c>
      <c r="F674" s="99">
        <v>10864</v>
      </c>
      <c r="G674" s="100">
        <v>11057</v>
      </c>
      <c r="H674" s="283">
        <v>11057</v>
      </c>
      <c r="I674" s="44">
        <f>H674/G674*100-100</f>
        <v>0</v>
      </c>
      <c r="J674" s="107" t="s">
        <v>97</v>
      </c>
    </row>
    <row r="675" spans="1:10" ht="31.5" x14ac:dyDescent="0.2">
      <c r="A675" s="144">
        <v>2</v>
      </c>
      <c r="B675" s="3">
        <v>668</v>
      </c>
      <c r="C675" s="64" t="s">
        <v>689</v>
      </c>
      <c r="D675" s="13" t="s">
        <v>16</v>
      </c>
      <c r="E675" s="77" t="s">
        <v>690</v>
      </c>
      <c r="F675" s="99">
        <v>62.4</v>
      </c>
      <c r="G675" s="100">
        <v>62.7</v>
      </c>
      <c r="H675" s="283">
        <v>0</v>
      </c>
      <c r="I675" s="44">
        <f>H675/G675*100-100</f>
        <v>-100</v>
      </c>
      <c r="J675" s="132" t="s">
        <v>1395</v>
      </c>
    </row>
    <row r="676" spans="1:10" x14ac:dyDescent="0.25">
      <c r="A676" s="144">
        <v>3</v>
      </c>
      <c r="B676" s="3">
        <v>669</v>
      </c>
      <c r="C676" s="64" t="s">
        <v>691</v>
      </c>
      <c r="D676" s="13" t="s">
        <v>16</v>
      </c>
      <c r="E676" s="77" t="s">
        <v>690</v>
      </c>
      <c r="F676" s="99">
        <v>109.98</v>
      </c>
      <c r="G676" s="100">
        <v>109.98</v>
      </c>
      <c r="H676" s="283">
        <v>109.98</v>
      </c>
      <c r="I676" s="44">
        <f>H676/G676*100-100</f>
        <v>0</v>
      </c>
      <c r="J676" s="107" t="s">
        <v>97</v>
      </c>
    </row>
    <row r="677" spans="1:10" x14ac:dyDescent="0.25">
      <c r="A677" s="144">
        <v>4</v>
      </c>
      <c r="B677" s="3">
        <v>670</v>
      </c>
      <c r="C677" s="64" t="s">
        <v>692</v>
      </c>
      <c r="D677" s="13"/>
      <c r="E677" s="77" t="s">
        <v>693</v>
      </c>
      <c r="F677" s="99">
        <v>0</v>
      </c>
      <c r="G677" s="100">
        <v>0</v>
      </c>
      <c r="H677" s="283">
        <v>0</v>
      </c>
      <c r="I677" s="99" t="s">
        <v>97</v>
      </c>
      <c r="J677" s="107" t="s">
        <v>97</v>
      </c>
    </row>
    <row r="678" spans="1:10" ht="15.75" customHeight="1" x14ac:dyDescent="0.2">
      <c r="A678" s="1" t="s">
        <v>694</v>
      </c>
      <c r="B678" s="3">
        <v>671</v>
      </c>
      <c r="C678" s="322" t="s">
        <v>695</v>
      </c>
      <c r="D678" s="323"/>
      <c r="E678" s="323"/>
      <c r="F678" s="323"/>
      <c r="G678" s="323"/>
      <c r="H678" s="323"/>
      <c r="I678" s="323"/>
      <c r="J678" s="324"/>
    </row>
    <row r="679" spans="1:10" x14ac:dyDescent="0.2">
      <c r="A679" s="144">
        <v>1</v>
      </c>
      <c r="B679" s="3">
        <v>672</v>
      </c>
      <c r="C679" s="64" t="s">
        <v>696</v>
      </c>
      <c r="D679" s="59" t="s">
        <v>16</v>
      </c>
      <c r="E679" s="77" t="s">
        <v>578</v>
      </c>
      <c r="F679" s="189">
        <v>0</v>
      </c>
      <c r="G679" s="189">
        <v>0</v>
      </c>
      <c r="H679" s="283">
        <v>0</v>
      </c>
      <c r="I679" s="189" t="s">
        <v>97</v>
      </c>
      <c r="J679" s="91"/>
    </row>
    <row r="680" spans="1:10" ht="15.75" customHeight="1" x14ac:dyDescent="0.2">
      <c r="A680" s="1" t="s">
        <v>697</v>
      </c>
      <c r="B680" s="3">
        <v>673</v>
      </c>
      <c r="C680" s="322" t="s">
        <v>698</v>
      </c>
      <c r="D680" s="323"/>
      <c r="E680" s="323"/>
      <c r="F680" s="323"/>
      <c r="G680" s="323"/>
      <c r="H680" s="323"/>
      <c r="I680" s="323"/>
      <c r="J680" s="324"/>
    </row>
    <row r="681" spans="1:10" ht="47.25" x14ac:dyDescent="0.25">
      <c r="A681" s="144">
        <v>1</v>
      </c>
      <c r="B681" s="3">
        <v>674</v>
      </c>
      <c r="C681" s="64" t="s">
        <v>699</v>
      </c>
      <c r="D681" s="13" t="s">
        <v>16</v>
      </c>
      <c r="E681" s="77" t="s">
        <v>17</v>
      </c>
      <c r="F681" s="99">
        <v>99.15</v>
      </c>
      <c r="G681" s="100">
        <v>100</v>
      </c>
      <c r="H681" s="283">
        <v>66.599999999999994</v>
      </c>
      <c r="I681" s="99">
        <f>H681/G681*100-100</f>
        <v>-33.400000000000006</v>
      </c>
      <c r="J681" s="134" t="s">
        <v>1396</v>
      </c>
    </row>
    <row r="682" spans="1:10" ht="28.5" customHeight="1" x14ac:dyDescent="0.2">
      <c r="A682" s="1" t="s">
        <v>700</v>
      </c>
      <c r="B682" s="3">
        <v>675</v>
      </c>
      <c r="C682" s="322" t="s">
        <v>701</v>
      </c>
      <c r="D682" s="323"/>
      <c r="E682" s="323"/>
      <c r="F682" s="323"/>
      <c r="G682" s="323"/>
      <c r="H682" s="323"/>
      <c r="I682" s="323"/>
      <c r="J682" s="324"/>
    </row>
    <row r="683" spans="1:10" ht="31.5" x14ac:dyDescent="0.25">
      <c r="A683" s="144">
        <v>1</v>
      </c>
      <c r="B683" s="3">
        <v>676</v>
      </c>
      <c r="C683" s="64" t="s">
        <v>702</v>
      </c>
      <c r="D683" s="13" t="s">
        <v>16</v>
      </c>
      <c r="E683" s="77" t="s">
        <v>17</v>
      </c>
      <c r="F683" s="99">
        <v>100</v>
      </c>
      <c r="G683" s="100">
        <v>100</v>
      </c>
      <c r="H683" s="283">
        <v>100</v>
      </c>
      <c r="I683" s="99">
        <v>0</v>
      </c>
      <c r="J683" s="107"/>
    </row>
    <row r="684" spans="1:10" x14ac:dyDescent="0.2">
      <c r="A684" s="1" t="s">
        <v>703</v>
      </c>
      <c r="B684" s="3">
        <v>677</v>
      </c>
      <c r="C684" s="322" t="s">
        <v>704</v>
      </c>
      <c r="D684" s="323"/>
      <c r="E684" s="323"/>
      <c r="F684" s="323"/>
      <c r="G684" s="323"/>
      <c r="H684" s="323"/>
      <c r="I684" s="323"/>
      <c r="J684" s="324"/>
    </row>
    <row r="685" spans="1:10" ht="15.75" customHeight="1" x14ac:dyDescent="0.2">
      <c r="A685" s="144">
        <v>1</v>
      </c>
      <c r="B685" s="3">
        <v>678</v>
      </c>
      <c r="C685" s="64" t="s">
        <v>705</v>
      </c>
      <c r="D685" s="13" t="s">
        <v>16</v>
      </c>
      <c r="E685" s="77" t="s">
        <v>21</v>
      </c>
      <c r="F685" s="189">
        <v>0</v>
      </c>
      <c r="G685" s="189">
        <v>0</v>
      </c>
      <c r="H685" s="283">
        <v>0</v>
      </c>
      <c r="I685" s="189">
        <v>0</v>
      </c>
      <c r="J685" s="91"/>
    </row>
    <row r="686" spans="1:10" ht="31.5" x14ac:dyDescent="0.25">
      <c r="A686" s="144">
        <v>2</v>
      </c>
      <c r="B686" s="3">
        <v>679</v>
      </c>
      <c r="C686" s="60" t="s">
        <v>1190</v>
      </c>
      <c r="D686" s="59" t="s">
        <v>16</v>
      </c>
      <c r="E686" s="107" t="s">
        <v>631</v>
      </c>
      <c r="F686" s="99">
        <v>0.4</v>
      </c>
      <c r="G686" s="100">
        <v>6.5</v>
      </c>
      <c r="H686" s="283">
        <v>0</v>
      </c>
      <c r="I686" s="99">
        <f>H686/G686*100-100</f>
        <v>-100</v>
      </c>
      <c r="J686" s="133" t="s">
        <v>1280</v>
      </c>
    </row>
    <row r="687" spans="1:10" ht="31.5" x14ac:dyDescent="0.25">
      <c r="A687" s="144">
        <v>3</v>
      </c>
      <c r="B687" s="3">
        <v>680</v>
      </c>
      <c r="C687" s="60" t="s">
        <v>1191</v>
      </c>
      <c r="D687" s="59" t="s">
        <v>16</v>
      </c>
      <c r="E687" s="107" t="s">
        <v>76</v>
      </c>
      <c r="F687" s="99">
        <v>0</v>
      </c>
      <c r="G687" s="100">
        <v>1</v>
      </c>
      <c r="H687" s="283">
        <v>0</v>
      </c>
      <c r="I687" s="99">
        <f>H687/G687*100-100</f>
        <v>-100</v>
      </c>
      <c r="J687" s="133" t="s">
        <v>1282</v>
      </c>
    </row>
    <row r="688" spans="1:10" ht="31.5" x14ac:dyDescent="0.25">
      <c r="A688" s="144">
        <v>4</v>
      </c>
      <c r="B688" s="3">
        <v>681</v>
      </c>
      <c r="C688" s="60" t="s">
        <v>1190</v>
      </c>
      <c r="D688" s="122" t="s">
        <v>16</v>
      </c>
      <c r="E688" s="107" t="s">
        <v>631</v>
      </c>
      <c r="F688" s="99" t="s">
        <v>97</v>
      </c>
      <c r="G688" s="100">
        <v>15.9</v>
      </c>
      <c r="H688" s="283">
        <v>14.3</v>
      </c>
      <c r="I688" s="44">
        <f>H688/G688*100-100</f>
        <v>-10.062893081761004</v>
      </c>
      <c r="J688" s="133" t="s">
        <v>1283</v>
      </c>
    </row>
    <row r="689" spans="1:10" ht="33" customHeight="1" x14ac:dyDescent="0.2">
      <c r="A689" s="141" t="s">
        <v>706</v>
      </c>
      <c r="B689" s="3">
        <v>682</v>
      </c>
      <c r="C689" s="325" t="s">
        <v>707</v>
      </c>
      <c r="D689" s="325"/>
      <c r="E689" s="325"/>
      <c r="F689" s="325"/>
      <c r="G689" s="325"/>
      <c r="H689" s="325"/>
      <c r="I689" s="325"/>
      <c r="J689" s="325"/>
    </row>
    <row r="690" spans="1:10" ht="31.5" x14ac:dyDescent="0.2">
      <c r="A690" s="144">
        <v>1</v>
      </c>
      <c r="B690" s="3">
        <v>683</v>
      </c>
      <c r="C690" s="64" t="s">
        <v>1277</v>
      </c>
      <c r="D690" s="13" t="s">
        <v>16</v>
      </c>
      <c r="E690" s="77" t="s">
        <v>17</v>
      </c>
      <c r="F690" s="43">
        <v>100</v>
      </c>
      <c r="G690" s="105">
        <v>95</v>
      </c>
      <c r="H690" s="3">
        <v>54.4</v>
      </c>
      <c r="I690" s="104">
        <f>H690/G690*100-100</f>
        <v>-42.736842105263165</v>
      </c>
      <c r="J690" s="118"/>
    </row>
    <row r="691" spans="1:10" ht="15.75" customHeight="1" x14ac:dyDescent="0.2">
      <c r="A691" s="1" t="s">
        <v>708</v>
      </c>
      <c r="B691" s="3">
        <v>684</v>
      </c>
      <c r="C691" s="322" t="s">
        <v>709</v>
      </c>
      <c r="D691" s="323"/>
      <c r="E691" s="323"/>
      <c r="F691" s="323"/>
      <c r="G691" s="323"/>
      <c r="H691" s="323"/>
      <c r="I691" s="323"/>
      <c r="J691" s="324"/>
    </row>
    <row r="692" spans="1:10" x14ac:dyDescent="0.2">
      <c r="A692" s="144">
        <v>1</v>
      </c>
      <c r="B692" s="3">
        <v>685</v>
      </c>
      <c r="C692" s="64" t="s">
        <v>710</v>
      </c>
      <c r="D692" s="13" t="s">
        <v>16</v>
      </c>
      <c r="E692" s="77" t="s">
        <v>17</v>
      </c>
      <c r="F692" s="43">
        <v>101</v>
      </c>
      <c r="G692" s="105">
        <v>95</v>
      </c>
      <c r="H692" s="3">
        <v>52.3</v>
      </c>
      <c r="I692" s="104">
        <f>H692/G692*100-100</f>
        <v>-44.947368421052637</v>
      </c>
      <c r="J692" s="118"/>
    </row>
    <row r="693" spans="1:10" ht="15.75" customHeight="1" x14ac:dyDescent="0.2">
      <c r="A693" s="1" t="s">
        <v>711</v>
      </c>
      <c r="B693" s="3">
        <v>686</v>
      </c>
      <c r="C693" s="322" t="s">
        <v>712</v>
      </c>
      <c r="D693" s="323"/>
      <c r="E693" s="323"/>
      <c r="F693" s="323"/>
      <c r="G693" s="323"/>
      <c r="H693" s="323"/>
      <c r="I693" s="323"/>
      <c r="J693" s="324"/>
    </row>
    <row r="694" spans="1:10" ht="30.75" customHeight="1" x14ac:dyDescent="0.2">
      <c r="A694" s="144">
        <v>1</v>
      </c>
      <c r="B694" s="3">
        <v>687</v>
      </c>
      <c r="C694" s="64" t="s">
        <v>710</v>
      </c>
      <c r="D694" s="13" t="s">
        <v>16</v>
      </c>
      <c r="E694" s="77" t="s">
        <v>17</v>
      </c>
      <c r="F694" s="43">
        <v>115</v>
      </c>
      <c r="G694" s="105">
        <v>95</v>
      </c>
      <c r="H694" s="3">
        <v>22.5</v>
      </c>
      <c r="I694" s="104">
        <f>H694/G694*100-100</f>
        <v>-76.31578947368422</v>
      </c>
      <c r="J694" s="118"/>
    </row>
    <row r="695" spans="1:10" ht="30.75" customHeight="1" x14ac:dyDescent="0.2">
      <c r="A695" s="145" t="s">
        <v>1270</v>
      </c>
      <c r="B695" s="3">
        <v>688</v>
      </c>
      <c r="C695" s="343" t="s">
        <v>1287</v>
      </c>
      <c r="D695" s="344"/>
      <c r="E695" s="344"/>
      <c r="F695" s="344"/>
      <c r="G695" s="344"/>
      <c r="H695" s="344"/>
      <c r="I695" s="344"/>
      <c r="J695" s="345"/>
    </row>
    <row r="696" spans="1:10" ht="42.75" customHeight="1" x14ac:dyDescent="0.2">
      <c r="A696" s="144">
        <v>1</v>
      </c>
      <c r="B696" s="3">
        <v>689</v>
      </c>
      <c r="C696" s="137" t="s">
        <v>1278</v>
      </c>
      <c r="D696" s="136" t="s">
        <v>16</v>
      </c>
      <c r="E696" s="136" t="s">
        <v>17</v>
      </c>
      <c r="F696" s="43" t="s">
        <v>97</v>
      </c>
      <c r="G696" s="105">
        <v>29.6</v>
      </c>
      <c r="H696" s="3">
        <v>28.7</v>
      </c>
      <c r="I696" s="104">
        <f>H696/G696*100-100</f>
        <v>-3.0405405405405475</v>
      </c>
      <c r="J696" s="140" t="s">
        <v>1281</v>
      </c>
    </row>
    <row r="697" spans="1:10" ht="42" customHeight="1" x14ac:dyDescent="0.2">
      <c r="A697" s="144">
        <v>2</v>
      </c>
      <c r="B697" s="3">
        <v>690</v>
      </c>
      <c r="C697" s="137" t="s">
        <v>1279</v>
      </c>
      <c r="D697" s="136" t="s">
        <v>16</v>
      </c>
      <c r="E697" s="136" t="s">
        <v>17</v>
      </c>
      <c r="F697" s="43" t="s">
        <v>97</v>
      </c>
      <c r="G697" s="105">
        <v>39.700000000000003</v>
      </c>
      <c r="H697" s="3">
        <v>37.9</v>
      </c>
      <c r="I697" s="104">
        <f>H697/G697*100-100</f>
        <v>-4.5340050377833876</v>
      </c>
      <c r="J697" s="140" t="s">
        <v>1281</v>
      </c>
    </row>
    <row r="698" spans="1:10" ht="30.75" customHeight="1" x14ac:dyDescent="0.2">
      <c r="A698" s="143" t="s">
        <v>1271</v>
      </c>
      <c r="B698" s="3">
        <v>691</v>
      </c>
      <c r="C698" s="322" t="s">
        <v>1288</v>
      </c>
      <c r="D698" s="323"/>
      <c r="E698" s="323"/>
      <c r="F698" s="323"/>
      <c r="G698" s="323"/>
      <c r="H698" s="323"/>
      <c r="I698" s="323"/>
      <c r="J698" s="324"/>
    </row>
    <row r="699" spans="1:10" ht="46.5" customHeight="1" x14ac:dyDescent="0.2">
      <c r="A699" s="144">
        <v>1</v>
      </c>
      <c r="B699" s="3">
        <v>692</v>
      </c>
      <c r="C699" s="137" t="s">
        <v>1289</v>
      </c>
      <c r="D699" s="139" t="s">
        <v>16</v>
      </c>
      <c r="E699" s="136" t="s">
        <v>21</v>
      </c>
      <c r="F699" s="43" t="s">
        <v>97</v>
      </c>
      <c r="G699" s="105">
        <v>1</v>
      </c>
      <c r="H699" s="3">
        <v>0</v>
      </c>
      <c r="I699" s="104">
        <f>H699/G699*100-100</f>
        <v>-100</v>
      </c>
      <c r="J699" s="140" t="s">
        <v>1281</v>
      </c>
    </row>
    <row r="700" spans="1:10" ht="30.75" customHeight="1" x14ac:dyDescent="0.2">
      <c r="A700" s="143" t="s">
        <v>1272</v>
      </c>
      <c r="B700" s="3">
        <v>693</v>
      </c>
      <c r="C700" s="322" t="s">
        <v>1290</v>
      </c>
      <c r="D700" s="323"/>
      <c r="E700" s="323"/>
      <c r="F700" s="323"/>
      <c r="G700" s="323"/>
      <c r="H700" s="323"/>
      <c r="I700" s="323"/>
      <c r="J700" s="324"/>
    </row>
    <row r="701" spans="1:10" ht="42" customHeight="1" x14ac:dyDescent="0.2">
      <c r="A701" s="144">
        <v>1</v>
      </c>
      <c r="B701" s="3">
        <v>694</v>
      </c>
      <c r="C701" s="138" t="s">
        <v>1291</v>
      </c>
      <c r="D701" s="139" t="s">
        <v>16</v>
      </c>
      <c r="E701" s="136" t="s">
        <v>21</v>
      </c>
      <c r="F701" s="43" t="s">
        <v>97</v>
      </c>
      <c r="G701" s="105">
        <v>1</v>
      </c>
      <c r="H701" s="3">
        <v>0</v>
      </c>
      <c r="I701" s="104">
        <f>H701/G701*100-100</f>
        <v>-100</v>
      </c>
      <c r="J701" s="140" t="s">
        <v>1281</v>
      </c>
    </row>
    <row r="702" spans="1:10" s="31" customFormat="1" ht="27" customHeight="1" x14ac:dyDescent="0.2">
      <c r="A702" s="201" t="s">
        <v>713</v>
      </c>
      <c r="B702" s="3">
        <v>695</v>
      </c>
      <c r="C702" s="325" t="s">
        <v>714</v>
      </c>
      <c r="D702" s="325"/>
      <c r="E702" s="325"/>
      <c r="F702" s="325"/>
      <c r="G702" s="325"/>
      <c r="H702" s="325"/>
      <c r="I702" s="325"/>
      <c r="J702" s="325"/>
    </row>
    <row r="703" spans="1:10" s="31" customFormat="1" ht="38.25" customHeight="1" x14ac:dyDescent="0.2">
      <c r="A703" s="144">
        <v>1</v>
      </c>
      <c r="B703" s="3">
        <v>696</v>
      </c>
      <c r="C703" s="64" t="s">
        <v>715</v>
      </c>
      <c r="D703" s="13" t="s">
        <v>16</v>
      </c>
      <c r="E703" s="77" t="s">
        <v>17</v>
      </c>
      <c r="F703" s="189">
        <v>84.6</v>
      </c>
      <c r="G703" s="189">
        <v>87</v>
      </c>
      <c r="H703" s="283">
        <v>87</v>
      </c>
      <c r="I703" s="189">
        <v>0</v>
      </c>
      <c r="J703" s="78"/>
    </row>
    <row r="704" spans="1:10" s="31" customFormat="1" ht="38.25" customHeight="1" x14ac:dyDescent="0.2">
      <c r="A704" s="144">
        <v>2</v>
      </c>
      <c r="B704" s="3">
        <v>697</v>
      </c>
      <c r="C704" s="64" t="s">
        <v>716</v>
      </c>
      <c r="D704" s="13" t="s">
        <v>16</v>
      </c>
      <c r="E704" s="77" t="s">
        <v>17</v>
      </c>
      <c r="F704" s="189">
        <v>65</v>
      </c>
      <c r="G704" s="189">
        <v>71</v>
      </c>
      <c r="H704" s="283">
        <v>71</v>
      </c>
      <c r="I704" s="189">
        <v>0</v>
      </c>
      <c r="J704" s="78"/>
    </row>
    <row r="705" spans="1:10" s="31" customFormat="1" ht="29.25" customHeight="1" x14ac:dyDescent="0.2">
      <c r="A705" s="36" t="s">
        <v>717</v>
      </c>
      <c r="B705" s="3">
        <v>698</v>
      </c>
      <c r="C705" s="326" t="s">
        <v>718</v>
      </c>
      <c r="D705" s="327"/>
      <c r="E705" s="327"/>
      <c r="F705" s="327"/>
      <c r="G705" s="327"/>
      <c r="H705" s="327"/>
      <c r="I705" s="327"/>
      <c r="J705" s="328"/>
    </row>
    <row r="706" spans="1:10" s="31" customFormat="1" ht="39" customHeight="1" x14ac:dyDescent="0.2">
      <c r="A706" s="144">
        <v>1</v>
      </c>
      <c r="B706" s="3">
        <v>699</v>
      </c>
      <c r="C706" s="64" t="s">
        <v>715</v>
      </c>
      <c r="D706" s="13" t="s">
        <v>16</v>
      </c>
      <c r="E706" s="77" t="s">
        <v>17</v>
      </c>
      <c r="F706" s="189">
        <v>84.6</v>
      </c>
      <c r="G706" s="189">
        <v>87</v>
      </c>
      <c r="H706" s="283">
        <v>87</v>
      </c>
      <c r="I706" s="189">
        <v>0</v>
      </c>
      <c r="J706" s="78"/>
    </row>
    <row r="707" spans="1:10" s="31" customFormat="1" ht="39" customHeight="1" x14ac:dyDescent="0.2">
      <c r="A707" s="144">
        <v>2</v>
      </c>
      <c r="B707" s="3">
        <v>700</v>
      </c>
      <c r="C707" s="64" t="s">
        <v>716</v>
      </c>
      <c r="D707" s="13" t="s">
        <v>16</v>
      </c>
      <c r="E707" s="77" t="s">
        <v>17</v>
      </c>
      <c r="F707" s="189">
        <v>65</v>
      </c>
      <c r="G707" s="189">
        <v>71</v>
      </c>
      <c r="H707" s="283">
        <v>71</v>
      </c>
      <c r="I707" s="189">
        <v>0</v>
      </c>
      <c r="J707" s="78"/>
    </row>
    <row r="708" spans="1:10" s="31" customFormat="1" ht="33" customHeight="1" x14ac:dyDescent="0.2">
      <c r="A708" s="45" t="s">
        <v>719</v>
      </c>
      <c r="B708" s="3">
        <v>701</v>
      </c>
      <c r="C708" s="322" t="s">
        <v>720</v>
      </c>
      <c r="D708" s="323"/>
      <c r="E708" s="323"/>
      <c r="F708" s="323"/>
      <c r="G708" s="323"/>
      <c r="H708" s="323"/>
      <c r="I708" s="323"/>
      <c r="J708" s="324"/>
    </row>
    <row r="709" spans="1:10" s="31" customFormat="1" ht="30.75" customHeight="1" x14ac:dyDescent="0.2">
      <c r="A709" s="144">
        <v>1</v>
      </c>
      <c r="B709" s="3">
        <v>702</v>
      </c>
      <c r="C709" s="64" t="s">
        <v>721</v>
      </c>
      <c r="D709" s="13" t="s">
        <v>16</v>
      </c>
      <c r="E709" s="77" t="s">
        <v>722</v>
      </c>
      <c r="F709" s="189">
        <v>1300.5</v>
      </c>
      <c r="G709" s="189">
        <v>1337.4</v>
      </c>
      <c r="H709" s="283">
        <v>1337.4</v>
      </c>
      <c r="I709" s="189">
        <v>0</v>
      </c>
      <c r="J709" s="78"/>
    </row>
    <row r="710" spans="1:10" s="31" customFormat="1" ht="32.25" customHeight="1" x14ac:dyDescent="0.2">
      <c r="A710" s="144">
        <v>2</v>
      </c>
      <c r="B710" s="3">
        <v>703</v>
      </c>
      <c r="C710" s="64" t="s">
        <v>723</v>
      </c>
      <c r="D710" s="13" t="s">
        <v>16</v>
      </c>
      <c r="E710" s="77" t="s">
        <v>722</v>
      </c>
      <c r="F710" s="189">
        <v>845.3</v>
      </c>
      <c r="G710" s="189">
        <v>949.6</v>
      </c>
      <c r="H710" s="283">
        <v>949.6</v>
      </c>
      <c r="I710" s="189">
        <v>0</v>
      </c>
      <c r="J710" s="78"/>
    </row>
    <row r="711" spans="1:10" s="202" customFormat="1" ht="32.25" customHeight="1" x14ac:dyDescent="0.2">
      <c r="A711" s="201" t="s">
        <v>724</v>
      </c>
      <c r="B711" s="3">
        <v>704</v>
      </c>
      <c r="C711" s="325" t="s">
        <v>1131</v>
      </c>
      <c r="D711" s="325"/>
      <c r="E711" s="325"/>
      <c r="F711" s="325"/>
      <c r="G711" s="325"/>
      <c r="H711" s="325"/>
      <c r="I711" s="325"/>
      <c r="J711" s="325"/>
    </row>
    <row r="712" spans="1:10" s="27" customFormat="1" ht="31.5" x14ac:dyDescent="0.2">
      <c r="A712" s="149" t="s">
        <v>14</v>
      </c>
      <c r="B712" s="3">
        <v>705</v>
      </c>
      <c r="C712" s="65" t="s">
        <v>1128</v>
      </c>
      <c r="D712" s="3" t="s">
        <v>16</v>
      </c>
      <c r="E712" s="3" t="s">
        <v>17</v>
      </c>
      <c r="F712" s="192">
        <v>21.27</v>
      </c>
      <c r="G712" s="192">
        <v>45</v>
      </c>
      <c r="H712" s="292">
        <v>42.62</v>
      </c>
      <c r="I712" s="18">
        <f>(H712/G712*100)-100</f>
        <v>-5.2888888888888914</v>
      </c>
      <c r="J712" s="90"/>
    </row>
    <row r="713" spans="1:10" s="27" customFormat="1" ht="110.25" customHeight="1" x14ac:dyDescent="0.2">
      <c r="A713" s="149" t="s">
        <v>18</v>
      </c>
      <c r="B713" s="3">
        <v>706</v>
      </c>
      <c r="C713" s="65" t="s">
        <v>725</v>
      </c>
      <c r="D713" s="3" t="s">
        <v>16</v>
      </c>
      <c r="E713" s="3" t="s">
        <v>17</v>
      </c>
      <c r="F713" s="192">
        <v>100</v>
      </c>
      <c r="G713" s="192">
        <v>85</v>
      </c>
      <c r="H713" s="292">
        <v>98.66</v>
      </c>
      <c r="I713" s="18">
        <f>(H713/G713*100)-100</f>
        <v>16.07058823529411</v>
      </c>
      <c r="J713" s="65" t="s">
        <v>1285</v>
      </c>
    </row>
    <row r="714" spans="1:10" s="27" customFormat="1" ht="15.75" customHeight="1" x14ac:dyDescent="0.2">
      <c r="A714" s="36" t="s">
        <v>726</v>
      </c>
      <c r="B714" s="3">
        <v>707</v>
      </c>
      <c r="C714" s="326" t="s">
        <v>727</v>
      </c>
      <c r="D714" s="327"/>
      <c r="E714" s="327"/>
      <c r="F714" s="327"/>
      <c r="G714" s="327"/>
      <c r="H714" s="327"/>
      <c r="I714" s="327"/>
      <c r="J714" s="328"/>
    </row>
    <row r="715" spans="1:10" s="27" customFormat="1" ht="31.5" x14ac:dyDescent="0.2">
      <c r="A715" s="149" t="s">
        <v>14</v>
      </c>
      <c r="B715" s="3">
        <v>708</v>
      </c>
      <c r="C715" s="65" t="s">
        <v>1128</v>
      </c>
      <c r="D715" s="3" t="s">
        <v>16</v>
      </c>
      <c r="E715" s="3" t="s">
        <v>17</v>
      </c>
      <c r="F715" s="192">
        <v>21.27</v>
      </c>
      <c r="G715" s="192">
        <v>45</v>
      </c>
      <c r="H715" s="292">
        <v>42.62</v>
      </c>
      <c r="I715" s="18">
        <f>(H715/G715*100)-100</f>
        <v>-5.2888888888888914</v>
      </c>
      <c r="J715" s="90"/>
    </row>
    <row r="716" spans="1:10" s="27" customFormat="1" ht="63" x14ac:dyDescent="0.2">
      <c r="A716" s="149" t="s">
        <v>18</v>
      </c>
      <c r="B716" s="3">
        <v>709</v>
      </c>
      <c r="C716" s="65" t="s">
        <v>728</v>
      </c>
      <c r="D716" s="3" t="s">
        <v>16</v>
      </c>
      <c r="E716" s="3" t="s">
        <v>17</v>
      </c>
      <c r="F716" s="192">
        <v>41.56</v>
      </c>
      <c r="G716" s="192">
        <v>45</v>
      </c>
      <c r="H716" s="292">
        <v>43.6</v>
      </c>
      <c r="I716" s="18">
        <f>(H716/G716*100)-100</f>
        <v>-3.1111111111111143</v>
      </c>
      <c r="J716" s="90"/>
    </row>
    <row r="717" spans="1:10" s="27" customFormat="1" ht="21.75" customHeight="1" x14ac:dyDescent="0.2">
      <c r="A717" s="1" t="s">
        <v>729</v>
      </c>
      <c r="B717" s="3">
        <v>710</v>
      </c>
      <c r="C717" s="333" t="s">
        <v>730</v>
      </c>
      <c r="D717" s="334"/>
      <c r="E717" s="334"/>
      <c r="F717" s="334"/>
      <c r="G717" s="334"/>
      <c r="H717" s="334"/>
      <c r="I717" s="334"/>
      <c r="J717" s="335"/>
    </row>
    <row r="718" spans="1:10" s="27" customFormat="1" ht="94.5" x14ac:dyDescent="0.2">
      <c r="A718" s="149" t="s">
        <v>14</v>
      </c>
      <c r="B718" s="3">
        <v>711</v>
      </c>
      <c r="C718" s="65" t="s">
        <v>731</v>
      </c>
      <c r="D718" s="3" t="s">
        <v>16</v>
      </c>
      <c r="E718" s="3" t="s">
        <v>17</v>
      </c>
      <c r="F718" s="192">
        <v>74.290000000000006</v>
      </c>
      <c r="G718" s="192">
        <v>75</v>
      </c>
      <c r="H718" s="292">
        <v>74.36</v>
      </c>
      <c r="I718" s="18">
        <f>(H718/G718*100)-100</f>
        <v>-0.85333333333333883</v>
      </c>
      <c r="J718" s="90"/>
    </row>
    <row r="719" spans="1:10" s="27" customFormat="1" ht="15.75" customHeight="1" x14ac:dyDescent="0.2">
      <c r="A719" s="1" t="s">
        <v>732</v>
      </c>
      <c r="B719" s="3">
        <v>712</v>
      </c>
      <c r="C719" s="333" t="s">
        <v>733</v>
      </c>
      <c r="D719" s="334"/>
      <c r="E719" s="334"/>
      <c r="F719" s="334"/>
      <c r="G719" s="334"/>
      <c r="H719" s="334"/>
      <c r="I719" s="334"/>
      <c r="J719" s="335"/>
    </row>
    <row r="720" spans="1:10" s="27" customFormat="1" ht="47.25" x14ac:dyDescent="0.2">
      <c r="A720" s="149" t="s">
        <v>14</v>
      </c>
      <c r="B720" s="3">
        <v>713</v>
      </c>
      <c r="C720" s="65" t="s">
        <v>734</v>
      </c>
      <c r="D720" s="3" t="s">
        <v>16</v>
      </c>
      <c r="E720" s="3" t="s">
        <v>17</v>
      </c>
      <c r="F720" s="18">
        <v>100</v>
      </c>
      <c r="G720" s="18">
        <v>100</v>
      </c>
      <c r="H720" s="18">
        <v>100</v>
      </c>
      <c r="I720" s="18">
        <f>(H720/G720*100)-100</f>
        <v>0</v>
      </c>
      <c r="J720" s="90"/>
    </row>
    <row r="721" spans="1:10" s="27" customFormat="1" ht="24.75" customHeight="1" x14ac:dyDescent="0.2">
      <c r="A721" s="1" t="s">
        <v>735</v>
      </c>
      <c r="B721" s="3">
        <v>714</v>
      </c>
      <c r="C721" s="333" t="s">
        <v>1155</v>
      </c>
      <c r="D721" s="334"/>
      <c r="E721" s="334"/>
      <c r="F721" s="334"/>
      <c r="G721" s="334"/>
      <c r="H721" s="334"/>
      <c r="I721" s="334"/>
      <c r="J721" s="335"/>
    </row>
    <row r="722" spans="1:10" s="27" customFormat="1" ht="47.25" x14ac:dyDescent="0.2">
      <c r="A722" s="149" t="s">
        <v>14</v>
      </c>
      <c r="B722" s="3">
        <v>715</v>
      </c>
      <c r="C722" s="65" t="s">
        <v>736</v>
      </c>
      <c r="D722" s="3" t="s">
        <v>16</v>
      </c>
      <c r="E722" s="3" t="s">
        <v>17</v>
      </c>
      <c r="F722" s="3">
        <v>60.25</v>
      </c>
      <c r="G722" s="18">
        <v>62</v>
      </c>
      <c r="H722" s="3">
        <v>61.65</v>
      </c>
      <c r="I722" s="18">
        <f>(H722/G722*100)-100</f>
        <v>-0.56451612903225623</v>
      </c>
      <c r="J722" s="90"/>
    </row>
    <row r="723" spans="1:10" s="27" customFormat="1" ht="17.25" customHeight="1" x14ac:dyDescent="0.2">
      <c r="A723" s="1" t="s">
        <v>737</v>
      </c>
      <c r="B723" s="3">
        <v>716</v>
      </c>
      <c r="C723" s="333" t="s">
        <v>1133</v>
      </c>
      <c r="D723" s="334"/>
      <c r="E723" s="334"/>
      <c r="F723" s="334"/>
      <c r="G723" s="334"/>
      <c r="H723" s="334"/>
      <c r="I723" s="334"/>
      <c r="J723" s="335"/>
    </row>
    <row r="724" spans="1:10" s="27" customFormat="1" ht="47.25" x14ac:dyDescent="0.2">
      <c r="A724" s="150" t="s">
        <v>14</v>
      </c>
      <c r="B724" s="3">
        <v>717</v>
      </c>
      <c r="C724" s="65" t="s">
        <v>738</v>
      </c>
      <c r="D724" s="3" t="s">
        <v>16</v>
      </c>
      <c r="E724" s="3" t="s">
        <v>739</v>
      </c>
      <c r="F724" s="39">
        <v>35</v>
      </c>
      <c r="G724" s="39">
        <v>37</v>
      </c>
      <c r="H724" s="39">
        <v>37</v>
      </c>
      <c r="I724" s="18">
        <f>(H724/G724*100)-100</f>
        <v>0</v>
      </c>
      <c r="J724" s="90"/>
    </row>
    <row r="725" spans="1:10" s="27" customFormat="1" ht="15.75" customHeight="1" x14ac:dyDescent="0.2">
      <c r="A725" s="1" t="s">
        <v>740</v>
      </c>
      <c r="B725" s="3">
        <v>718</v>
      </c>
      <c r="C725" s="333" t="s">
        <v>741</v>
      </c>
      <c r="D725" s="334"/>
      <c r="E725" s="334"/>
      <c r="F725" s="334"/>
      <c r="G725" s="334"/>
      <c r="H725" s="334"/>
      <c r="I725" s="334"/>
      <c r="J725" s="335"/>
    </row>
    <row r="726" spans="1:10" s="27" customFormat="1" ht="66" customHeight="1" x14ac:dyDescent="0.2">
      <c r="A726" s="149" t="s">
        <v>14</v>
      </c>
      <c r="B726" s="3">
        <v>719</v>
      </c>
      <c r="C726" s="65" t="s">
        <v>742</v>
      </c>
      <c r="D726" s="3" t="s">
        <v>16</v>
      </c>
      <c r="E726" s="3" t="s">
        <v>739</v>
      </c>
      <c r="F726" s="3">
        <v>16</v>
      </c>
      <c r="G726" s="3">
        <v>19</v>
      </c>
      <c r="H726" s="3">
        <v>3</v>
      </c>
      <c r="I726" s="18">
        <f>(H726/G726*100)-100</f>
        <v>-84.21052631578948</v>
      </c>
      <c r="J726" s="3" t="s">
        <v>1286</v>
      </c>
    </row>
    <row r="727" spans="1:10" s="27" customFormat="1" ht="15.75" customHeight="1" x14ac:dyDescent="0.2">
      <c r="A727" s="1" t="s">
        <v>743</v>
      </c>
      <c r="B727" s="3">
        <v>720</v>
      </c>
      <c r="C727" s="333" t="s">
        <v>744</v>
      </c>
      <c r="D727" s="334"/>
      <c r="E727" s="334"/>
      <c r="F727" s="334"/>
      <c r="G727" s="334"/>
      <c r="H727" s="334"/>
      <c r="I727" s="334"/>
      <c r="J727" s="335"/>
    </row>
    <row r="728" spans="1:10" s="27" customFormat="1" ht="63.75" customHeight="1" x14ac:dyDescent="0.2">
      <c r="A728" s="149" t="s">
        <v>14</v>
      </c>
      <c r="B728" s="3">
        <v>721</v>
      </c>
      <c r="C728" s="65" t="s">
        <v>745</v>
      </c>
      <c r="D728" s="3" t="s">
        <v>16</v>
      </c>
      <c r="E728" s="3" t="s">
        <v>17</v>
      </c>
      <c r="F728" s="18">
        <v>100</v>
      </c>
      <c r="G728" s="18">
        <v>100</v>
      </c>
      <c r="H728" s="18">
        <v>100</v>
      </c>
      <c r="I728" s="18">
        <f>(H728/G728*100)-100</f>
        <v>0</v>
      </c>
      <c r="J728" s="90"/>
    </row>
    <row r="729" spans="1:10" s="27" customFormat="1" ht="40.5" customHeight="1" x14ac:dyDescent="0.2">
      <c r="A729" s="150" t="s">
        <v>18</v>
      </c>
      <c r="B729" s="3">
        <v>722</v>
      </c>
      <c r="C729" s="65" t="s">
        <v>746</v>
      </c>
      <c r="D729" s="3" t="s">
        <v>16</v>
      </c>
      <c r="E729" s="3" t="s">
        <v>17</v>
      </c>
      <c r="F729" s="18">
        <v>76.67</v>
      </c>
      <c r="G729" s="18">
        <v>77</v>
      </c>
      <c r="H729" s="18">
        <v>78.569999999999993</v>
      </c>
      <c r="I729" s="18">
        <f>(H729/G729*100)-100</f>
        <v>2.038961038961034</v>
      </c>
      <c r="J729" s="90"/>
    </row>
    <row r="730" spans="1:10" s="27" customFormat="1" ht="18.75" customHeight="1" x14ac:dyDescent="0.2">
      <c r="A730" s="1" t="s">
        <v>747</v>
      </c>
      <c r="B730" s="3">
        <v>723</v>
      </c>
      <c r="C730" s="333" t="s">
        <v>748</v>
      </c>
      <c r="D730" s="334"/>
      <c r="E730" s="334"/>
      <c r="F730" s="334"/>
      <c r="G730" s="334"/>
      <c r="H730" s="334"/>
      <c r="I730" s="334"/>
      <c r="J730" s="335"/>
    </row>
    <row r="731" spans="1:10" s="27" customFormat="1" ht="31.5" customHeight="1" x14ac:dyDescent="0.2">
      <c r="A731" s="150" t="s">
        <v>14</v>
      </c>
      <c r="B731" s="3">
        <v>724</v>
      </c>
      <c r="C731" s="65" t="s">
        <v>749</v>
      </c>
      <c r="D731" s="3" t="s">
        <v>16</v>
      </c>
      <c r="E731" s="3" t="s">
        <v>739</v>
      </c>
      <c r="F731" s="61">
        <v>2353</v>
      </c>
      <c r="G731" s="61">
        <v>1900</v>
      </c>
      <c r="H731" s="61">
        <v>2110</v>
      </c>
      <c r="I731" s="18">
        <f>(H731/G731*100)-100</f>
        <v>11.052631578947356</v>
      </c>
      <c r="J731" s="90"/>
    </row>
    <row r="732" spans="1:10" s="27" customFormat="1" ht="24.75" customHeight="1" x14ac:dyDescent="0.2">
      <c r="A732" s="36" t="s">
        <v>750</v>
      </c>
      <c r="B732" s="3">
        <v>725</v>
      </c>
      <c r="C732" s="326" t="s">
        <v>751</v>
      </c>
      <c r="D732" s="327"/>
      <c r="E732" s="327"/>
      <c r="F732" s="327"/>
      <c r="G732" s="327"/>
      <c r="H732" s="327"/>
      <c r="I732" s="327"/>
      <c r="J732" s="328"/>
    </row>
    <row r="733" spans="1:10" s="27" customFormat="1" ht="47.25" x14ac:dyDescent="0.2">
      <c r="A733" s="150" t="s">
        <v>1</v>
      </c>
      <c r="B733" s="3">
        <v>726</v>
      </c>
      <c r="C733" s="65" t="s">
        <v>752</v>
      </c>
      <c r="D733" s="3" t="s">
        <v>16</v>
      </c>
      <c r="E733" s="3" t="s">
        <v>17</v>
      </c>
      <c r="F733" s="18">
        <v>73.27</v>
      </c>
      <c r="G733" s="18">
        <v>70</v>
      </c>
      <c r="H733" s="18">
        <v>73.27</v>
      </c>
      <c r="I733" s="18">
        <f>(H733/G733*100)-100</f>
        <v>4.6714285714285779</v>
      </c>
      <c r="J733" s="90"/>
    </row>
    <row r="734" spans="1:10" s="27" customFormat="1" ht="114.75" customHeight="1" x14ac:dyDescent="0.2">
      <c r="A734" s="150" t="s">
        <v>18</v>
      </c>
      <c r="B734" s="3">
        <v>727</v>
      </c>
      <c r="C734" s="65" t="s">
        <v>753</v>
      </c>
      <c r="D734" s="3" t="s">
        <v>16</v>
      </c>
      <c r="E734" s="3" t="s">
        <v>17</v>
      </c>
      <c r="F734" s="18">
        <v>100</v>
      </c>
      <c r="G734" s="18">
        <v>85</v>
      </c>
      <c r="H734" s="18">
        <v>98.66</v>
      </c>
      <c r="I734" s="18">
        <f>(H734/G734*100)-100</f>
        <v>16.07058823529411</v>
      </c>
      <c r="J734" s="135" t="s">
        <v>1389</v>
      </c>
    </row>
    <row r="735" spans="1:10" s="27" customFormat="1" ht="19.5" customHeight="1" x14ac:dyDescent="0.2">
      <c r="A735" s="1" t="s">
        <v>754</v>
      </c>
      <c r="B735" s="3">
        <v>728</v>
      </c>
      <c r="C735" s="333" t="s">
        <v>755</v>
      </c>
      <c r="D735" s="334"/>
      <c r="E735" s="334"/>
      <c r="F735" s="334"/>
      <c r="G735" s="334"/>
      <c r="H735" s="334"/>
      <c r="I735" s="334"/>
      <c r="J735" s="335"/>
    </row>
    <row r="736" spans="1:10" s="27" customFormat="1" ht="39" customHeight="1" x14ac:dyDescent="0.2">
      <c r="A736" s="149" t="s">
        <v>14</v>
      </c>
      <c r="B736" s="3">
        <v>729</v>
      </c>
      <c r="C736" s="65" t="s">
        <v>756</v>
      </c>
      <c r="D736" s="3" t="s">
        <v>16</v>
      </c>
      <c r="E736" s="3" t="s">
        <v>757</v>
      </c>
      <c r="F736" s="62">
        <v>123290</v>
      </c>
      <c r="G736" s="61">
        <v>107000</v>
      </c>
      <c r="H736" s="62">
        <v>147646</v>
      </c>
      <c r="I736" s="18">
        <f>(H736/G736*100)-100</f>
        <v>37.986915887850472</v>
      </c>
      <c r="J736" s="3" t="s">
        <v>1132</v>
      </c>
    </row>
    <row r="737" spans="1:10" s="27" customFormat="1" ht="18.75" customHeight="1" x14ac:dyDescent="0.2">
      <c r="A737" s="1" t="s">
        <v>758</v>
      </c>
      <c r="B737" s="3">
        <v>730</v>
      </c>
      <c r="C737" s="333" t="s">
        <v>759</v>
      </c>
      <c r="D737" s="334"/>
      <c r="E737" s="334"/>
      <c r="F737" s="334"/>
      <c r="G737" s="334"/>
      <c r="H737" s="334"/>
      <c r="I737" s="334"/>
      <c r="J737" s="335"/>
    </row>
    <row r="738" spans="1:10" s="27" customFormat="1" ht="63" customHeight="1" x14ac:dyDescent="0.2">
      <c r="A738" s="149" t="s">
        <v>14</v>
      </c>
      <c r="B738" s="3">
        <v>731</v>
      </c>
      <c r="C738" s="65" t="s">
        <v>760</v>
      </c>
      <c r="D738" s="3" t="s">
        <v>16</v>
      </c>
      <c r="E738" s="3" t="s">
        <v>17</v>
      </c>
      <c r="F738" s="18">
        <v>80</v>
      </c>
      <c r="G738" s="18">
        <v>85</v>
      </c>
      <c r="H738" s="18">
        <v>81</v>
      </c>
      <c r="I738" s="18">
        <f>(H738/G738*100)-100</f>
        <v>-4.7058823529411882</v>
      </c>
      <c r="J738" s="90"/>
    </row>
    <row r="739" spans="1:10" s="31" customFormat="1" ht="28.5" customHeight="1" x14ac:dyDescent="0.2">
      <c r="A739" s="205" t="s">
        <v>761</v>
      </c>
      <c r="B739" s="3">
        <v>732</v>
      </c>
      <c r="C739" s="325" t="s">
        <v>762</v>
      </c>
      <c r="D739" s="325"/>
      <c r="E739" s="325"/>
      <c r="F739" s="325"/>
      <c r="G739" s="325"/>
      <c r="H739" s="325"/>
      <c r="I739" s="325"/>
      <c r="J739" s="325"/>
    </row>
    <row r="740" spans="1:10" ht="47.25" x14ac:dyDescent="0.2">
      <c r="A740" s="46">
        <v>1</v>
      </c>
      <c r="B740" s="3">
        <v>733</v>
      </c>
      <c r="C740" s="47" t="s">
        <v>763</v>
      </c>
      <c r="D740" s="46" t="s">
        <v>16</v>
      </c>
      <c r="E740" s="49" t="s">
        <v>17</v>
      </c>
      <c r="F740" s="48">
        <v>80</v>
      </c>
      <c r="G740" s="48">
        <v>96</v>
      </c>
      <c r="H740" s="48" t="s">
        <v>97</v>
      </c>
      <c r="I740" s="49" t="s">
        <v>97</v>
      </c>
      <c r="J740" s="92" t="s">
        <v>1184</v>
      </c>
    </row>
    <row r="741" spans="1:10" ht="31.5" x14ac:dyDescent="0.2">
      <c r="A741" s="49">
        <v>2</v>
      </c>
      <c r="B741" s="3">
        <v>734</v>
      </c>
      <c r="C741" s="47" t="s">
        <v>764</v>
      </c>
      <c r="D741" s="46" t="s">
        <v>16</v>
      </c>
      <c r="E741" s="49" t="s">
        <v>765</v>
      </c>
      <c r="F741" s="48">
        <v>15025.4</v>
      </c>
      <c r="G741" s="48">
        <v>12700</v>
      </c>
      <c r="H741" s="48">
        <v>12211.6</v>
      </c>
      <c r="I741" s="49">
        <f>ROUND(H741/G741*100,2)-100</f>
        <v>-3.8499999999999943</v>
      </c>
      <c r="J741" s="119"/>
    </row>
    <row r="742" spans="1:10" ht="31.5" x14ac:dyDescent="0.2">
      <c r="A742" s="49">
        <v>3</v>
      </c>
      <c r="B742" s="3">
        <v>735</v>
      </c>
      <c r="C742" s="47" t="s">
        <v>766</v>
      </c>
      <c r="D742" s="46" t="s">
        <v>16</v>
      </c>
      <c r="E742" s="49" t="s">
        <v>765</v>
      </c>
      <c r="F742" s="48">
        <v>7235.3</v>
      </c>
      <c r="G742" s="48">
        <v>5500</v>
      </c>
      <c r="H742" s="48">
        <v>9563.7999999999993</v>
      </c>
      <c r="I742" s="49">
        <f>ROUND(H742/G742*100,2)-100</f>
        <v>73.889999999999986</v>
      </c>
      <c r="J742" s="119"/>
    </row>
    <row r="743" spans="1:10" ht="38.25" customHeight="1" x14ac:dyDescent="0.2">
      <c r="A743" s="49">
        <v>4</v>
      </c>
      <c r="B743" s="3">
        <v>736</v>
      </c>
      <c r="C743" s="47" t="s">
        <v>767</v>
      </c>
      <c r="D743" s="46" t="s">
        <v>16</v>
      </c>
      <c r="E743" s="49" t="s">
        <v>765</v>
      </c>
      <c r="F743" s="48">
        <v>248252</v>
      </c>
      <c r="G743" s="48">
        <v>135600</v>
      </c>
      <c r="H743" s="48">
        <v>185145</v>
      </c>
      <c r="I743" s="49">
        <f>ROUND(H743/G743*100,2)-100</f>
        <v>36.539999999999992</v>
      </c>
      <c r="J743" s="119"/>
    </row>
    <row r="744" spans="1:10" ht="31.5" x14ac:dyDescent="0.2">
      <c r="A744" s="49">
        <v>5</v>
      </c>
      <c r="B744" s="3">
        <v>737</v>
      </c>
      <c r="C744" s="47" t="s">
        <v>768</v>
      </c>
      <c r="D744" s="46" t="s">
        <v>16</v>
      </c>
      <c r="E744" s="49" t="s">
        <v>790</v>
      </c>
      <c r="F744" s="48">
        <v>6671</v>
      </c>
      <c r="G744" s="48">
        <v>559</v>
      </c>
      <c r="H744" s="48">
        <v>15068.6</v>
      </c>
      <c r="I744" s="49">
        <f>ROUND(H744/G744*100,2)-100</f>
        <v>2595.64</v>
      </c>
      <c r="J744" s="119"/>
    </row>
    <row r="745" spans="1:10" ht="49.5" customHeight="1" x14ac:dyDescent="0.2">
      <c r="A745" s="49">
        <v>6</v>
      </c>
      <c r="B745" s="3">
        <v>738</v>
      </c>
      <c r="C745" s="47" t="s">
        <v>769</v>
      </c>
      <c r="D745" s="46" t="s">
        <v>16</v>
      </c>
      <c r="E745" s="49" t="s">
        <v>17</v>
      </c>
      <c r="F745" s="49">
        <v>96.28</v>
      </c>
      <c r="G745" s="49">
        <v>96.29</v>
      </c>
      <c r="H745" s="49">
        <v>96.28</v>
      </c>
      <c r="I745" s="49">
        <f>ROUND(H745/G745*100,2)-100</f>
        <v>-1.0000000000005116E-2</v>
      </c>
      <c r="J745" s="119"/>
    </row>
    <row r="746" spans="1:10" ht="79.5" customHeight="1" x14ac:dyDescent="0.2">
      <c r="A746" s="49">
        <v>7</v>
      </c>
      <c r="B746" s="3">
        <v>739</v>
      </c>
      <c r="C746" s="47" t="s">
        <v>770</v>
      </c>
      <c r="D746" s="49"/>
      <c r="E746" s="49" t="s">
        <v>17</v>
      </c>
      <c r="F746" s="49">
        <v>88.9</v>
      </c>
      <c r="G746" s="49">
        <v>95</v>
      </c>
      <c r="H746" s="54" t="s">
        <v>97</v>
      </c>
      <c r="I746" s="49" t="s">
        <v>97</v>
      </c>
      <c r="J746" s="119" t="s">
        <v>1184</v>
      </c>
    </row>
    <row r="747" spans="1:10" ht="23.25" customHeight="1" x14ac:dyDescent="0.2">
      <c r="A747" s="36" t="s">
        <v>771</v>
      </c>
      <c r="B747" s="3">
        <v>740</v>
      </c>
      <c r="C747" s="336" t="s">
        <v>772</v>
      </c>
      <c r="D747" s="337"/>
      <c r="E747" s="337"/>
      <c r="F747" s="337"/>
      <c r="G747" s="337"/>
      <c r="H747" s="337"/>
      <c r="I747" s="337"/>
      <c r="J747" s="338"/>
    </row>
    <row r="748" spans="1:10" ht="47.25" x14ac:dyDescent="0.2">
      <c r="A748" s="158" t="s">
        <v>14</v>
      </c>
      <c r="B748" s="3">
        <v>741</v>
      </c>
      <c r="C748" s="47" t="s">
        <v>763</v>
      </c>
      <c r="D748" s="49"/>
      <c r="E748" s="49" t="s">
        <v>17</v>
      </c>
      <c r="F748" s="49">
        <v>80</v>
      </c>
      <c r="G748" s="49">
        <v>96</v>
      </c>
      <c r="H748" s="49" t="s">
        <v>97</v>
      </c>
      <c r="I748" s="49" t="s">
        <v>97</v>
      </c>
      <c r="J748" s="119" t="s">
        <v>1184</v>
      </c>
    </row>
    <row r="749" spans="1:10" ht="31.5" x14ac:dyDescent="0.2">
      <c r="A749" s="158" t="s">
        <v>18</v>
      </c>
      <c r="B749" s="3">
        <v>742</v>
      </c>
      <c r="C749" s="47" t="s">
        <v>764</v>
      </c>
      <c r="D749" s="49"/>
      <c r="E749" s="49" t="s">
        <v>765</v>
      </c>
      <c r="F749" s="49">
        <v>15025.4</v>
      </c>
      <c r="G749" s="49">
        <v>12700</v>
      </c>
      <c r="H749" s="48">
        <v>12211.6</v>
      </c>
      <c r="I749" s="49">
        <f>ROUND(H749/G749*100,2)-100</f>
        <v>-3.8499999999999943</v>
      </c>
      <c r="J749" s="119"/>
    </row>
    <row r="750" spans="1:10" ht="31.5" x14ac:dyDescent="0.2">
      <c r="A750" s="158" t="s">
        <v>22</v>
      </c>
      <c r="B750" s="3">
        <v>743</v>
      </c>
      <c r="C750" s="47" t="s">
        <v>766</v>
      </c>
      <c r="D750" s="49"/>
      <c r="E750" s="49" t="s">
        <v>765</v>
      </c>
      <c r="F750" s="49">
        <v>7235.3</v>
      </c>
      <c r="G750" s="49">
        <v>5500</v>
      </c>
      <c r="H750" s="49">
        <v>9563.7999999999993</v>
      </c>
      <c r="I750" s="49">
        <f>ROUND(H750/G750*100,2)-100</f>
        <v>73.889999999999986</v>
      </c>
      <c r="J750" s="119"/>
    </row>
    <row r="751" spans="1:10" ht="30.75" customHeight="1" x14ac:dyDescent="0.2">
      <c r="A751" s="1" t="s">
        <v>773</v>
      </c>
      <c r="B751" s="3">
        <v>744</v>
      </c>
      <c r="C751" s="339" t="s">
        <v>1292</v>
      </c>
      <c r="D751" s="340"/>
      <c r="E751" s="340"/>
      <c r="F751" s="340"/>
      <c r="G751" s="340"/>
      <c r="H751" s="340"/>
      <c r="I751" s="340"/>
      <c r="J751" s="341"/>
    </row>
    <row r="752" spans="1:10" ht="78" customHeight="1" x14ac:dyDescent="0.2">
      <c r="A752" s="159">
        <v>1</v>
      </c>
      <c r="B752" s="3">
        <v>745</v>
      </c>
      <c r="C752" s="47" t="s">
        <v>933</v>
      </c>
      <c r="D752" s="49"/>
      <c r="E752" s="49" t="s">
        <v>45</v>
      </c>
      <c r="F752" s="49">
        <v>54</v>
      </c>
      <c r="G752" s="49">
        <v>76</v>
      </c>
      <c r="H752" s="49">
        <v>35</v>
      </c>
      <c r="I752" s="49">
        <f>ROUND(H752/G752*100,2)-100</f>
        <v>-53.95</v>
      </c>
      <c r="J752" s="119" t="s">
        <v>1293</v>
      </c>
    </row>
    <row r="753" spans="1:10" ht="78.75" x14ac:dyDescent="0.2">
      <c r="A753" s="49">
        <v>2</v>
      </c>
      <c r="B753" s="3">
        <v>746</v>
      </c>
      <c r="C753" s="47" t="s">
        <v>774</v>
      </c>
      <c r="D753" s="49"/>
      <c r="E753" s="49" t="s">
        <v>775</v>
      </c>
      <c r="F753" s="49">
        <v>16</v>
      </c>
      <c r="G753" s="49">
        <v>15</v>
      </c>
      <c r="H753" s="49">
        <v>7</v>
      </c>
      <c r="I753" s="49">
        <f>ROUND(H753/G753*100,2)-100</f>
        <v>-53.33</v>
      </c>
      <c r="J753" s="47" t="s">
        <v>1398</v>
      </c>
    </row>
    <row r="754" spans="1:10" ht="98.25" customHeight="1" x14ac:dyDescent="0.2">
      <c r="A754" s="49">
        <v>3</v>
      </c>
      <c r="B754" s="3">
        <v>747</v>
      </c>
      <c r="C754" s="47" t="s">
        <v>776</v>
      </c>
      <c r="D754" s="49"/>
      <c r="E754" s="49" t="s">
        <v>17</v>
      </c>
      <c r="F754" s="49">
        <v>66.67</v>
      </c>
      <c r="G754" s="49">
        <v>95</v>
      </c>
      <c r="H754" s="55">
        <v>66.67</v>
      </c>
      <c r="I754" s="49">
        <f>ROUND(H754/G754*100,2)-100</f>
        <v>-29.819999999999993</v>
      </c>
      <c r="J754" s="50" t="s">
        <v>1294</v>
      </c>
    </row>
    <row r="755" spans="1:10" ht="83.25" customHeight="1" x14ac:dyDescent="0.2">
      <c r="A755" s="49">
        <v>4</v>
      </c>
      <c r="B755" s="3">
        <v>748</v>
      </c>
      <c r="C755" s="51" t="s">
        <v>777</v>
      </c>
      <c r="D755" s="49"/>
      <c r="E755" s="49" t="s">
        <v>778</v>
      </c>
      <c r="F755" s="49">
        <v>2</v>
      </c>
      <c r="G755" s="49">
        <v>15</v>
      </c>
      <c r="H755" s="49">
        <v>5</v>
      </c>
      <c r="I755" s="49">
        <f>ROUND(H755/G755*100,2)-100</f>
        <v>-66.67</v>
      </c>
      <c r="J755" s="47" t="s">
        <v>1399</v>
      </c>
    </row>
    <row r="756" spans="1:10" ht="45.75" customHeight="1" x14ac:dyDescent="0.2">
      <c r="A756" s="49">
        <v>5</v>
      </c>
      <c r="B756" s="3">
        <v>749</v>
      </c>
      <c r="C756" s="51" t="s">
        <v>779</v>
      </c>
      <c r="D756" s="49"/>
      <c r="E756" s="49" t="s">
        <v>45</v>
      </c>
      <c r="F756" s="49">
        <v>3</v>
      </c>
      <c r="G756" s="49">
        <v>1</v>
      </c>
      <c r="H756" s="49">
        <v>0</v>
      </c>
      <c r="I756" s="49">
        <f>ROUND(H756/G756*100,2)-100</f>
        <v>-100</v>
      </c>
      <c r="J756" s="47" t="s">
        <v>1295</v>
      </c>
    </row>
    <row r="757" spans="1:10" ht="56.25" hidden="1" customHeight="1" x14ac:dyDescent="0.2">
      <c r="A757" s="49">
        <v>6</v>
      </c>
      <c r="B757" s="3">
        <v>750</v>
      </c>
      <c r="C757" s="51" t="s">
        <v>780</v>
      </c>
      <c r="D757" s="49"/>
      <c r="E757" s="49" t="s">
        <v>45</v>
      </c>
      <c r="F757" s="49">
        <v>0</v>
      </c>
      <c r="G757" s="49">
        <v>0</v>
      </c>
      <c r="H757" s="49">
        <v>0</v>
      </c>
      <c r="I757" s="49" t="s">
        <v>97</v>
      </c>
      <c r="J757" s="119"/>
    </row>
    <row r="758" spans="1:10" ht="31.5" x14ac:dyDescent="0.2">
      <c r="A758" s="49">
        <v>6</v>
      </c>
      <c r="B758" s="3">
        <v>751</v>
      </c>
      <c r="C758" s="51" t="s">
        <v>781</v>
      </c>
      <c r="D758" s="49"/>
      <c r="E758" s="49" t="s">
        <v>17</v>
      </c>
      <c r="F758" s="49">
        <v>100</v>
      </c>
      <c r="G758" s="49">
        <v>100</v>
      </c>
      <c r="H758" s="49">
        <v>100</v>
      </c>
      <c r="I758" s="49">
        <v>0</v>
      </c>
      <c r="J758" s="119"/>
    </row>
    <row r="759" spans="1:10" ht="15" customHeight="1" x14ac:dyDescent="0.2">
      <c r="A759" s="144" t="s">
        <v>782</v>
      </c>
      <c r="B759" s="3">
        <v>752</v>
      </c>
      <c r="C759" s="342" t="s">
        <v>87</v>
      </c>
      <c r="D759" s="342"/>
      <c r="E759" s="342"/>
      <c r="F759" s="342"/>
      <c r="G759" s="342"/>
      <c r="H759" s="342"/>
      <c r="I759" s="342"/>
      <c r="J759" s="342"/>
    </row>
    <row r="760" spans="1:10" ht="36" customHeight="1" x14ac:dyDescent="0.2">
      <c r="A760" s="49">
        <v>1</v>
      </c>
      <c r="B760" s="3">
        <v>753</v>
      </c>
      <c r="C760" s="51" t="s">
        <v>783</v>
      </c>
      <c r="D760" s="49"/>
      <c r="E760" s="49" t="s">
        <v>17</v>
      </c>
      <c r="F760" s="49">
        <v>113.83</v>
      </c>
      <c r="G760" s="49">
        <v>95</v>
      </c>
      <c r="H760" s="49">
        <v>120.6</v>
      </c>
      <c r="I760" s="49">
        <f>ROUND(H760/G760*100,2)-100</f>
        <v>26.950000000000003</v>
      </c>
      <c r="J760" s="119"/>
    </row>
    <row r="761" spans="1:10" ht="31.5" x14ac:dyDescent="0.2">
      <c r="A761" s="49">
        <v>2</v>
      </c>
      <c r="B761" s="3">
        <v>754</v>
      </c>
      <c r="C761" s="51" t="s">
        <v>781</v>
      </c>
      <c r="D761" s="49"/>
      <c r="E761" s="49" t="s">
        <v>17</v>
      </c>
      <c r="F761" s="49">
        <v>100</v>
      </c>
      <c r="G761" s="49">
        <v>100</v>
      </c>
      <c r="H761" s="49">
        <v>100</v>
      </c>
      <c r="I761" s="49">
        <f>ROUND(H761/G761*100,2)-100</f>
        <v>0</v>
      </c>
      <c r="J761" s="119"/>
    </row>
    <row r="762" spans="1:10" ht="36.75" hidden="1" customHeight="1" x14ac:dyDescent="0.2">
      <c r="A762" s="1" t="s">
        <v>784</v>
      </c>
      <c r="B762" s="3">
        <v>755</v>
      </c>
      <c r="C762" s="339" t="s">
        <v>1063</v>
      </c>
      <c r="D762" s="340"/>
      <c r="E762" s="340"/>
      <c r="F762" s="340"/>
      <c r="G762" s="340"/>
      <c r="H762" s="340"/>
      <c r="I762" s="340"/>
      <c r="J762" s="341"/>
    </row>
    <row r="763" spans="1:10" ht="35.25" hidden="1" customHeight="1" x14ac:dyDescent="0.2">
      <c r="A763" s="49">
        <v>1</v>
      </c>
      <c r="B763" s="3">
        <v>756</v>
      </c>
      <c r="C763" s="51" t="s">
        <v>785</v>
      </c>
      <c r="D763" s="49"/>
      <c r="E763" s="47" t="s">
        <v>45</v>
      </c>
      <c r="F763" s="49" t="s">
        <v>97</v>
      </c>
      <c r="G763" s="49" t="s">
        <v>97</v>
      </c>
      <c r="H763" s="49" t="s">
        <v>97</v>
      </c>
      <c r="I763" s="49" t="s">
        <v>97</v>
      </c>
      <c r="J763" s="119"/>
    </row>
    <row r="764" spans="1:10" ht="15" customHeight="1" x14ac:dyDescent="0.2">
      <c r="A764" s="1" t="s">
        <v>784</v>
      </c>
      <c r="B764" s="3">
        <v>757</v>
      </c>
      <c r="C764" s="339" t="s">
        <v>1064</v>
      </c>
      <c r="D764" s="340"/>
      <c r="E764" s="340"/>
      <c r="F764" s="340"/>
      <c r="G764" s="340"/>
      <c r="H764" s="340"/>
      <c r="I764" s="340"/>
      <c r="J764" s="341"/>
    </row>
    <row r="765" spans="1:10" ht="38.25" hidden="1" customHeight="1" x14ac:dyDescent="0.2">
      <c r="A765" s="49">
        <v>1</v>
      </c>
      <c r="B765" s="3">
        <v>758</v>
      </c>
      <c r="C765" s="47" t="s">
        <v>787</v>
      </c>
      <c r="D765" s="49"/>
      <c r="E765" s="47" t="s">
        <v>45</v>
      </c>
      <c r="F765" s="49" t="s">
        <v>97</v>
      </c>
      <c r="G765" s="49" t="s">
        <v>97</v>
      </c>
      <c r="H765" s="49" t="s">
        <v>97</v>
      </c>
      <c r="I765" s="49" t="s">
        <v>97</v>
      </c>
      <c r="J765" s="119"/>
    </row>
    <row r="766" spans="1:10" ht="65.25" customHeight="1" x14ac:dyDescent="0.2">
      <c r="A766" s="49">
        <v>1</v>
      </c>
      <c r="B766" s="3">
        <v>759</v>
      </c>
      <c r="C766" s="47" t="s">
        <v>934</v>
      </c>
      <c r="D766" s="49"/>
      <c r="E766" s="49" t="s">
        <v>45</v>
      </c>
      <c r="F766" s="49">
        <v>4</v>
      </c>
      <c r="G766" s="49" t="s">
        <v>97</v>
      </c>
      <c r="H766" s="49" t="s">
        <v>97</v>
      </c>
      <c r="I766" s="49" t="s">
        <v>97</v>
      </c>
      <c r="J766" s="119"/>
    </row>
    <row r="767" spans="1:10" ht="62.25" customHeight="1" x14ac:dyDescent="0.2">
      <c r="A767" s="46">
        <v>2</v>
      </c>
      <c r="B767" s="3">
        <v>760</v>
      </c>
      <c r="C767" s="51" t="s">
        <v>1185</v>
      </c>
      <c r="D767" s="46"/>
      <c r="E767" s="49" t="s">
        <v>45</v>
      </c>
      <c r="F767" s="56" t="s">
        <v>97</v>
      </c>
      <c r="G767" s="56">
        <v>4</v>
      </c>
      <c r="H767" s="56">
        <v>0</v>
      </c>
      <c r="I767" s="56">
        <f>ROUND(H767/G767*100,2)-100</f>
        <v>-100</v>
      </c>
      <c r="J767" s="47" t="s">
        <v>1296</v>
      </c>
    </row>
    <row r="768" spans="1:10" ht="35.25" customHeight="1" x14ac:dyDescent="0.2">
      <c r="A768" s="46">
        <v>3</v>
      </c>
      <c r="B768" s="3">
        <v>761</v>
      </c>
      <c r="C768" s="51" t="s">
        <v>781</v>
      </c>
      <c r="D768" s="46"/>
      <c r="E768" s="56" t="s">
        <v>17</v>
      </c>
      <c r="F768" s="56" t="s">
        <v>97</v>
      </c>
      <c r="G768" s="56">
        <v>100</v>
      </c>
      <c r="H768" s="56">
        <v>100</v>
      </c>
      <c r="I768" s="56">
        <f>ROUND(H768/G768*100,2)-100</f>
        <v>0</v>
      </c>
      <c r="J768" s="119"/>
    </row>
    <row r="769" spans="1:10" ht="36.75" customHeight="1" x14ac:dyDescent="0.2">
      <c r="A769" s="46">
        <v>4</v>
      </c>
      <c r="B769" s="3">
        <v>762</v>
      </c>
      <c r="C769" s="51" t="s">
        <v>781</v>
      </c>
      <c r="D769" s="46"/>
      <c r="E769" s="56" t="s">
        <v>17</v>
      </c>
      <c r="F769" s="56" t="s">
        <v>97</v>
      </c>
      <c r="G769" s="56">
        <v>100</v>
      </c>
      <c r="H769" s="56">
        <v>100</v>
      </c>
      <c r="I769" s="56">
        <f>ROUND(H769/G769*100,2)-100</f>
        <v>0</v>
      </c>
      <c r="J769" s="151"/>
    </row>
    <row r="770" spans="1:10" ht="39.75" customHeight="1" x14ac:dyDescent="0.2">
      <c r="A770" s="46">
        <v>5</v>
      </c>
      <c r="B770" s="3">
        <v>763</v>
      </c>
      <c r="C770" s="51" t="s">
        <v>781</v>
      </c>
      <c r="D770" s="46"/>
      <c r="E770" s="56" t="s">
        <v>17</v>
      </c>
      <c r="F770" s="56" t="s">
        <v>97</v>
      </c>
      <c r="G770" s="56">
        <v>100</v>
      </c>
      <c r="H770" s="56">
        <v>100</v>
      </c>
      <c r="I770" s="56">
        <f>ROUND(H770/G770*100,2)-100</f>
        <v>0</v>
      </c>
      <c r="J770" s="120"/>
    </row>
    <row r="771" spans="1:10" ht="18.75" customHeight="1" x14ac:dyDescent="0.2">
      <c r="A771" s="36" t="s">
        <v>788</v>
      </c>
      <c r="B771" s="3">
        <v>764</v>
      </c>
      <c r="C771" s="336" t="s">
        <v>789</v>
      </c>
      <c r="D771" s="337"/>
      <c r="E771" s="337"/>
      <c r="F771" s="337"/>
      <c r="G771" s="337"/>
      <c r="H771" s="337"/>
      <c r="I771" s="337"/>
      <c r="J771" s="338"/>
    </row>
    <row r="772" spans="1:10" ht="30" customHeight="1" x14ac:dyDescent="0.2">
      <c r="A772" s="159">
        <v>1</v>
      </c>
      <c r="B772" s="3">
        <v>765</v>
      </c>
      <c r="C772" s="47" t="s">
        <v>767</v>
      </c>
      <c r="D772" s="47" t="s">
        <v>16</v>
      </c>
      <c r="E772" s="49" t="s">
        <v>790</v>
      </c>
      <c r="F772" s="57">
        <v>248252</v>
      </c>
      <c r="G772" s="58">
        <v>135600</v>
      </c>
      <c r="H772" s="58">
        <v>185145</v>
      </c>
      <c r="I772" s="49">
        <f>ROUND(H772/G772*100,2)-100</f>
        <v>36.539999999999992</v>
      </c>
      <c r="J772" s="119"/>
    </row>
    <row r="773" spans="1:10" ht="35.25" customHeight="1" x14ac:dyDescent="0.2">
      <c r="A773" s="49">
        <v>2</v>
      </c>
      <c r="B773" s="3">
        <v>766</v>
      </c>
      <c r="C773" s="47" t="s">
        <v>768</v>
      </c>
      <c r="D773" s="47" t="s">
        <v>16</v>
      </c>
      <c r="E773" s="49" t="s">
        <v>790</v>
      </c>
      <c r="F773" s="57">
        <v>6671</v>
      </c>
      <c r="G773" s="49">
        <v>559</v>
      </c>
      <c r="H773" s="49">
        <v>15068.6</v>
      </c>
      <c r="I773" s="49">
        <f>ROUND(H773/G773*100,2)-100</f>
        <v>2595.64</v>
      </c>
      <c r="J773" s="119"/>
    </row>
    <row r="774" spans="1:10" ht="47.25" x14ac:dyDescent="0.2">
      <c r="A774" s="49">
        <v>3</v>
      </c>
      <c r="B774" s="3">
        <v>767</v>
      </c>
      <c r="C774" s="47" t="s">
        <v>791</v>
      </c>
      <c r="D774" s="47" t="s">
        <v>16</v>
      </c>
      <c r="E774" s="49" t="s">
        <v>17</v>
      </c>
      <c r="F774" s="49">
        <v>96.28</v>
      </c>
      <c r="G774" s="49">
        <v>96.29</v>
      </c>
      <c r="H774" s="49">
        <v>96.28</v>
      </c>
      <c r="I774" s="49">
        <f>ROUND(H774/G774*100,2)-100</f>
        <v>-1.0000000000005116E-2</v>
      </c>
      <c r="J774" s="119"/>
    </row>
    <row r="775" spans="1:10" ht="15" customHeight="1" x14ac:dyDescent="0.2">
      <c r="A775" s="1" t="s">
        <v>792</v>
      </c>
      <c r="B775" s="3">
        <v>768</v>
      </c>
      <c r="C775" s="339" t="s">
        <v>1065</v>
      </c>
      <c r="D775" s="340"/>
      <c r="E775" s="340"/>
      <c r="F775" s="340"/>
      <c r="G775" s="340"/>
      <c r="H775" s="340"/>
      <c r="I775" s="340"/>
      <c r="J775" s="341"/>
    </row>
    <row r="776" spans="1:10" ht="31.5" x14ac:dyDescent="0.2">
      <c r="A776" s="159">
        <v>1</v>
      </c>
      <c r="B776" s="3">
        <v>769</v>
      </c>
      <c r="C776" s="47" t="s">
        <v>793</v>
      </c>
      <c r="D776" s="47" t="s">
        <v>16</v>
      </c>
      <c r="E776" s="49" t="s">
        <v>45</v>
      </c>
      <c r="F776" s="49">
        <v>99</v>
      </c>
      <c r="G776" s="49">
        <v>38</v>
      </c>
      <c r="H776" s="49">
        <v>0</v>
      </c>
      <c r="I776" s="54">
        <f>H776/G776*100-100</f>
        <v>-100</v>
      </c>
      <c r="J776" s="119" t="s">
        <v>1297</v>
      </c>
    </row>
    <row r="777" spans="1:10" ht="47.25" x14ac:dyDescent="0.2">
      <c r="A777" s="46">
        <v>2</v>
      </c>
      <c r="B777" s="3">
        <v>770</v>
      </c>
      <c r="C777" s="47" t="s">
        <v>794</v>
      </c>
      <c r="D777" s="50" t="s">
        <v>16</v>
      </c>
      <c r="E777" s="56" t="s">
        <v>45</v>
      </c>
      <c r="F777" s="56">
        <v>92</v>
      </c>
      <c r="G777" s="56">
        <v>38</v>
      </c>
      <c r="H777" s="56">
        <v>36</v>
      </c>
      <c r="I777" s="54">
        <f>H777/G777*100-100</f>
        <v>-5.2631578947368496</v>
      </c>
      <c r="J777" s="47" t="s">
        <v>1400</v>
      </c>
    </row>
    <row r="778" spans="1:10" x14ac:dyDescent="0.2">
      <c r="A778" s="49">
        <v>3</v>
      </c>
      <c r="B778" s="3">
        <v>771</v>
      </c>
      <c r="C778" s="47" t="s">
        <v>795</v>
      </c>
      <c r="D778" s="47" t="s">
        <v>16</v>
      </c>
      <c r="E778" s="49" t="s">
        <v>45</v>
      </c>
      <c r="F778" s="49">
        <v>74</v>
      </c>
      <c r="G778" s="49">
        <v>38</v>
      </c>
      <c r="H778" s="49">
        <v>28</v>
      </c>
      <c r="I778" s="54">
        <f>H778/G778*100-100</f>
        <v>-26.31578947368422</v>
      </c>
      <c r="J778" s="119"/>
    </row>
    <row r="779" spans="1:10" ht="31.5" x14ac:dyDescent="0.2">
      <c r="A779" s="49">
        <v>4</v>
      </c>
      <c r="B779" s="3">
        <v>772</v>
      </c>
      <c r="C779" s="47" t="s">
        <v>939</v>
      </c>
      <c r="D779" s="47" t="s">
        <v>16</v>
      </c>
      <c r="E779" s="49" t="s">
        <v>45</v>
      </c>
      <c r="F779" s="49">
        <v>1358</v>
      </c>
      <c r="G779" s="49">
        <v>38</v>
      </c>
      <c r="H779" s="49">
        <v>983</v>
      </c>
      <c r="I779" s="49">
        <f>ROUND(H779/G779*100,2)-100</f>
        <v>2486.84</v>
      </c>
      <c r="J779" s="119"/>
    </row>
    <row r="780" spans="1:10" ht="15" hidden="1" customHeight="1" x14ac:dyDescent="0.2">
      <c r="A780" s="1" t="s">
        <v>1067</v>
      </c>
      <c r="B780" s="3">
        <v>773</v>
      </c>
      <c r="C780" s="339" t="s">
        <v>1066</v>
      </c>
      <c r="D780" s="340"/>
      <c r="E780" s="340"/>
      <c r="F780" s="340"/>
      <c r="G780" s="340"/>
      <c r="H780" s="340"/>
      <c r="I780" s="340"/>
      <c r="J780" s="341"/>
    </row>
    <row r="781" spans="1:10" ht="31.5" hidden="1" x14ac:dyDescent="0.2">
      <c r="A781" s="49">
        <v>1</v>
      </c>
      <c r="B781" s="3">
        <v>774</v>
      </c>
      <c r="C781" s="47" t="s">
        <v>796</v>
      </c>
      <c r="D781" s="47"/>
      <c r="E781" s="47" t="s">
        <v>45</v>
      </c>
      <c r="F781" s="49" t="s">
        <v>97</v>
      </c>
      <c r="G781" s="49" t="s">
        <v>97</v>
      </c>
      <c r="H781" s="49" t="s">
        <v>97</v>
      </c>
      <c r="I781" s="49"/>
      <c r="J781" s="119"/>
    </row>
    <row r="782" spans="1:10" ht="31.5" hidden="1" x14ac:dyDescent="0.2">
      <c r="A782" s="49">
        <v>2</v>
      </c>
      <c r="B782" s="3">
        <v>775</v>
      </c>
      <c r="C782" s="47" t="s">
        <v>941</v>
      </c>
      <c r="D782" s="47"/>
      <c r="E782" s="47" t="s">
        <v>45</v>
      </c>
      <c r="F782" s="49" t="s">
        <v>97</v>
      </c>
      <c r="G782" s="49" t="s">
        <v>97</v>
      </c>
      <c r="H782" s="49" t="s">
        <v>97</v>
      </c>
      <c r="I782" s="49"/>
      <c r="J782" s="119"/>
    </row>
    <row r="783" spans="1:10" ht="25.5" customHeight="1" x14ac:dyDescent="0.2">
      <c r="A783" s="36" t="s">
        <v>797</v>
      </c>
      <c r="B783" s="3">
        <v>776</v>
      </c>
      <c r="C783" s="336" t="s">
        <v>798</v>
      </c>
      <c r="D783" s="337"/>
      <c r="E783" s="337"/>
      <c r="F783" s="337"/>
      <c r="G783" s="337"/>
      <c r="H783" s="337"/>
      <c r="I783" s="337"/>
      <c r="J783" s="338"/>
    </row>
    <row r="784" spans="1:10" ht="31.5" x14ac:dyDescent="0.2">
      <c r="A784" s="49">
        <v>1</v>
      </c>
      <c r="B784" s="3">
        <v>777</v>
      </c>
      <c r="C784" s="47" t="s">
        <v>799</v>
      </c>
      <c r="D784" s="49"/>
      <c r="E784" s="49" t="s">
        <v>17</v>
      </c>
      <c r="F784" s="49">
        <v>88.9</v>
      </c>
      <c r="G784" s="54">
        <v>95</v>
      </c>
      <c r="H784" s="54"/>
      <c r="I784" s="49">
        <f>ROUND(H784/G784*100,2)-100</f>
        <v>-100</v>
      </c>
      <c r="J784" s="119" t="s">
        <v>1297</v>
      </c>
    </row>
    <row r="785" spans="1:10" ht="33" customHeight="1" x14ac:dyDescent="0.2">
      <c r="A785" s="1" t="s">
        <v>800</v>
      </c>
      <c r="B785" s="3">
        <v>778</v>
      </c>
      <c r="C785" s="339" t="s">
        <v>1068</v>
      </c>
      <c r="D785" s="340"/>
      <c r="E785" s="340"/>
      <c r="F785" s="340"/>
      <c r="G785" s="340"/>
      <c r="H785" s="340"/>
      <c r="I785" s="340"/>
      <c r="J785" s="341"/>
    </row>
    <row r="786" spans="1:10" ht="31.5" x14ac:dyDescent="0.2">
      <c r="A786" s="49">
        <v>1</v>
      </c>
      <c r="B786" s="3">
        <v>779</v>
      </c>
      <c r="C786" s="47" t="s">
        <v>801</v>
      </c>
      <c r="D786" s="47"/>
      <c r="E786" s="49" t="s">
        <v>1186</v>
      </c>
      <c r="F786" s="49">
        <v>243</v>
      </c>
      <c r="G786" s="49">
        <v>250</v>
      </c>
      <c r="H786" s="49">
        <v>168</v>
      </c>
      <c r="I786" s="49">
        <f>ROUND(H786/G786*100,2)-100</f>
        <v>-32.799999999999997</v>
      </c>
      <c r="J786" s="47" t="s">
        <v>1298</v>
      </c>
    </row>
    <row r="787" spans="1:10" ht="47.25" x14ac:dyDescent="0.2">
      <c r="A787" s="49">
        <v>2</v>
      </c>
      <c r="B787" s="3">
        <v>780</v>
      </c>
      <c r="C787" s="47" t="s">
        <v>802</v>
      </c>
      <c r="D787" s="47"/>
      <c r="E787" s="49" t="s">
        <v>1186</v>
      </c>
      <c r="F787" s="49">
        <v>30</v>
      </c>
      <c r="G787" s="49">
        <v>35</v>
      </c>
      <c r="H787" s="49">
        <v>25</v>
      </c>
      <c r="I787" s="49">
        <f>ROUND(H787/G787*100,2)-100</f>
        <v>-28.569999999999993</v>
      </c>
      <c r="J787" s="47" t="s">
        <v>1299</v>
      </c>
    </row>
    <row r="788" spans="1:10" ht="31.5" x14ac:dyDescent="0.2">
      <c r="A788" s="49">
        <v>3</v>
      </c>
      <c r="B788" s="3">
        <v>781</v>
      </c>
      <c r="C788" s="51" t="s">
        <v>781</v>
      </c>
      <c r="D788" s="49"/>
      <c r="E788" s="49" t="s">
        <v>17</v>
      </c>
      <c r="F788" s="54">
        <v>100</v>
      </c>
      <c r="G788" s="54">
        <v>100</v>
      </c>
      <c r="H788" s="54">
        <v>100</v>
      </c>
      <c r="I788" s="49">
        <f>ROUND(H788/G788*100,2)-100</f>
        <v>0</v>
      </c>
      <c r="J788" s="119"/>
    </row>
    <row r="789" spans="1:10" hidden="1" x14ac:dyDescent="0.2">
      <c r="A789" s="49">
        <v>4</v>
      </c>
      <c r="B789" s="3">
        <v>782</v>
      </c>
      <c r="C789" s="51" t="s">
        <v>803</v>
      </c>
      <c r="D789" s="47"/>
      <c r="E789" s="47" t="s">
        <v>17</v>
      </c>
      <c r="F789" s="49">
        <v>111.95</v>
      </c>
      <c r="G789" s="49">
        <v>95</v>
      </c>
      <c r="H789" s="49" t="s">
        <v>97</v>
      </c>
      <c r="I789" s="49" t="s">
        <v>97</v>
      </c>
      <c r="J789" s="119"/>
    </row>
    <row r="790" spans="1:10" ht="33" customHeight="1" x14ac:dyDescent="0.2">
      <c r="A790" s="144" t="s">
        <v>804</v>
      </c>
      <c r="B790" s="3">
        <v>783</v>
      </c>
      <c r="C790" s="342" t="s">
        <v>87</v>
      </c>
      <c r="D790" s="342"/>
      <c r="E790" s="342"/>
      <c r="F790" s="342"/>
      <c r="G790" s="342"/>
      <c r="H790" s="342"/>
      <c r="I790" s="342"/>
      <c r="J790" s="342"/>
    </row>
    <row r="791" spans="1:10" ht="31.5" x14ac:dyDescent="0.2">
      <c r="A791" s="49">
        <v>1</v>
      </c>
      <c r="B791" s="3">
        <v>784</v>
      </c>
      <c r="C791" s="47" t="s">
        <v>805</v>
      </c>
      <c r="D791" s="47"/>
      <c r="E791" s="49" t="s">
        <v>17</v>
      </c>
      <c r="F791" s="49">
        <v>117.8</v>
      </c>
      <c r="G791" s="49" t="s">
        <v>97</v>
      </c>
      <c r="H791" s="49" t="s">
        <v>97</v>
      </c>
      <c r="I791" s="49" t="s">
        <v>97</v>
      </c>
      <c r="J791" s="119"/>
    </row>
    <row r="792" spans="1:10" ht="15" hidden="1" customHeight="1" x14ac:dyDescent="0.2">
      <c r="A792" s="1" t="s">
        <v>1069</v>
      </c>
      <c r="B792" s="3">
        <v>785</v>
      </c>
      <c r="C792" s="339" t="s">
        <v>1063</v>
      </c>
      <c r="D792" s="340"/>
      <c r="E792" s="340"/>
      <c r="F792" s="340"/>
      <c r="G792" s="340"/>
      <c r="H792" s="340"/>
      <c r="I792" s="340"/>
      <c r="J792" s="341"/>
    </row>
    <row r="793" spans="1:10" ht="24" hidden="1" customHeight="1" x14ac:dyDescent="0.2">
      <c r="A793" s="49">
        <v>1</v>
      </c>
      <c r="B793" s="3">
        <v>786</v>
      </c>
      <c r="C793" s="47" t="s">
        <v>942</v>
      </c>
      <c r="D793" s="47"/>
      <c r="E793" s="47" t="s">
        <v>98</v>
      </c>
      <c r="F793" s="49" t="s">
        <v>97</v>
      </c>
      <c r="G793" s="49" t="s">
        <v>97</v>
      </c>
      <c r="H793" s="49" t="s">
        <v>97</v>
      </c>
      <c r="I793" s="49" t="s">
        <v>97</v>
      </c>
      <c r="J793" s="119"/>
    </row>
    <row r="794" spans="1:10" s="31" customFormat="1" ht="24.75" customHeight="1" x14ac:dyDescent="0.2">
      <c r="A794" s="213" t="s">
        <v>806</v>
      </c>
      <c r="B794" s="3">
        <v>787</v>
      </c>
      <c r="C794" s="325" t="s">
        <v>1300</v>
      </c>
      <c r="D794" s="325"/>
      <c r="E794" s="325"/>
      <c r="F794" s="325"/>
      <c r="G794" s="325"/>
      <c r="H794" s="325"/>
      <c r="I794" s="325"/>
      <c r="J794" s="325"/>
    </row>
    <row r="795" spans="1:10" ht="31.5" x14ac:dyDescent="0.2">
      <c r="A795" s="3">
        <v>1</v>
      </c>
      <c r="B795" s="3">
        <v>788</v>
      </c>
      <c r="C795" s="193" t="s">
        <v>1056</v>
      </c>
      <c r="D795" s="194" t="s">
        <v>16</v>
      </c>
      <c r="E795" s="194" t="s">
        <v>17</v>
      </c>
      <c r="F795" s="15">
        <v>74</v>
      </c>
      <c r="G795" s="15">
        <v>76</v>
      </c>
      <c r="H795" s="15">
        <v>76</v>
      </c>
      <c r="I795" s="15">
        <f>H795/G795*100-100</f>
        <v>0</v>
      </c>
      <c r="J795" s="90"/>
    </row>
    <row r="796" spans="1:10" ht="38.25" customHeight="1" x14ac:dyDescent="0.2">
      <c r="A796" s="31" t="s">
        <v>808</v>
      </c>
      <c r="B796" s="3">
        <v>789</v>
      </c>
      <c r="C796" s="406" t="s">
        <v>809</v>
      </c>
      <c r="D796" s="407"/>
      <c r="E796" s="407"/>
      <c r="F796" s="407"/>
      <c r="G796" s="407"/>
      <c r="H796" s="407"/>
      <c r="I796" s="407"/>
      <c r="J796" s="408"/>
    </row>
    <row r="797" spans="1:10" ht="31.5" x14ac:dyDescent="0.2">
      <c r="A797" s="3">
        <v>1</v>
      </c>
      <c r="B797" s="3">
        <v>790</v>
      </c>
      <c r="C797" s="195" t="s">
        <v>1057</v>
      </c>
      <c r="D797" s="194" t="s">
        <v>16</v>
      </c>
      <c r="E797" s="194" t="s">
        <v>411</v>
      </c>
      <c r="F797" s="3" t="s">
        <v>97</v>
      </c>
      <c r="G797" s="3" t="s">
        <v>97</v>
      </c>
      <c r="H797" s="3" t="s">
        <v>97</v>
      </c>
      <c r="I797" s="3" t="s">
        <v>97</v>
      </c>
      <c r="J797" s="90"/>
    </row>
    <row r="798" spans="1:10" ht="47.25" x14ac:dyDescent="0.2">
      <c r="A798" s="3">
        <v>2</v>
      </c>
      <c r="B798" s="3">
        <v>791</v>
      </c>
      <c r="C798" s="195" t="s">
        <v>1058</v>
      </c>
      <c r="D798" s="194" t="s">
        <v>16</v>
      </c>
      <c r="E798" s="194" t="s">
        <v>411</v>
      </c>
      <c r="F798" s="3">
        <v>2</v>
      </c>
      <c r="G798" s="3">
        <v>1</v>
      </c>
      <c r="H798" s="3">
        <v>1</v>
      </c>
      <c r="I798" s="3" t="s">
        <v>97</v>
      </c>
      <c r="J798" s="90"/>
    </row>
    <row r="799" spans="1:10" ht="43.5" customHeight="1" x14ac:dyDescent="0.2">
      <c r="A799" s="31" t="s">
        <v>810</v>
      </c>
      <c r="B799" s="3">
        <v>792</v>
      </c>
      <c r="C799" s="329" t="s">
        <v>811</v>
      </c>
      <c r="D799" s="330"/>
      <c r="E799" s="330"/>
      <c r="F799" s="330"/>
      <c r="G799" s="330"/>
      <c r="H799" s="330"/>
      <c r="I799" s="330"/>
      <c r="J799" s="331"/>
    </row>
    <row r="800" spans="1:10" ht="31.5" x14ac:dyDescent="0.2">
      <c r="A800" s="3">
        <v>1</v>
      </c>
      <c r="B800" s="3">
        <v>793</v>
      </c>
      <c r="C800" s="195" t="s">
        <v>1057</v>
      </c>
      <c r="D800" s="194" t="s">
        <v>16</v>
      </c>
      <c r="E800" s="194" t="s">
        <v>411</v>
      </c>
      <c r="F800" s="3" t="s">
        <v>97</v>
      </c>
      <c r="G800" s="3" t="s">
        <v>97</v>
      </c>
      <c r="H800" s="3" t="s">
        <v>97</v>
      </c>
      <c r="I800" s="3" t="s">
        <v>97</v>
      </c>
      <c r="J800" s="90"/>
    </row>
    <row r="801" spans="1:10" ht="48.75" customHeight="1" x14ac:dyDescent="0.2">
      <c r="A801" s="3">
        <v>2</v>
      </c>
      <c r="B801" s="3">
        <v>794</v>
      </c>
      <c r="C801" s="195" t="s">
        <v>1058</v>
      </c>
      <c r="D801" s="194" t="s">
        <v>16</v>
      </c>
      <c r="E801" s="194" t="s">
        <v>411</v>
      </c>
      <c r="F801" s="3">
        <v>2</v>
      </c>
      <c r="G801" s="3">
        <v>1</v>
      </c>
      <c r="H801" s="3">
        <v>1</v>
      </c>
      <c r="I801" s="3" t="s">
        <v>97</v>
      </c>
      <c r="J801" s="90"/>
    </row>
    <row r="802" spans="1:10" ht="34.5" customHeight="1" x14ac:dyDescent="0.2">
      <c r="A802" s="31" t="s">
        <v>812</v>
      </c>
      <c r="B802" s="3">
        <v>795</v>
      </c>
      <c r="C802" s="329" t="s">
        <v>1060</v>
      </c>
      <c r="D802" s="330"/>
      <c r="E802" s="330"/>
      <c r="F802" s="330"/>
      <c r="G802" s="330"/>
      <c r="H802" s="330"/>
      <c r="I802" s="330"/>
      <c r="J802" s="331"/>
    </row>
    <row r="803" spans="1:10" ht="27" customHeight="1" x14ac:dyDescent="0.2">
      <c r="A803" s="3">
        <v>1</v>
      </c>
      <c r="B803" s="3">
        <v>796</v>
      </c>
      <c r="C803" s="195" t="s">
        <v>1061</v>
      </c>
      <c r="D803" s="194" t="s">
        <v>16</v>
      </c>
      <c r="E803" s="194" t="s">
        <v>17</v>
      </c>
      <c r="F803" s="3">
        <v>81.900000000000006</v>
      </c>
      <c r="G803" s="3">
        <v>81.900000000000006</v>
      </c>
      <c r="H803" s="3">
        <v>81.900000000000006</v>
      </c>
      <c r="I803" s="3">
        <f>H803/G803*100-100</f>
        <v>0</v>
      </c>
      <c r="J803" s="90"/>
    </row>
    <row r="804" spans="1:10" ht="27" customHeight="1" x14ac:dyDescent="0.2">
      <c r="A804" s="31" t="s">
        <v>1059</v>
      </c>
      <c r="B804" s="3">
        <v>797</v>
      </c>
      <c r="C804" s="329" t="s">
        <v>1062</v>
      </c>
      <c r="D804" s="330"/>
      <c r="E804" s="330"/>
      <c r="F804" s="330"/>
      <c r="G804" s="330"/>
      <c r="H804" s="330"/>
      <c r="I804" s="330"/>
      <c r="J804" s="331"/>
    </row>
    <row r="805" spans="1:10" ht="27.75" customHeight="1" x14ac:dyDescent="0.2">
      <c r="A805" s="3">
        <v>1</v>
      </c>
      <c r="B805" s="3">
        <v>798</v>
      </c>
      <c r="C805" s="195" t="s">
        <v>1061</v>
      </c>
      <c r="D805" s="194" t="s">
        <v>16</v>
      </c>
      <c r="E805" s="194" t="s">
        <v>17</v>
      </c>
      <c r="F805" s="3">
        <v>81.900000000000006</v>
      </c>
      <c r="G805" s="3">
        <v>81.900000000000006</v>
      </c>
      <c r="H805" s="3">
        <v>81.900000000000006</v>
      </c>
      <c r="I805" s="3">
        <f>H805/G805*100-100</f>
        <v>0</v>
      </c>
      <c r="J805" s="90"/>
    </row>
  </sheetData>
  <mergeCells count="315">
    <mergeCell ref="C790:J790"/>
    <mergeCell ref="C794:J794"/>
    <mergeCell ref="C739:J739"/>
    <mergeCell ref="C312:J312"/>
    <mergeCell ref="C314:J314"/>
    <mergeCell ref="C316:J316"/>
    <mergeCell ref="C796:J796"/>
    <mergeCell ref="C799:J799"/>
    <mergeCell ref="C802:J802"/>
    <mergeCell ref="C747:J747"/>
    <mergeCell ref="C751:J751"/>
    <mergeCell ref="C620:J620"/>
    <mergeCell ref="C689:J689"/>
    <mergeCell ref="C691:J691"/>
    <mergeCell ref="C634:J634"/>
    <mergeCell ref="C636:J636"/>
    <mergeCell ref="C638:J638"/>
    <mergeCell ref="C641:J641"/>
    <mergeCell ref="C644:J644"/>
    <mergeCell ref="C646:J646"/>
    <mergeCell ref="C650:J650"/>
    <mergeCell ref="C652:J652"/>
    <mergeCell ref="C654:J654"/>
    <mergeCell ref="C792:J792"/>
    <mergeCell ref="C775:J775"/>
    <mergeCell ref="C719:J719"/>
    <mergeCell ref="C721:J721"/>
    <mergeCell ref="C219:J219"/>
    <mergeCell ref="C222:J222"/>
    <mergeCell ref="C224:J224"/>
    <mergeCell ref="C226:J226"/>
    <mergeCell ref="C228:J228"/>
    <mergeCell ref="C230:J230"/>
    <mergeCell ref="C233:J233"/>
    <mergeCell ref="C274:J274"/>
    <mergeCell ref="C276:J276"/>
    <mergeCell ref="C235:J235"/>
    <mergeCell ref="C237:J237"/>
    <mergeCell ref="C239:J239"/>
    <mergeCell ref="C241:J241"/>
    <mergeCell ref="C243:J243"/>
    <mergeCell ref="C245:J245"/>
    <mergeCell ref="C247:J247"/>
    <mergeCell ref="C249:J249"/>
    <mergeCell ref="C272:J272"/>
    <mergeCell ref="C252:J252"/>
    <mergeCell ref="C254:J254"/>
    <mergeCell ref="C256:J256"/>
    <mergeCell ref="C76:J76"/>
    <mergeCell ref="C79:J79"/>
    <mergeCell ref="C82:J82"/>
    <mergeCell ref="C85:J85"/>
    <mergeCell ref="C89:J89"/>
    <mergeCell ref="C91:J91"/>
    <mergeCell ref="C87:J87"/>
    <mergeCell ref="C93:J93"/>
    <mergeCell ref="C97:J97"/>
    <mergeCell ref="C104:J104"/>
    <mergeCell ref="C106:J106"/>
    <mergeCell ref="C108:J108"/>
    <mergeCell ref="C161:J161"/>
    <mergeCell ref="C163:J163"/>
    <mergeCell ref="C217:J217"/>
    <mergeCell ref="C215:J215"/>
    <mergeCell ref="C192:J192"/>
    <mergeCell ref="C205:J205"/>
    <mergeCell ref="C207:J207"/>
    <mergeCell ref="C209:J209"/>
    <mergeCell ref="C211:J211"/>
    <mergeCell ref="C213:J213"/>
    <mergeCell ref="C168:J168"/>
    <mergeCell ref="C178:J178"/>
    <mergeCell ref="A2:J2"/>
    <mergeCell ref="A4:A6"/>
    <mergeCell ref="C4:C6"/>
    <mergeCell ref="D4:D6"/>
    <mergeCell ref="E4:E6"/>
    <mergeCell ref="F4:I4"/>
    <mergeCell ref="J4:J6"/>
    <mergeCell ref="F5:F6"/>
    <mergeCell ref="G5:I5"/>
    <mergeCell ref="B4:B6"/>
    <mergeCell ref="C8:J8"/>
    <mergeCell ref="C15:J15"/>
    <mergeCell ref="C19:J19"/>
    <mergeCell ref="C22:J22"/>
    <mergeCell ref="C33:J33"/>
    <mergeCell ref="C35:J35"/>
    <mergeCell ref="C37:J37"/>
    <mergeCell ref="C25:J25"/>
    <mergeCell ref="C27:J27"/>
    <mergeCell ref="C29:J29"/>
    <mergeCell ref="C31:J31"/>
    <mergeCell ref="C39:J39"/>
    <mergeCell ref="C42:J42"/>
    <mergeCell ref="C44:J44"/>
    <mergeCell ref="C46:J46"/>
    <mergeCell ref="C50:J50"/>
    <mergeCell ref="C52:J52"/>
    <mergeCell ref="C54:J54"/>
    <mergeCell ref="C56:J56"/>
    <mergeCell ref="C60:J60"/>
    <mergeCell ref="C62:J62"/>
    <mergeCell ref="C66:J66"/>
    <mergeCell ref="C199:J199"/>
    <mergeCell ref="C203:J203"/>
    <mergeCell ref="C110:J110"/>
    <mergeCell ref="C112:J112"/>
    <mergeCell ref="C118:J118"/>
    <mergeCell ref="C116:J116"/>
    <mergeCell ref="C120:J120"/>
    <mergeCell ref="C133:J133"/>
    <mergeCell ref="C130:J130"/>
    <mergeCell ref="C128:J128"/>
    <mergeCell ref="C125:J125"/>
    <mergeCell ref="C135:J135"/>
    <mergeCell ref="C138:J138"/>
    <mergeCell ref="C141:J141"/>
    <mergeCell ref="C154:J154"/>
    <mergeCell ref="C152:J152"/>
    <mergeCell ref="C150:J150"/>
    <mergeCell ref="C147:J147"/>
    <mergeCell ref="C143:J143"/>
    <mergeCell ref="C156:J156"/>
    <mergeCell ref="C159:J159"/>
    <mergeCell ref="C101:J101"/>
    <mergeCell ref="C260:J260"/>
    <mergeCell ref="C262:J262"/>
    <mergeCell ref="C266:J266"/>
    <mergeCell ref="C268:J268"/>
    <mergeCell ref="C270:J270"/>
    <mergeCell ref="C258:J258"/>
    <mergeCell ref="C264:J264"/>
    <mergeCell ref="C336:J336"/>
    <mergeCell ref="C338:J338"/>
    <mergeCell ref="C279:J279"/>
    <mergeCell ref="C281:J281"/>
    <mergeCell ref="C284:J284"/>
    <mergeCell ref="C287:J287"/>
    <mergeCell ref="C289:J289"/>
    <mergeCell ref="C318:J318"/>
    <mergeCell ref="C320:J320"/>
    <mergeCell ref="C322:J322"/>
    <mergeCell ref="C324:J324"/>
    <mergeCell ref="C291:J291"/>
    <mergeCell ref="C293:J293"/>
    <mergeCell ref="C295:J295"/>
    <mergeCell ref="C306:J306"/>
    <mergeCell ref="C308:J308"/>
    <mergeCell ref="C310:J310"/>
    <mergeCell ref="C340:J340"/>
    <mergeCell ref="C342:J342"/>
    <mergeCell ref="C344:J344"/>
    <mergeCell ref="C346:J346"/>
    <mergeCell ref="C348:J348"/>
    <mergeCell ref="C350:J350"/>
    <mergeCell ref="C326:J326"/>
    <mergeCell ref="C328:J328"/>
    <mergeCell ref="C330:J330"/>
    <mergeCell ref="C332:J332"/>
    <mergeCell ref="C334:J334"/>
    <mergeCell ref="C354:J354"/>
    <mergeCell ref="C356:J356"/>
    <mergeCell ref="C358:J358"/>
    <mergeCell ref="C360:J360"/>
    <mergeCell ref="C362:J362"/>
    <mergeCell ref="C364:J364"/>
    <mergeCell ref="C366:J366"/>
    <mergeCell ref="C368:J368"/>
    <mergeCell ref="C370:J370"/>
    <mergeCell ref="C372:J372"/>
    <mergeCell ref="C376:J376"/>
    <mergeCell ref="C378:J378"/>
    <mergeCell ref="C380:J380"/>
    <mergeCell ref="C382:J382"/>
    <mergeCell ref="C384:J384"/>
    <mergeCell ref="C386:J386"/>
    <mergeCell ref="C388:J388"/>
    <mergeCell ref="C390:J390"/>
    <mergeCell ref="C392:J392"/>
    <mergeCell ref="C394:J394"/>
    <mergeCell ref="C396:J396"/>
    <mergeCell ref="C398:J398"/>
    <mergeCell ref="C400:J400"/>
    <mergeCell ref="C408:J408"/>
    <mergeCell ref="C411:J411"/>
    <mergeCell ref="C415:J415"/>
    <mergeCell ref="C419:J419"/>
    <mergeCell ref="C422:J422"/>
    <mergeCell ref="C402:J402"/>
    <mergeCell ref="C404:J404"/>
    <mergeCell ref="C406:J406"/>
    <mergeCell ref="C449:J449"/>
    <mergeCell ref="C451:J451"/>
    <mergeCell ref="C453:J453"/>
    <mergeCell ref="C457:J457"/>
    <mergeCell ref="C459:J459"/>
    <mergeCell ref="C461:J461"/>
    <mergeCell ref="C463:J463"/>
    <mergeCell ref="C465:J465"/>
    <mergeCell ref="C424:J424"/>
    <mergeCell ref="C430:J430"/>
    <mergeCell ref="C432:J432"/>
    <mergeCell ref="C434:J434"/>
    <mergeCell ref="C436:J436"/>
    <mergeCell ref="C438:J438"/>
    <mergeCell ref="C442:J442"/>
    <mergeCell ref="C444:J444"/>
    <mergeCell ref="C447:J447"/>
    <mergeCell ref="C426:J426"/>
    <mergeCell ref="C428:J428"/>
    <mergeCell ref="C440:J440"/>
    <mergeCell ref="C467:J467"/>
    <mergeCell ref="C469:J469"/>
    <mergeCell ref="C471:J471"/>
    <mergeCell ref="C475:J475"/>
    <mergeCell ref="C477:J477"/>
    <mergeCell ref="C479:J479"/>
    <mergeCell ref="C481:J481"/>
    <mergeCell ref="C483:J483"/>
    <mergeCell ref="C485:J485"/>
    <mergeCell ref="C473:J473"/>
    <mergeCell ref="C512:J512"/>
    <mergeCell ref="C514:J514"/>
    <mergeCell ref="C516:J516"/>
    <mergeCell ref="C518:J518"/>
    <mergeCell ref="C520:J520"/>
    <mergeCell ref="C522:J522"/>
    <mergeCell ref="C524:J524"/>
    <mergeCell ref="C526:J526"/>
    <mergeCell ref="C487:J487"/>
    <mergeCell ref="C489:J489"/>
    <mergeCell ref="C491:J491"/>
    <mergeCell ref="C499:J499"/>
    <mergeCell ref="C501:J501"/>
    <mergeCell ref="C503:J503"/>
    <mergeCell ref="C508:J508"/>
    <mergeCell ref="C510:J510"/>
    <mergeCell ref="C493:J493"/>
    <mergeCell ref="C495:K495"/>
    <mergeCell ref="C497:K497"/>
    <mergeCell ref="C528:J528"/>
    <mergeCell ref="C530:J530"/>
    <mergeCell ref="C532:J532"/>
    <mergeCell ref="C537:J537"/>
    <mergeCell ref="C539:J539"/>
    <mergeCell ref="C541:J541"/>
    <mergeCell ref="C544:J544"/>
    <mergeCell ref="C547:J547"/>
    <mergeCell ref="C551:J551"/>
    <mergeCell ref="C669:J669"/>
    <mergeCell ref="C673:J673"/>
    <mergeCell ref="C678:J678"/>
    <mergeCell ref="C680:J680"/>
    <mergeCell ref="C682:J682"/>
    <mergeCell ref="C553:J553"/>
    <mergeCell ref="C555:J555"/>
    <mergeCell ref="C559:J559"/>
    <mergeCell ref="C564:J564"/>
    <mergeCell ref="C579:J579"/>
    <mergeCell ref="C583:J583"/>
    <mergeCell ref="C587:J587"/>
    <mergeCell ref="C590:J590"/>
    <mergeCell ref="C593:J593"/>
    <mergeCell ref="C571:J571"/>
    <mergeCell ref="C567:J567"/>
    <mergeCell ref="C576:J576"/>
    <mergeCell ref="C725:J725"/>
    <mergeCell ref="C698:J698"/>
    <mergeCell ref="C695:J695"/>
    <mergeCell ref="C737:J737"/>
    <mergeCell ref="C780:J780"/>
    <mergeCell ref="C783:J783"/>
    <mergeCell ref="C785:J785"/>
    <mergeCell ref="C596:J596"/>
    <mergeCell ref="C599:J599"/>
    <mergeCell ref="C602:J602"/>
    <mergeCell ref="C605:J605"/>
    <mergeCell ref="C608:J608"/>
    <mergeCell ref="C611:J611"/>
    <mergeCell ref="C614:J614"/>
    <mergeCell ref="C617:J617"/>
    <mergeCell ref="C622:J622"/>
    <mergeCell ref="C657:J657"/>
    <mergeCell ref="C659:J659"/>
    <mergeCell ref="C661:J661"/>
    <mergeCell ref="C711:J711"/>
    <mergeCell ref="C714:J714"/>
    <mergeCell ref="C717:J717"/>
    <mergeCell ref="C684:J684"/>
    <mergeCell ref="C667:J667"/>
    <mergeCell ref="C700:J700"/>
    <mergeCell ref="C693:J693"/>
    <mergeCell ref="C702:J702"/>
    <mergeCell ref="C705:J705"/>
    <mergeCell ref="C708:J708"/>
    <mergeCell ref="C804:J804"/>
    <mergeCell ref="C165:J165"/>
    <mergeCell ref="C170:J170"/>
    <mergeCell ref="C176:J176"/>
    <mergeCell ref="C180:J180"/>
    <mergeCell ref="C182:J182"/>
    <mergeCell ref="C184:J184"/>
    <mergeCell ref="C727:J727"/>
    <mergeCell ref="C730:J730"/>
    <mergeCell ref="C732:J732"/>
    <mergeCell ref="C771:J771"/>
    <mergeCell ref="C764:J764"/>
    <mergeCell ref="C762:J762"/>
    <mergeCell ref="C759:J759"/>
    <mergeCell ref="C186:J186"/>
    <mergeCell ref="C190:J190"/>
    <mergeCell ref="C188:J188"/>
    <mergeCell ref="C735:J735"/>
    <mergeCell ref="C723:J723"/>
  </mergeCells>
  <pageMargins left="0.70866141732283472" right="0.70866141732283472" top="0.74803149606299213" bottom="0.74803149606299213" header="0.31496062992125984" footer="0.31496062992125984"/>
  <pageSetup paperSize="9" scale="75"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392"/>
  <sheetViews>
    <sheetView tabSelected="1" zoomScale="78" zoomScaleNormal="78" workbookViewId="0">
      <pane ySplit="5" topLeftCell="A1389" activePane="bottomLeft" state="frozen"/>
      <selection pane="bottomLeft" activeCell="I1396" sqref="I1396"/>
    </sheetView>
  </sheetViews>
  <sheetFormatPr defaultRowHeight="15.75" outlineLevelRow="1" x14ac:dyDescent="0.2"/>
  <cols>
    <col min="1" max="1" width="12.140625" style="4" customWidth="1"/>
    <col min="2" max="2" width="49.28515625" style="79" customWidth="1"/>
    <col min="3" max="3" width="26.85546875" style="5" customWidth="1"/>
    <col min="4" max="4" width="18.85546875" style="4" customWidth="1"/>
    <col min="5" max="6" width="18.140625" style="4" customWidth="1"/>
    <col min="7" max="7" width="18.5703125" style="4" customWidth="1"/>
    <col min="8" max="8" width="15.85546875" style="4" customWidth="1"/>
    <col min="9" max="9" width="14" style="2" customWidth="1"/>
    <col min="10" max="10" width="12.7109375" style="2" customWidth="1"/>
    <col min="11" max="16384" width="9.140625" style="2"/>
  </cols>
  <sheetData>
    <row r="2" spans="1:8" x14ac:dyDescent="0.2">
      <c r="A2" s="500" t="s">
        <v>1382</v>
      </c>
      <c r="B2" s="500"/>
      <c r="C2" s="500"/>
      <c r="D2" s="500"/>
      <c r="E2" s="500"/>
      <c r="F2" s="500"/>
      <c r="G2" s="500"/>
      <c r="H2" s="500"/>
    </row>
    <row r="4" spans="1:8" ht="18" customHeight="1" x14ac:dyDescent="0.2">
      <c r="A4" s="428" t="s">
        <v>0</v>
      </c>
      <c r="B4" s="422" t="s">
        <v>814</v>
      </c>
      <c r="C4" s="427" t="s">
        <v>815</v>
      </c>
      <c r="D4" s="427" t="s">
        <v>816</v>
      </c>
      <c r="E4" s="427"/>
      <c r="F4" s="427" t="s">
        <v>817</v>
      </c>
      <c r="G4" s="427"/>
      <c r="H4" s="427" t="s">
        <v>818</v>
      </c>
    </row>
    <row r="5" spans="1:8" ht="35.25" customHeight="1" x14ac:dyDescent="0.2">
      <c r="A5" s="428"/>
      <c r="B5" s="422"/>
      <c r="C5" s="427"/>
      <c r="D5" s="290" t="s">
        <v>1334</v>
      </c>
      <c r="E5" s="290" t="s">
        <v>820</v>
      </c>
      <c r="F5" s="290" t="s">
        <v>819</v>
      </c>
      <c r="G5" s="290" t="s">
        <v>820</v>
      </c>
      <c r="H5" s="427"/>
    </row>
    <row r="6" spans="1:8" s="1" customFormat="1" x14ac:dyDescent="0.2">
      <c r="A6" s="16">
        <v>1</v>
      </c>
      <c r="B6" s="16">
        <v>2</v>
      </c>
      <c r="C6" s="16">
        <v>3</v>
      </c>
      <c r="D6" s="16">
        <v>4</v>
      </c>
      <c r="E6" s="16">
        <v>5</v>
      </c>
      <c r="F6" s="16">
        <v>6</v>
      </c>
      <c r="G6" s="16">
        <v>7</v>
      </c>
      <c r="H6" s="16">
        <v>8</v>
      </c>
    </row>
    <row r="7" spans="1:8" s="6" customFormat="1" ht="15.75" customHeight="1" x14ac:dyDescent="0.2">
      <c r="A7" s="447" t="s">
        <v>1</v>
      </c>
      <c r="B7" s="448" t="s">
        <v>821</v>
      </c>
      <c r="C7" s="288" t="s">
        <v>822</v>
      </c>
      <c r="D7" s="249">
        <f>D8+D9+D10+D11</f>
        <v>47654</v>
      </c>
      <c r="E7" s="249">
        <f>E8+E9+E10+E11</f>
        <v>100</v>
      </c>
      <c r="F7" s="249">
        <f>F12+F62+F77+F97</f>
        <v>32821.4</v>
      </c>
      <c r="G7" s="249">
        <f>G8+G9+G10+G11</f>
        <v>100</v>
      </c>
      <c r="H7" s="249">
        <f>F7/D7*100-100</f>
        <v>-31.125613799471182</v>
      </c>
    </row>
    <row r="8" spans="1:8" s="6" customFormat="1" ht="30.75" customHeight="1" x14ac:dyDescent="0.2">
      <c r="A8" s="447"/>
      <c r="B8" s="448"/>
      <c r="C8" s="288" t="s">
        <v>823</v>
      </c>
      <c r="D8" s="249">
        <f>D13+D63+D78+D98+D118</f>
        <v>38577</v>
      </c>
      <c r="E8" s="249">
        <f>D8/D7*100</f>
        <v>80.952281025727117</v>
      </c>
      <c r="F8" s="249">
        <f>F13+F63+F78+F98+F118</f>
        <v>26424.9</v>
      </c>
      <c r="G8" s="249">
        <f>F8/F7*100</f>
        <v>80.511190869371816</v>
      </c>
      <c r="H8" s="249">
        <f>F8/D8*100-100</f>
        <v>-31.500894315265569</v>
      </c>
    </row>
    <row r="9" spans="1:8" s="6" customFormat="1" x14ac:dyDescent="0.2">
      <c r="A9" s="447"/>
      <c r="B9" s="448"/>
      <c r="C9" s="288" t="s">
        <v>824</v>
      </c>
      <c r="D9" s="249">
        <f t="shared" ref="D9:F11" si="0">D14+D64+D79+D99+D119</f>
        <v>0</v>
      </c>
      <c r="E9" s="249">
        <v>0</v>
      </c>
      <c r="F9" s="249">
        <f t="shared" si="0"/>
        <v>0</v>
      </c>
      <c r="G9" s="249">
        <v>0</v>
      </c>
      <c r="H9" s="249" t="s">
        <v>97</v>
      </c>
    </row>
    <row r="10" spans="1:8" s="6" customFormat="1" x14ac:dyDescent="0.2">
      <c r="A10" s="447"/>
      <c r="B10" s="448"/>
      <c r="C10" s="288" t="s">
        <v>825</v>
      </c>
      <c r="D10" s="249">
        <f t="shared" si="0"/>
        <v>1365</v>
      </c>
      <c r="E10" s="249">
        <f>D10/D7*100</f>
        <v>2.8643975322113566</v>
      </c>
      <c r="F10" s="249">
        <f t="shared" si="0"/>
        <v>1013.1</v>
      </c>
      <c r="G10" s="249">
        <f>F10/F7*100</f>
        <v>3.0867056249885745</v>
      </c>
      <c r="H10" s="249">
        <f>F10/D10*100-100</f>
        <v>-25.780219780219781</v>
      </c>
    </row>
    <row r="11" spans="1:8" s="6" customFormat="1" x14ac:dyDescent="0.2">
      <c r="A11" s="447"/>
      <c r="B11" s="448"/>
      <c r="C11" s="288" t="s">
        <v>826</v>
      </c>
      <c r="D11" s="249">
        <f t="shared" si="0"/>
        <v>7712</v>
      </c>
      <c r="E11" s="249">
        <f>D11/D7*100</f>
        <v>16.183321442061526</v>
      </c>
      <c r="F11" s="249">
        <f t="shared" si="0"/>
        <v>5383.4</v>
      </c>
      <c r="G11" s="249">
        <f>F11/F7*100</f>
        <v>16.402103505639612</v>
      </c>
      <c r="H11" s="249">
        <f>F11/D11*100-100</f>
        <v>-30.194502074688799</v>
      </c>
    </row>
    <row r="12" spans="1:8" s="7" customFormat="1" ht="15.75" customHeight="1" x14ac:dyDescent="0.2">
      <c r="A12" s="447" t="s">
        <v>27</v>
      </c>
      <c r="B12" s="448" t="s">
        <v>827</v>
      </c>
      <c r="C12" s="245" t="s">
        <v>822</v>
      </c>
      <c r="D12" s="249">
        <f>D13+D14+D15+D16</f>
        <v>31872.799999999999</v>
      </c>
      <c r="E12" s="249">
        <f>E13+E14+E15+E16</f>
        <v>100</v>
      </c>
      <c r="F12" s="249">
        <f>F13+F14+F15+F16</f>
        <v>21211.7</v>
      </c>
      <c r="G12" s="249">
        <f>G13+G14+G15+G16</f>
        <v>100</v>
      </c>
      <c r="H12" s="249">
        <f>F12/D12*100-100</f>
        <v>-33.44889686503852</v>
      </c>
    </row>
    <row r="13" spans="1:8" s="7" customFormat="1" ht="31.5" customHeight="1" x14ac:dyDescent="0.2">
      <c r="A13" s="447"/>
      <c r="B13" s="448"/>
      <c r="C13" s="245" t="s">
        <v>823</v>
      </c>
      <c r="D13" s="249">
        <f>D18+D23+D48+D53</f>
        <v>25945.8</v>
      </c>
      <c r="E13" s="249">
        <f>D13/D12*100</f>
        <v>81.404206721718836</v>
      </c>
      <c r="F13" s="249">
        <f>F18+F23+F48+F53</f>
        <v>17595.3</v>
      </c>
      <c r="G13" s="249">
        <f>F13/F12*100</f>
        <v>82.95091859681213</v>
      </c>
      <c r="H13" s="249">
        <f>F13/D13*100-100</f>
        <v>-32.184399787248807</v>
      </c>
    </row>
    <row r="14" spans="1:8" s="7" customFormat="1" x14ac:dyDescent="0.2">
      <c r="A14" s="447"/>
      <c r="B14" s="448"/>
      <c r="C14" s="245" t="s">
        <v>824</v>
      </c>
      <c r="D14" s="249">
        <v>0</v>
      </c>
      <c r="E14" s="249">
        <v>0</v>
      </c>
      <c r="F14" s="249">
        <v>0</v>
      </c>
      <c r="G14" s="249">
        <v>0</v>
      </c>
      <c r="H14" s="249" t="s">
        <v>97</v>
      </c>
    </row>
    <row r="15" spans="1:8" s="7" customFormat="1" x14ac:dyDescent="0.2">
      <c r="A15" s="447"/>
      <c r="B15" s="448"/>
      <c r="C15" s="245" t="s">
        <v>825</v>
      </c>
      <c r="D15" s="249">
        <f>D60</f>
        <v>51</v>
      </c>
      <c r="E15" s="249">
        <f>D15/D12*100</f>
        <v>0.16001104389950052</v>
      </c>
      <c r="F15" s="249">
        <f>F60</f>
        <v>0</v>
      </c>
      <c r="G15" s="249">
        <f>F15/F12*100</f>
        <v>0</v>
      </c>
      <c r="H15" s="249">
        <f>F15/D15*100-100</f>
        <v>-100</v>
      </c>
    </row>
    <row r="16" spans="1:8" s="7" customFormat="1" x14ac:dyDescent="0.2">
      <c r="A16" s="447"/>
      <c r="B16" s="448"/>
      <c r="C16" s="245" t="s">
        <v>826</v>
      </c>
      <c r="D16" s="249">
        <f>D51</f>
        <v>5876</v>
      </c>
      <c r="E16" s="249">
        <f>D16/D12*100</f>
        <v>18.435782234381666</v>
      </c>
      <c r="F16" s="249">
        <f>F51</f>
        <v>3616.4</v>
      </c>
      <c r="G16" s="249">
        <f>F16/F12*100</f>
        <v>17.049081403187863</v>
      </c>
      <c r="H16" s="249">
        <f>F16/D16*100-100</f>
        <v>-38.454731109598363</v>
      </c>
    </row>
    <row r="17" spans="1:8" s="7" customFormat="1" ht="15.75" customHeight="1" x14ac:dyDescent="0.2">
      <c r="A17" s="443" t="s">
        <v>30</v>
      </c>
      <c r="B17" s="459" t="s">
        <v>31</v>
      </c>
      <c r="C17" s="244" t="s">
        <v>822</v>
      </c>
      <c r="D17" s="250">
        <f>D18</f>
        <v>782.8</v>
      </c>
      <c r="E17" s="250">
        <f>E18+E19+E20+E21</f>
        <v>100</v>
      </c>
      <c r="F17" s="250">
        <f>F18</f>
        <v>339.8</v>
      </c>
      <c r="G17" s="250">
        <f>G18+G19+G20+G21</f>
        <v>100</v>
      </c>
      <c r="H17" s="250">
        <f>F17/D17*100-100</f>
        <v>-56.591722023505362</v>
      </c>
    </row>
    <row r="18" spans="1:8" s="7" customFormat="1" ht="37.5" customHeight="1" x14ac:dyDescent="0.2">
      <c r="A18" s="443"/>
      <c r="B18" s="459"/>
      <c r="C18" s="244" t="s">
        <v>823</v>
      </c>
      <c r="D18" s="250">
        <v>782.8</v>
      </c>
      <c r="E18" s="250">
        <f>D18/D17*100</f>
        <v>100</v>
      </c>
      <c r="F18" s="250">
        <v>339.8</v>
      </c>
      <c r="G18" s="250">
        <f>F18/F17*100</f>
        <v>100</v>
      </c>
      <c r="H18" s="250">
        <f>F18/D18*100-100</f>
        <v>-56.591722023505362</v>
      </c>
    </row>
    <row r="19" spans="1:8" s="7" customFormat="1" x14ac:dyDescent="0.2">
      <c r="A19" s="443"/>
      <c r="B19" s="459"/>
      <c r="C19" s="244" t="s">
        <v>824</v>
      </c>
      <c r="D19" s="250">
        <v>0</v>
      </c>
      <c r="E19" s="250">
        <v>0</v>
      </c>
      <c r="F19" s="250">
        <v>0</v>
      </c>
      <c r="G19" s="250">
        <v>0</v>
      </c>
      <c r="H19" s="250" t="s">
        <v>97</v>
      </c>
    </row>
    <row r="20" spans="1:8" s="7" customFormat="1" ht="15.75" customHeight="1" x14ac:dyDescent="0.2">
      <c r="A20" s="443"/>
      <c r="B20" s="459"/>
      <c r="C20" s="244" t="s">
        <v>825</v>
      </c>
      <c r="D20" s="250">
        <v>0</v>
      </c>
      <c r="E20" s="250">
        <v>0</v>
      </c>
      <c r="F20" s="250">
        <v>0</v>
      </c>
      <c r="G20" s="250">
        <v>0</v>
      </c>
      <c r="H20" s="250" t="s">
        <v>97</v>
      </c>
    </row>
    <row r="21" spans="1:8" s="7" customFormat="1" x14ac:dyDescent="0.2">
      <c r="A21" s="443"/>
      <c r="B21" s="459"/>
      <c r="C21" s="244" t="s">
        <v>826</v>
      </c>
      <c r="D21" s="250">
        <v>0</v>
      </c>
      <c r="E21" s="250">
        <v>0</v>
      </c>
      <c r="F21" s="250">
        <v>0</v>
      </c>
      <c r="G21" s="250">
        <v>0</v>
      </c>
      <c r="H21" s="250" t="s">
        <v>97</v>
      </c>
    </row>
    <row r="22" spans="1:8" ht="15.75" customHeight="1" x14ac:dyDescent="0.2">
      <c r="A22" s="443" t="s">
        <v>34</v>
      </c>
      <c r="B22" s="444" t="s">
        <v>828</v>
      </c>
      <c r="C22" s="148" t="s">
        <v>822</v>
      </c>
      <c r="D22" s="250">
        <f>D23+D24+D25+D26</f>
        <v>23666</v>
      </c>
      <c r="E22" s="250">
        <f>E23+E24+E25+E26</f>
        <v>100</v>
      </c>
      <c r="F22" s="250">
        <f>F23+F24+F25+F26</f>
        <v>16650.5</v>
      </c>
      <c r="G22" s="251">
        <f>G23+G24+G25+G26</f>
        <v>100</v>
      </c>
      <c r="H22" s="251">
        <f>F22/D22*100-100</f>
        <v>-29.643792782895289</v>
      </c>
    </row>
    <row r="23" spans="1:8" ht="33.75" customHeight="1" x14ac:dyDescent="0.2">
      <c r="A23" s="443"/>
      <c r="B23" s="444"/>
      <c r="C23" s="148" t="s">
        <v>823</v>
      </c>
      <c r="D23" s="250">
        <v>23666</v>
      </c>
      <c r="E23" s="250">
        <f>D23/D22*100</f>
        <v>100</v>
      </c>
      <c r="F23" s="250">
        <v>16650.5</v>
      </c>
      <c r="G23" s="251">
        <f>F23/F22*100</f>
        <v>100</v>
      </c>
      <c r="H23" s="251">
        <f>F23/D23*100-100</f>
        <v>-29.643792782895289</v>
      </c>
    </row>
    <row r="24" spans="1:8" x14ac:dyDescent="0.2">
      <c r="A24" s="443"/>
      <c r="B24" s="444"/>
      <c r="C24" s="148" t="s">
        <v>824</v>
      </c>
      <c r="D24" s="250">
        <v>0</v>
      </c>
      <c r="E24" s="250">
        <v>0</v>
      </c>
      <c r="F24" s="250">
        <v>0</v>
      </c>
      <c r="G24" s="251">
        <v>0</v>
      </c>
      <c r="H24" s="251" t="s">
        <v>97</v>
      </c>
    </row>
    <row r="25" spans="1:8" x14ac:dyDescent="0.2">
      <c r="A25" s="443"/>
      <c r="B25" s="444"/>
      <c r="C25" s="148" t="s">
        <v>825</v>
      </c>
      <c r="D25" s="250">
        <v>0</v>
      </c>
      <c r="E25" s="250">
        <v>0</v>
      </c>
      <c r="F25" s="250">
        <v>0</v>
      </c>
      <c r="G25" s="251">
        <v>0</v>
      </c>
      <c r="H25" s="251" t="s">
        <v>97</v>
      </c>
    </row>
    <row r="26" spans="1:8" x14ac:dyDescent="0.2">
      <c r="A26" s="443"/>
      <c r="B26" s="444"/>
      <c r="C26" s="148" t="s">
        <v>826</v>
      </c>
      <c r="D26" s="250">
        <v>0</v>
      </c>
      <c r="E26" s="250">
        <v>0</v>
      </c>
      <c r="F26" s="250">
        <v>0</v>
      </c>
      <c r="G26" s="251">
        <v>0</v>
      </c>
      <c r="H26" s="251" t="s">
        <v>97</v>
      </c>
    </row>
    <row r="27" spans="1:8" ht="27.75" hidden="1" customHeight="1" outlineLevel="1" x14ac:dyDescent="0.2">
      <c r="A27" s="443" t="s">
        <v>38</v>
      </c>
      <c r="B27" s="499" t="s">
        <v>829</v>
      </c>
      <c r="C27" s="240" t="s">
        <v>822</v>
      </c>
      <c r="D27" s="252">
        <f>D28</f>
        <v>0</v>
      </c>
      <c r="E27" s="252">
        <f>E28+E29+E30+E31</f>
        <v>0</v>
      </c>
      <c r="F27" s="250">
        <f>F28</f>
        <v>0</v>
      </c>
      <c r="G27" s="252">
        <v>0</v>
      </c>
      <c r="H27" s="252"/>
    </row>
    <row r="28" spans="1:8" ht="30" hidden="1" customHeight="1" outlineLevel="1" x14ac:dyDescent="0.2">
      <c r="A28" s="443"/>
      <c r="B28" s="499"/>
      <c r="C28" s="240" t="s">
        <v>823</v>
      </c>
      <c r="D28" s="252">
        <v>0</v>
      </c>
      <c r="E28" s="252">
        <v>0</v>
      </c>
      <c r="F28" s="250">
        <v>0</v>
      </c>
      <c r="G28" s="252">
        <v>0</v>
      </c>
      <c r="H28" s="252" t="s">
        <v>97</v>
      </c>
    </row>
    <row r="29" spans="1:8" hidden="1" outlineLevel="1" x14ac:dyDescent="0.2">
      <c r="A29" s="443"/>
      <c r="B29" s="499"/>
      <c r="C29" s="240" t="s">
        <v>824</v>
      </c>
      <c r="D29" s="252">
        <v>0</v>
      </c>
      <c r="E29" s="252">
        <v>0</v>
      </c>
      <c r="F29" s="250">
        <v>0</v>
      </c>
      <c r="G29" s="252">
        <v>0</v>
      </c>
      <c r="H29" s="252" t="s">
        <v>97</v>
      </c>
    </row>
    <row r="30" spans="1:8" hidden="1" outlineLevel="1" x14ac:dyDescent="0.2">
      <c r="A30" s="443"/>
      <c r="B30" s="499"/>
      <c r="C30" s="240" t="s">
        <v>825</v>
      </c>
      <c r="D30" s="252"/>
      <c r="E30" s="252"/>
      <c r="F30" s="250"/>
      <c r="G30" s="252">
        <v>0</v>
      </c>
      <c r="H30" s="252"/>
    </row>
    <row r="31" spans="1:8" hidden="1" outlineLevel="1" x14ac:dyDescent="0.2">
      <c r="A31" s="443"/>
      <c r="B31" s="499"/>
      <c r="C31" s="240" t="s">
        <v>826</v>
      </c>
      <c r="D31" s="252"/>
      <c r="E31" s="252"/>
      <c r="F31" s="250"/>
      <c r="G31" s="252">
        <v>0</v>
      </c>
      <c r="H31" s="252"/>
    </row>
    <row r="32" spans="1:8" ht="15.75" hidden="1" customHeight="1" outlineLevel="1" x14ac:dyDescent="0.2">
      <c r="A32" s="443" t="s">
        <v>42</v>
      </c>
      <c r="B32" s="499" t="s">
        <v>830</v>
      </c>
      <c r="C32" s="240" t="s">
        <v>822</v>
      </c>
      <c r="D32" s="252">
        <f>D33</f>
        <v>0</v>
      </c>
      <c r="E32" s="252" t="e">
        <f>E33+E34+E35+E36</f>
        <v>#DIV/0!</v>
      </c>
      <c r="F32" s="250">
        <f>F33</f>
        <v>0</v>
      </c>
      <c r="G32" s="252">
        <v>0</v>
      </c>
      <c r="H32" s="252"/>
    </row>
    <row r="33" spans="1:8" ht="31.5" hidden="1" outlineLevel="1" x14ac:dyDescent="0.2">
      <c r="A33" s="443"/>
      <c r="B33" s="499"/>
      <c r="C33" s="240" t="s">
        <v>823</v>
      </c>
      <c r="D33" s="252">
        <v>0</v>
      </c>
      <c r="E33" s="252" t="e">
        <f>D33/D32*100</f>
        <v>#DIV/0!</v>
      </c>
      <c r="F33" s="250">
        <v>0</v>
      </c>
      <c r="G33" s="252">
        <v>0</v>
      </c>
      <c r="H33" s="252"/>
    </row>
    <row r="34" spans="1:8" hidden="1" outlineLevel="1" x14ac:dyDescent="0.2">
      <c r="A34" s="443"/>
      <c r="B34" s="499"/>
      <c r="C34" s="240" t="s">
        <v>824</v>
      </c>
      <c r="D34" s="252"/>
      <c r="E34" s="252"/>
      <c r="F34" s="250"/>
      <c r="G34" s="252">
        <v>0</v>
      </c>
      <c r="H34" s="252"/>
    </row>
    <row r="35" spans="1:8" hidden="1" outlineLevel="1" x14ac:dyDescent="0.2">
      <c r="A35" s="443"/>
      <c r="B35" s="499"/>
      <c r="C35" s="240" t="s">
        <v>825</v>
      </c>
      <c r="D35" s="252"/>
      <c r="E35" s="252"/>
      <c r="F35" s="250"/>
      <c r="G35" s="252">
        <v>0</v>
      </c>
      <c r="H35" s="252"/>
    </row>
    <row r="36" spans="1:8" hidden="1" outlineLevel="1" x14ac:dyDescent="0.2">
      <c r="A36" s="443"/>
      <c r="B36" s="499"/>
      <c r="C36" s="240" t="s">
        <v>826</v>
      </c>
      <c r="D36" s="252"/>
      <c r="E36" s="252"/>
      <c r="F36" s="250"/>
      <c r="G36" s="252">
        <v>0</v>
      </c>
      <c r="H36" s="252"/>
    </row>
    <row r="37" spans="1:8" ht="15.75" customHeight="1" collapsed="1" x14ac:dyDescent="0.2">
      <c r="A37" s="443" t="s">
        <v>38</v>
      </c>
      <c r="B37" s="444" t="s">
        <v>46</v>
      </c>
      <c r="C37" s="148" t="s">
        <v>822</v>
      </c>
      <c r="D37" s="250">
        <f>D38</f>
        <v>50</v>
      </c>
      <c r="E37" s="250">
        <f>E38</f>
        <v>100</v>
      </c>
      <c r="F37" s="250">
        <f>F38</f>
        <v>45.3</v>
      </c>
      <c r="G37" s="251">
        <v>0</v>
      </c>
      <c r="H37" s="251">
        <f>F37/D37*100-100</f>
        <v>-9.4000000000000057</v>
      </c>
    </row>
    <row r="38" spans="1:8" ht="31.5" x14ac:dyDescent="0.2">
      <c r="A38" s="443"/>
      <c r="B38" s="444"/>
      <c r="C38" s="148" t="s">
        <v>823</v>
      </c>
      <c r="D38" s="250">
        <v>50</v>
      </c>
      <c r="E38" s="250">
        <f>D38/D37*100</f>
        <v>100</v>
      </c>
      <c r="F38" s="250">
        <v>45.3</v>
      </c>
      <c r="G38" s="251">
        <v>0</v>
      </c>
      <c r="H38" s="251">
        <f>F38/D38*100-100</f>
        <v>-9.4000000000000057</v>
      </c>
    </row>
    <row r="39" spans="1:8" x14ac:dyDescent="0.2">
      <c r="A39" s="443"/>
      <c r="B39" s="444"/>
      <c r="C39" s="148" t="s">
        <v>824</v>
      </c>
      <c r="D39" s="250">
        <v>0</v>
      </c>
      <c r="E39" s="250">
        <v>0</v>
      </c>
      <c r="F39" s="250">
        <v>0</v>
      </c>
      <c r="G39" s="250">
        <v>0</v>
      </c>
      <c r="H39" s="251" t="s">
        <v>97</v>
      </c>
    </row>
    <row r="40" spans="1:8" x14ac:dyDescent="0.2">
      <c r="A40" s="443"/>
      <c r="B40" s="444"/>
      <c r="C40" s="148" t="s">
        <v>825</v>
      </c>
      <c r="D40" s="250">
        <v>0</v>
      </c>
      <c r="E40" s="250">
        <v>0</v>
      </c>
      <c r="F40" s="250">
        <v>0</v>
      </c>
      <c r="G40" s="250">
        <v>0</v>
      </c>
      <c r="H40" s="251" t="s">
        <v>97</v>
      </c>
    </row>
    <row r="41" spans="1:8" x14ac:dyDescent="0.2">
      <c r="A41" s="443"/>
      <c r="B41" s="444"/>
      <c r="C41" s="148" t="s">
        <v>826</v>
      </c>
      <c r="D41" s="250">
        <v>0</v>
      </c>
      <c r="E41" s="250">
        <v>0</v>
      </c>
      <c r="F41" s="250">
        <v>0</v>
      </c>
      <c r="G41" s="250">
        <v>0</v>
      </c>
      <c r="H41" s="251" t="s">
        <v>97</v>
      </c>
    </row>
    <row r="42" spans="1:8" x14ac:dyDescent="0.2">
      <c r="A42" s="443" t="s">
        <v>42</v>
      </c>
      <c r="B42" s="444" t="s">
        <v>49</v>
      </c>
      <c r="C42" s="148" t="s">
        <v>822</v>
      </c>
      <c r="D42" s="250">
        <f>D43</f>
        <v>23616</v>
      </c>
      <c r="E42" s="250">
        <f>E43</f>
        <v>100</v>
      </c>
      <c r="F42" s="250">
        <f>F43</f>
        <v>16605.2</v>
      </c>
      <c r="G42" s="251">
        <f>G43</f>
        <v>100</v>
      </c>
      <c r="H42" s="251">
        <f>F42/D42*100-100</f>
        <v>-29.686653116531161</v>
      </c>
    </row>
    <row r="43" spans="1:8" ht="31.5" x14ac:dyDescent="0.2">
      <c r="A43" s="443"/>
      <c r="B43" s="444"/>
      <c r="C43" s="148" t="s">
        <v>823</v>
      </c>
      <c r="D43" s="250">
        <v>23616</v>
      </c>
      <c r="E43" s="250">
        <f>D43/D42*100</f>
        <v>100</v>
      </c>
      <c r="F43" s="250">
        <v>16605.2</v>
      </c>
      <c r="G43" s="251">
        <f>F43/F42*100</f>
        <v>100</v>
      </c>
      <c r="H43" s="251">
        <f>F43/D43*100-100</f>
        <v>-29.686653116531161</v>
      </c>
    </row>
    <row r="44" spans="1:8" x14ac:dyDescent="0.2">
      <c r="A44" s="443"/>
      <c r="B44" s="444"/>
      <c r="C44" s="148" t="s">
        <v>824</v>
      </c>
      <c r="D44" s="250">
        <v>0</v>
      </c>
      <c r="E44" s="250">
        <v>0</v>
      </c>
      <c r="F44" s="250">
        <v>0</v>
      </c>
      <c r="G44" s="250">
        <v>0</v>
      </c>
      <c r="H44" s="251" t="s">
        <v>97</v>
      </c>
    </row>
    <row r="45" spans="1:8" x14ac:dyDescent="0.2">
      <c r="A45" s="443"/>
      <c r="B45" s="444"/>
      <c r="C45" s="148" t="s">
        <v>825</v>
      </c>
      <c r="D45" s="250">
        <v>0</v>
      </c>
      <c r="E45" s="250">
        <v>0</v>
      </c>
      <c r="F45" s="250">
        <v>0</v>
      </c>
      <c r="G45" s="250">
        <v>0</v>
      </c>
      <c r="H45" s="251" t="s">
        <v>97</v>
      </c>
    </row>
    <row r="46" spans="1:8" x14ac:dyDescent="0.2">
      <c r="A46" s="443"/>
      <c r="B46" s="444"/>
      <c r="C46" s="148" t="s">
        <v>826</v>
      </c>
      <c r="D46" s="250">
        <v>0</v>
      </c>
      <c r="E46" s="250">
        <v>0</v>
      </c>
      <c r="F46" s="250">
        <v>0</v>
      </c>
      <c r="G46" s="250">
        <v>0</v>
      </c>
      <c r="H46" s="251" t="s">
        <v>97</v>
      </c>
    </row>
    <row r="47" spans="1:8" x14ac:dyDescent="0.2">
      <c r="A47" s="443" t="s">
        <v>51</v>
      </c>
      <c r="B47" s="444" t="s">
        <v>831</v>
      </c>
      <c r="C47" s="148" t="s">
        <v>822</v>
      </c>
      <c r="D47" s="250">
        <f>D48+D51</f>
        <v>6811</v>
      </c>
      <c r="E47" s="250">
        <f>E48+E49+E50+E51</f>
        <v>100</v>
      </c>
      <c r="F47" s="250">
        <f>F48+F49+F50+F51</f>
        <v>4160.8999999999996</v>
      </c>
      <c r="G47" s="251">
        <f>G48+G49+G50+G51</f>
        <v>100.00000000000001</v>
      </c>
      <c r="H47" s="251">
        <f>F47/D47*100-100</f>
        <v>-38.909117603876084</v>
      </c>
    </row>
    <row r="48" spans="1:8" ht="30.75" customHeight="1" x14ac:dyDescent="0.2">
      <c r="A48" s="443"/>
      <c r="B48" s="444"/>
      <c r="C48" s="148" t="s">
        <v>823</v>
      </c>
      <c r="D48" s="250">
        <v>935</v>
      </c>
      <c r="E48" s="250">
        <f>D48/D47*100</f>
        <v>13.727793275583613</v>
      </c>
      <c r="F48" s="250">
        <v>544.5</v>
      </c>
      <c r="G48" s="251">
        <f>F48/F47*100</f>
        <v>13.086111177870174</v>
      </c>
      <c r="H48" s="251">
        <f>F48/D48*100-100</f>
        <v>-41.764705882352935</v>
      </c>
    </row>
    <row r="49" spans="1:8" x14ac:dyDescent="0.2">
      <c r="A49" s="443"/>
      <c r="B49" s="444"/>
      <c r="C49" s="148" t="s">
        <v>824</v>
      </c>
      <c r="D49" s="250">
        <v>0</v>
      </c>
      <c r="E49" s="250">
        <v>0</v>
      </c>
      <c r="F49" s="250">
        <v>0</v>
      </c>
      <c r="G49" s="250">
        <v>0</v>
      </c>
      <c r="H49" s="251" t="s">
        <v>97</v>
      </c>
    </row>
    <row r="50" spans="1:8" ht="19.5" customHeight="1" x14ac:dyDescent="0.2">
      <c r="A50" s="443"/>
      <c r="B50" s="444"/>
      <c r="C50" s="148" t="s">
        <v>825</v>
      </c>
      <c r="D50" s="250">
        <v>0</v>
      </c>
      <c r="E50" s="250">
        <v>0</v>
      </c>
      <c r="F50" s="250">
        <v>0</v>
      </c>
      <c r="G50" s="250">
        <v>0</v>
      </c>
      <c r="H50" s="251" t="s">
        <v>97</v>
      </c>
    </row>
    <row r="51" spans="1:8" ht="23.25" customHeight="1" x14ac:dyDescent="0.2">
      <c r="A51" s="443"/>
      <c r="B51" s="444"/>
      <c r="C51" s="148" t="s">
        <v>826</v>
      </c>
      <c r="D51" s="250">
        <v>5876</v>
      </c>
      <c r="E51" s="250">
        <f>D51/D47*100</f>
        <v>86.272206724416392</v>
      </c>
      <c r="F51" s="250">
        <v>3616.4</v>
      </c>
      <c r="G51" s="253">
        <f>F51/F47*100</f>
        <v>86.913888822129834</v>
      </c>
      <c r="H51" s="253">
        <f>F51/D51*100-100</f>
        <v>-38.454731109598363</v>
      </c>
    </row>
    <row r="52" spans="1:8" ht="26.25" customHeight="1" x14ac:dyDescent="0.2">
      <c r="A52" s="443" t="s">
        <v>54</v>
      </c>
      <c r="B52" s="444" t="s">
        <v>1134</v>
      </c>
      <c r="C52" s="148" t="s">
        <v>822</v>
      </c>
      <c r="D52" s="250">
        <f>D53</f>
        <v>562</v>
      </c>
      <c r="E52" s="250">
        <f>E53+E54+E55+E56</f>
        <v>100</v>
      </c>
      <c r="F52" s="250">
        <f>F53</f>
        <v>60.5</v>
      </c>
      <c r="G52" s="251">
        <f>G53+G54+G55+G56</f>
        <v>100</v>
      </c>
      <c r="H52" s="251">
        <f>F52/D52*100-100</f>
        <v>-89.234875444839858</v>
      </c>
    </row>
    <row r="53" spans="1:8" ht="32.25" customHeight="1" x14ac:dyDescent="0.2">
      <c r="A53" s="443"/>
      <c r="B53" s="444"/>
      <c r="C53" s="148" t="s">
        <v>823</v>
      </c>
      <c r="D53" s="250">
        <v>562</v>
      </c>
      <c r="E53" s="250">
        <f>D53/D52*100</f>
        <v>100</v>
      </c>
      <c r="F53" s="250">
        <v>60.5</v>
      </c>
      <c r="G53" s="251">
        <f>F53/F52*100</f>
        <v>100</v>
      </c>
      <c r="H53" s="251">
        <f>F53/D53*100-100</f>
        <v>-89.234875444839858</v>
      </c>
    </row>
    <row r="54" spans="1:8" x14ac:dyDescent="0.2">
      <c r="A54" s="443"/>
      <c r="B54" s="444"/>
      <c r="C54" s="148" t="s">
        <v>824</v>
      </c>
      <c r="D54" s="250">
        <v>0</v>
      </c>
      <c r="E54" s="250">
        <v>0</v>
      </c>
      <c r="F54" s="250">
        <v>0</v>
      </c>
      <c r="G54" s="250">
        <v>0</v>
      </c>
      <c r="H54" s="251" t="s">
        <v>97</v>
      </c>
    </row>
    <row r="55" spans="1:8" x14ac:dyDescent="0.2">
      <c r="A55" s="443"/>
      <c r="B55" s="444"/>
      <c r="C55" s="148" t="s">
        <v>825</v>
      </c>
      <c r="D55" s="250">
        <v>0</v>
      </c>
      <c r="E55" s="250">
        <v>0</v>
      </c>
      <c r="F55" s="250">
        <v>0</v>
      </c>
      <c r="G55" s="250">
        <v>0</v>
      </c>
      <c r="H55" s="251" t="s">
        <v>97</v>
      </c>
    </row>
    <row r="56" spans="1:8" ht="25.5" customHeight="1" x14ac:dyDescent="0.2">
      <c r="A56" s="443"/>
      <c r="B56" s="444"/>
      <c r="C56" s="148" t="s">
        <v>826</v>
      </c>
      <c r="D56" s="250">
        <v>0</v>
      </c>
      <c r="E56" s="250">
        <v>0</v>
      </c>
      <c r="F56" s="250">
        <v>0</v>
      </c>
      <c r="G56" s="250">
        <v>0</v>
      </c>
      <c r="H56" s="251" t="s">
        <v>97</v>
      </c>
    </row>
    <row r="57" spans="1:8" ht="15.75" customHeight="1" x14ac:dyDescent="0.2">
      <c r="A57" s="443" t="s">
        <v>58</v>
      </c>
      <c r="B57" s="444" t="s">
        <v>832</v>
      </c>
      <c r="C57" s="148" t="s">
        <v>822</v>
      </c>
      <c r="D57" s="250">
        <f>D60</f>
        <v>51</v>
      </c>
      <c r="E57" s="250">
        <f>E58+E59+E60+E61</f>
        <v>100</v>
      </c>
      <c r="F57" s="250">
        <f>F60</f>
        <v>0</v>
      </c>
      <c r="G57" s="251">
        <f>G58+G59+G60+G61</f>
        <v>0</v>
      </c>
      <c r="H57" s="251">
        <f>F57/D57*100-100</f>
        <v>-100</v>
      </c>
    </row>
    <row r="58" spans="1:8" ht="32.25" customHeight="1" x14ac:dyDescent="0.2">
      <c r="A58" s="443"/>
      <c r="B58" s="444"/>
      <c r="C58" s="148" t="s">
        <v>823</v>
      </c>
      <c r="D58" s="250">
        <v>0</v>
      </c>
      <c r="E58" s="250">
        <v>0</v>
      </c>
      <c r="F58" s="250">
        <v>0</v>
      </c>
      <c r="G58" s="250">
        <v>0</v>
      </c>
      <c r="H58" s="251" t="s">
        <v>97</v>
      </c>
    </row>
    <row r="59" spans="1:8" x14ac:dyDescent="0.2">
      <c r="A59" s="443"/>
      <c r="B59" s="444"/>
      <c r="C59" s="148" t="s">
        <v>824</v>
      </c>
      <c r="D59" s="250">
        <v>0</v>
      </c>
      <c r="E59" s="250">
        <v>0</v>
      </c>
      <c r="F59" s="250">
        <v>0</v>
      </c>
      <c r="G59" s="250">
        <v>0</v>
      </c>
      <c r="H59" s="251" t="s">
        <v>97</v>
      </c>
    </row>
    <row r="60" spans="1:8" x14ac:dyDescent="0.2">
      <c r="A60" s="443"/>
      <c r="B60" s="444"/>
      <c r="C60" s="148" t="s">
        <v>825</v>
      </c>
      <c r="D60" s="250">
        <v>51</v>
      </c>
      <c r="E60" s="250">
        <f>D60/D57*100</f>
        <v>100</v>
      </c>
      <c r="F60" s="250">
        <v>0</v>
      </c>
      <c r="G60" s="251">
        <v>0</v>
      </c>
      <c r="H60" s="251">
        <f>F60/D60*100-100</f>
        <v>-100</v>
      </c>
    </row>
    <row r="61" spans="1:8" x14ac:dyDescent="0.2">
      <c r="A61" s="443"/>
      <c r="B61" s="444"/>
      <c r="C61" s="148" t="s">
        <v>826</v>
      </c>
      <c r="D61" s="250">
        <v>0</v>
      </c>
      <c r="E61" s="250">
        <v>0</v>
      </c>
      <c r="F61" s="250">
        <v>0</v>
      </c>
      <c r="G61" s="250">
        <v>0</v>
      </c>
      <c r="H61" s="251" t="s">
        <v>97</v>
      </c>
    </row>
    <row r="62" spans="1:8" ht="15.75" customHeight="1" x14ac:dyDescent="0.2">
      <c r="A62" s="447" t="s">
        <v>61</v>
      </c>
      <c r="B62" s="448" t="s">
        <v>833</v>
      </c>
      <c r="C62" s="245" t="s">
        <v>822</v>
      </c>
      <c r="D62" s="249">
        <f>D63</f>
        <v>229</v>
      </c>
      <c r="E62" s="249">
        <f>E63+E64+E65+E66</f>
        <v>100</v>
      </c>
      <c r="F62" s="249">
        <f>F63</f>
        <v>155.20000000000002</v>
      </c>
      <c r="G62" s="249">
        <f>G63+G64+G65+G66</f>
        <v>100</v>
      </c>
      <c r="H62" s="249">
        <f>F62/D62*100</f>
        <v>67.772925764192152</v>
      </c>
    </row>
    <row r="63" spans="1:8" ht="30.75" customHeight="1" x14ac:dyDescent="0.2">
      <c r="A63" s="447"/>
      <c r="B63" s="448"/>
      <c r="C63" s="245" t="s">
        <v>823</v>
      </c>
      <c r="D63" s="249">
        <f>D68+D73</f>
        <v>229</v>
      </c>
      <c r="E63" s="249">
        <f>D63/D62*100</f>
        <v>100</v>
      </c>
      <c r="F63" s="249">
        <f>F68+F73</f>
        <v>155.20000000000002</v>
      </c>
      <c r="G63" s="249">
        <f>F63/F62*100</f>
        <v>100</v>
      </c>
      <c r="H63" s="249">
        <f>F63/D63*100-100</f>
        <v>-32.227074235807848</v>
      </c>
    </row>
    <row r="64" spans="1:8" ht="15.75" customHeight="1" x14ac:dyDescent="0.2">
      <c r="A64" s="447"/>
      <c r="B64" s="448"/>
      <c r="C64" s="245" t="s">
        <v>824</v>
      </c>
      <c r="D64" s="249">
        <v>0</v>
      </c>
      <c r="E64" s="249">
        <v>0</v>
      </c>
      <c r="F64" s="249">
        <v>0</v>
      </c>
      <c r="G64" s="249">
        <v>0</v>
      </c>
      <c r="H64" s="249" t="s">
        <v>97</v>
      </c>
    </row>
    <row r="65" spans="1:8" ht="15.75" customHeight="1" x14ac:dyDescent="0.2">
      <c r="A65" s="447"/>
      <c r="B65" s="448"/>
      <c r="C65" s="245" t="s">
        <v>825</v>
      </c>
      <c r="D65" s="249">
        <v>0</v>
      </c>
      <c r="E65" s="249">
        <v>0</v>
      </c>
      <c r="F65" s="249">
        <v>0</v>
      </c>
      <c r="G65" s="249">
        <v>0</v>
      </c>
      <c r="H65" s="249" t="s">
        <v>97</v>
      </c>
    </row>
    <row r="66" spans="1:8" ht="15.75" customHeight="1" x14ac:dyDescent="0.2">
      <c r="A66" s="447"/>
      <c r="B66" s="448"/>
      <c r="C66" s="245" t="s">
        <v>826</v>
      </c>
      <c r="D66" s="249">
        <v>0</v>
      </c>
      <c r="E66" s="249">
        <v>0</v>
      </c>
      <c r="F66" s="249">
        <v>0</v>
      </c>
      <c r="G66" s="249">
        <v>0</v>
      </c>
      <c r="H66" s="249" t="s">
        <v>97</v>
      </c>
    </row>
    <row r="67" spans="1:8" ht="15.75" customHeight="1" x14ac:dyDescent="0.2">
      <c r="A67" s="498" t="s">
        <v>65</v>
      </c>
      <c r="B67" s="444" t="s">
        <v>66</v>
      </c>
      <c r="C67" s="244" t="s">
        <v>822</v>
      </c>
      <c r="D67" s="250">
        <f>D68</f>
        <v>162</v>
      </c>
      <c r="E67" s="250">
        <f>E68+E69+E70+E71</f>
        <v>100</v>
      </c>
      <c r="F67" s="250">
        <f>F68+F69+F70+F71</f>
        <v>147.4</v>
      </c>
      <c r="G67" s="250">
        <f>G68+G69+G70+G71</f>
        <v>100</v>
      </c>
      <c r="H67" s="250">
        <f>F67/D67*100</f>
        <v>90.987654320987659</v>
      </c>
    </row>
    <row r="68" spans="1:8" ht="36" customHeight="1" x14ac:dyDescent="0.2">
      <c r="A68" s="443"/>
      <c r="B68" s="444"/>
      <c r="C68" s="148" t="s">
        <v>823</v>
      </c>
      <c r="D68" s="250">
        <v>162</v>
      </c>
      <c r="E68" s="250">
        <f>D68/D67*100</f>
        <v>100</v>
      </c>
      <c r="F68" s="250">
        <v>147.4</v>
      </c>
      <c r="G68" s="251">
        <f>F68/F67*100</f>
        <v>100</v>
      </c>
      <c r="H68" s="251">
        <f>F68/D68*100-100</f>
        <v>-9.0123456790123413</v>
      </c>
    </row>
    <row r="69" spans="1:8" x14ac:dyDescent="0.2">
      <c r="A69" s="443"/>
      <c r="B69" s="444"/>
      <c r="C69" s="148" t="s">
        <v>824</v>
      </c>
      <c r="D69" s="250">
        <v>0</v>
      </c>
      <c r="E69" s="250">
        <v>0</v>
      </c>
      <c r="F69" s="250">
        <v>0</v>
      </c>
      <c r="G69" s="250">
        <v>0</v>
      </c>
      <c r="H69" s="250" t="s">
        <v>97</v>
      </c>
    </row>
    <row r="70" spans="1:8" x14ac:dyDescent="0.2">
      <c r="A70" s="443"/>
      <c r="B70" s="444"/>
      <c r="C70" s="148" t="s">
        <v>825</v>
      </c>
      <c r="D70" s="250">
        <v>0</v>
      </c>
      <c r="E70" s="250">
        <v>0</v>
      </c>
      <c r="F70" s="250">
        <v>0</v>
      </c>
      <c r="G70" s="250">
        <v>0</v>
      </c>
      <c r="H70" s="250" t="s">
        <v>97</v>
      </c>
    </row>
    <row r="71" spans="1:8" x14ac:dyDescent="0.2">
      <c r="A71" s="443"/>
      <c r="B71" s="444"/>
      <c r="C71" s="148" t="s">
        <v>826</v>
      </c>
      <c r="D71" s="250">
        <v>0</v>
      </c>
      <c r="E71" s="250">
        <v>0</v>
      </c>
      <c r="F71" s="250">
        <v>0</v>
      </c>
      <c r="G71" s="250">
        <v>0</v>
      </c>
      <c r="H71" s="250" t="s">
        <v>97</v>
      </c>
    </row>
    <row r="72" spans="1:8" ht="15.75" customHeight="1" x14ac:dyDescent="0.2">
      <c r="A72" s="443" t="s">
        <v>834</v>
      </c>
      <c r="B72" s="459" t="s">
        <v>835</v>
      </c>
      <c r="C72" s="244" t="s">
        <v>822</v>
      </c>
      <c r="D72" s="250">
        <f>D73</f>
        <v>67</v>
      </c>
      <c r="E72" s="250">
        <f>E73+E74+E75+E76</f>
        <v>100</v>
      </c>
      <c r="F72" s="250">
        <f>F73</f>
        <v>7.8</v>
      </c>
      <c r="G72" s="250">
        <f>G73+G74+G75+G76</f>
        <v>100</v>
      </c>
      <c r="H72" s="250">
        <f>F72/D72*100-100</f>
        <v>-88.358208955223887</v>
      </c>
    </row>
    <row r="73" spans="1:8" ht="31.5" x14ac:dyDescent="0.2">
      <c r="A73" s="443"/>
      <c r="B73" s="459"/>
      <c r="C73" s="244" t="s">
        <v>823</v>
      </c>
      <c r="D73" s="250">
        <v>67</v>
      </c>
      <c r="E73" s="250">
        <f>D73/D72*100</f>
        <v>100</v>
      </c>
      <c r="F73" s="250">
        <v>7.8</v>
      </c>
      <c r="G73" s="250">
        <f>F73/F72*100</f>
        <v>100</v>
      </c>
      <c r="H73" s="250">
        <f>F73/D73*100-100</f>
        <v>-88.358208955223887</v>
      </c>
    </row>
    <row r="74" spans="1:8" x14ac:dyDescent="0.2">
      <c r="A74" s="443"/>
      <c r="B74" s="459"/>
      <c r="C74" s="244" t="s">
        <v>824</v>
      </c>
      <c r="D74" s="250">
        <v>0</v>
      </c>
      <c r="E74" s="250">
        <v>0</v>
      </c>
      <c r="F74" s="250">
        <v>0</v>
      </c>
      <c r="G74" s="250">
        <v>0</v>
      </c>
      <c r="H74" s="250" t="s">
        <v>97</v>
      </c>
    </row>
    <row r="75" spans="1:8" x14ac:dyDescent="0.2">
      <c r="A75" s="443"/>
      <c r="B75" s="459"/>
      <c r="C75" s="244" t="s">
        <v>825</v>
      </c>
      <c r="D75" s="250">
        <v>0</v>
      </c>
      <c r="E75" s="250">
        <v>0</v>
      </c>
      <c r="F75" s="250">
        <v>0</v>
      </c>
      <c r="G75" s="250">
        <v>0</v>
      </c>
      <c r="H75" s="250" t="s">
        <v>97</v>
      </c>
    </row>
    <row r="76" spans="1:8" x14ac:dyDescent="0.2">
      <c r="A76" s="443"/>
      <c r="B76" s="459"/>
      <c r="C76" s="244" t="s">
        <v>826</v>
      </c>
      <c r="D76" s="250">
        <v>0</v>
      </c>
      <c r="E76" s="250">
        <v>0</v>
      </c>
      <c r="F76" s="250">
        <v>0</v>
      </c>
      <c r="G76" s="250">
        <v>0</v>
      </c>
      <c r="H76" s="250" t="s">
        <v>97</v>
      </c>
    </row>
    <row r="77" spans="1:8" ht="18.75" customHeight="1" x14ac:dyDescent="0.2">
      <c r="A77" s="447" t="s">
        <v>69</v>
      </c>
      <c r="B77" s="448" t="s">
        <v>836</v>
      </c>
      <c r="C77" s="245" t="s">
        <v>822</v>
      </c>
      <c r="D77" s="249">
        <f>D78+D80+D81</f>
        <v>4882</v>
      </c>
      <c r="E77" s="249">
        <f>E78+E79+E80+E81</f>
        <v>100</v>
      </c>
      <c r="F77" s="249">
        <f>F78+F79+F80+F81</f>
        <v>4277.5</v>
      </c>
      <c r="G77" s="249">
        <f>G78+G79+G80+G81</f>
        <v>100</v>
      </c>
      <c r="H77" s="249">
        <f>F77/D77*100-100</f>
        <v>-12.382220401474811</v>
      </c>
    </row>
    <row r="78" spans="1:8" ht="36.75" customHeight="1" x14ac:dyDescent="0.2">
      <c r="A78" s="447"/>
      <c r="B78" s="448"/>
      <c r="C78" s="245" t="s">
        <v>823</v>
      </c>
      <c r="D78" s="249">
        <f>D83+D88</f>
        <v>1732</v>
      </c>
      <c r="E78" s="249">
        <f>D78/D77*100</f>
        <v>35.477263416632525</v>
      </c>
      <c r="F78" s="249">
        <f>F83+F88</f>
        <v>1497.4</v>
      </c>
      <c r="G78" s="249">
        <f>F78/F77*100</f>
        <v>35.006428988895379</v>
      </c>
      <c r="H78" s="249">
        <f>F78/D78*100-100</f>
        <v>-13.545034642032334</v>
      </c>
    </row>
    <row r="79" spans="1:8" ht="18.75" customHeight="1" x14ac:dyDescent="0.2">
      <c r="A79" s="447"/>
      <c r="B79" s="448"/>
      <c r="C79" s="245" t="s">
        <v>824</v>
      </c>
      <c r="D79" s="249">
        <v>0</v>
      </c>
      <c r="E79" s="249">
        <v>0</v>
      </c>
      <c r="F79" s="249">
        <v>0</v>
      </c>
      <c r="G79" s="249">
        <v>0</v>
      </c>
      <c r="H79" s="249" t="s">
        <v>97</v>
      </c>
    </row>
    <row r="80" spans="1:8" ht="18.75" customHeight="1" x14ac:dyDescent="0.2">
      <c r="A80" s="447"/>
      <c r="B80" s="448"/>
      <c r="C80" s="245" t="s">
        <v>825</v>
      </c>
      <c r="D80" s="249">
        <f>D95</f>
        <v>1314</v>
      </c>
      <c r="E80" s="249">
        <f>D80/D77*100</f>
        <v>26.91519868906186</v>
      </c>
      <c r="F80" s="249">
        <f>F95</f>
        <v>1013.1</v>
      </c>
      <c r="G80" s="249">
        <f>F80/F77*100</f>
        <v>23.6843950905903</v>
      </c>
      <c r="H80" s="249">
        <f>F80/D80*100-100</f>
        <v>-22.899543378995432</v>
      </c>
    </row>
    <row r="81" spans="1:8" ht="18.75" customHeight="1" x14ac:dyDescent="0.2">
      <c r="A81" s="447"/>
      <c r="B81" s="448"/>
      <c r="C81" s="245" t="s">
        <v>826</v>
      </c>
      <c r="D81" s="249">
        <f>D86+D91</f>
        <v>1836</v>
      </c>
      <c r="E81" s="249">
        <f>D81/D77*100</f>
        <v>37.607537894305615</v>
      </c>
      <c r="F81" s="249">
        <f>F86+F91</f>
        <v>1767</v>
      </c>
      <c r="G81" s="249">
        <f>F81/F77*100</f>
        <v>41.309175920514321</v>
      </c>
      <c r="H81" s="249">
        <f>F81/D81*100-100</f>
        <v>-3.7581699346405202</v>
      </c>
    </row>
    <row r="82" spans="1:8" ht="15.75" customHeight="1" x14ac:dyDescent="0.2">
      <c r="A82" s="443" t="s">
        <v>73</v>
      </c>
      <c r="B82" s="459" t="s">
        <v>837</v>
      </c>
      <c r="C82" s="244" t="s">
        <v>822</v>
      </c>
      <c r="D82" s="250">
        <f>D83+D86</f>
        <v>3543</v>
      </c>
      <c r="E82" s="250">
        <f>E83+E84+E85+E86</f>
        <v>100</v>
      </c>
      <c r="F82" s="250">
        <f>F83+F84+F85+F86</f>
        <v>3255.4</v>
      </c>
      <c r="G82" s="250">
        <f>G83+G84+G85+G86</f>
        <v>100</v>
      </c>
      <c r="H82" s="250">
        <f>F82/D82*100-100</f>
        <v>-8.1174146203781987</v>
      </c>
    </row>
    <row r="83" spans="1:8" ht="35.25" customHeight="1" x14ac:dyDescent="0.2">
      <c r="A83" s="443"/>
      <c r="B83" s="459"/>
      <c r="C83" s="244" t="s">
        <v>823</v>
      </c>
      <c r="D83" s="250">
        <v>1707</v>
      </c>
      <c r="E83" s="250">
        <f>D83/D82*100</f>
        <v>48.179508890770535</v>
      </c>
      <c r="F83" s="250">
        <v>1488.4</v>
      </c>
      <c r="G83" s="250">
        <f>F83/F82*100</f>
        <v>45.720955950113655</v>
      </c>
      <c r="H83" s="250">
        <f>F83/D83*100-100</f>
        <v>-12.806092560046849</v>
      </c>
    </row>
    <row r="84" spans="1:8" x14ac:dyDescent="0.2">
      <c r="A84" s="443"/>
      <c r="B84" s="459"/>
      <c r="C84" s="244" t="s">
        <v>824</v>
      </c>
      <c r="D84" s="250">
        <v>0</v>
      </c>
      <c r="E84" s="250">
        <v>0</v>
      </c>
      <c r="F84" s="250">
        <v>0</v>
      </c>
      <c r="G84" s="250">
        <v>0</v>
      </c>
      <c r="H84" s="250" t="s">
        <v>97</v>
      </c>
    </row>
    <row r="85" spans="1:8" x14ac:dyDescent="0.2">
      <c r="A85" s="443"/>
      <c r="B85" s="459"/>
      <c r="C85" s="244" t="s">
        <v>825</v>
      </c>
      <c r="D85" s="250">
        <v>0</v>
      </c>
      <c r="E85" s="250">
        <v>0</v>
      </c>
      <c r="F85" s="250">
        <v>0</v>
      </c>
      <c r="G85" s="250">
        <v>0</v>
      </c>
      <c r="H85" s="250" t="s">
        <v>97</v>
      </c>
    </row>
    <row r="86" spans="1:8" x14ac:dyDescent="0.2">
      <c r="A86" s="443"/>
      <c r="B86" s="459"/>
      <c r="C86" s="244" t="s">
        <v>826</v>
      </c>
      <c r="D86" s="250">
        <v>1836</v>
      </c>
      <c r="E86" s="250">
        <f>D86/D82*100</f>
        <v>51.820491109229472</v>
      </c>
      <c r="F86" s="250">
        <v>1767</v>
      </c>
      <c r="G86" s="250">
        <f>F86/F82*100</f>
        <v>54.279044049886338</v>
      </c>
      <c r="H86" s="250">
        <f>F86/D86*100-100</f>
        <v>-3.7581699346405202</v>
      </c>
    </row>
    <row r="87" spans="1:8" ht="15.75" customHeight="1" x14ac:dyDescent="0.2">
      <c r="A87" s="443" t="s">
        <v>77</v>
      </c>
      <c r="B87" s="459" t="s">
        <v>838</v>
      </c>
      <c r="C87" s="244" t="s">
        <v>822</v>
      </c>
      <c r="D87" s="250">
        <f>D88+D91</f>
        <v>25</v>
      </c>
      <c r="E87" s="250">
        <f>E88+E89+E90+E91</f>
        <v>100</v>
      </c>
      <c r="F87" s="250">
        <f>F88+F89+F90+F91</f>
        <v>9</v>
      </c>
      <c r="G87" s="250">
        <f>G88+G89+G90+G91</f>
        <v>100</v>
      </c>
      <c r="H87" s="250">
        <f>F87/D87*100-100</f>
        <v>-64</v>
      </c>
    </row>
    <row r="88" spans="1:8" ht="32.25" customHeight="1" x14ac:dyDescent="0.2">
      <c r="A88" s="443"/>
      <c r="B88" s="459"/>
      <c r="C88" s="244" t="s">
        <v>823</v>
      </c>
      <c r="D88" s="250">
        <v>25</v>
      </c>
      <c r="E88" s="250">
        <f>D88/D87*100</f>
        <v>100</v>
      </c>
      <c r="F88" s="250">
        <v>9</v>
      </c>
      <c r="G88" s="250">
        <f>F88/F87*100</f>
        <v>100</v>
      </c>
      <c r="H88" s="250">
        <f>F88/D88*100-100</f>
        <v>-64</v>
      </c>
    </row>
    <row r="89" spans="1:8" x14ac:dyDescent="0.2">
      <c r="A89" s="443"/>
      <c r="B89" s="459"/>
      <c r="C89" s="244" t="s">
        <v>824</v>
      </c>
      <c r="D89" s="250">
        <v>0</v>
      </c>
      <c r="E89" s="250">
        <v>0</v>
      </c>
      <c r="F89" s="250">
        <v>0</v>
      </c>
      <c r="G89" s="250">
        <v>0</v>
      </c>
      <c r="H89" s="250" t="s">
        <v>97</v>
      </c>
    </row>
    <row r="90" spans="1:8" x14ac:dyDescent="0.2">
      <c r="A90" s="443"/>
      <c r="B90" s="459"/>
      <c r="C90" s="244" t="s">
        <v>825</v>
      </c>
      <c r="D90" s="250">
        <v>0</v>
      </c>
      <c r="E90" s="250">
        <v>0</v>
      </c>
      <c r="F90" s="250">
        <v>0</v>
      </c>
      <c r="G90" s="250">
        <v>0</v>
      </c>
      <c r="H90" s="250" t="s">
        <v>97</v>
      </c>
    </row>
    <row r="91" spans="1:8" x14ac:dyDescent="0.2">
      <c r="A91" s="443"/>
      <c r="B91" s="459"/>
      <c r="C91" s="244" t="s">
        <v>826</v>
      </c>
      <c r="D91" s="250">
        <v>0</v>
      </c>
      <c r="E91" s="250">
        <v>0</v>
      </c>
      <c r="F91" s="250">
        <v>0</v>
      </c>
      <c r="G91" s="250">
        <v>0</v>
      </c>
      <c r="H91" s="250" t="s">
        <v>97</v>
      </c>
    </row>
    <row r="92" spans="1:8" ht="15.75" customHeight="1" x14ac:dyDescent="0.2">
      <c r="A92" s="443" t="s">
        <v>80</v>
      </c>
      <c r="B92" s="459" t="s">
        <v>839</v>
      </c>
      <c r="C92" s="244" t="s">
        <v>822</v>
      </c>
      <c r="D92" s="250">
        <f>D95</f>
        <v>1314</v>
      </c>
      <c r="E92" s="250">
        <f>E93+E94+E95+E96</f>
        <v>100</v>
      </c>
      <c r="F92" s="250">
        <f>F95</f>
        <v>1013.1</v>
      </c>
      <c r="G92" s="250">
        <f>G93+G94+G95+G96</f>
        <v>100</v>
      </c>
      <c r="H92" s="250">
        <f>F92/D92*100-100</f>
        <v>-22.899543378995432</v>
      </c>
    </row>
    <row r="93" spans="1:8" ht="33.75" customHeight="1" x14ac:dyDescent="0.2">
      <c r="A93" s="443"/>
      <c r="B93" s="459"/>
      <c r="C93" s="244" t="s">
        <v>823</v>
      </c>
      <c r="D93" s="250">
        <v>0</v>
      </c>
      <c r="E93" s="250">
        <v>0</v>
      </c>
      <c r="F93" s="250">
        <v>0</v>
      </c>
      <c r="G93" s="250">
        <v>0</v>
      </c>
      <c r="H93" s="250" t="s">
        <v>97</v>
      </c>
    </row>
    <row r="94" spans="1:8" x14ac:dyDescent="0.2">
      <c r="A94" s="443"/>
      <c r="B94" s="459"/>
      <c r="C94" s="244" t="s">
        <v>824</v>
      </c>
      <c r="D94" s="250">
        <v>0</v>
      </c>
      <c r="E94" s="250">
        <v>0</v>
      </c>
      <c r="F94" s="250">
        <v>0</v>
      </c>
      <c r="G94" s="250">
        <v>0</v>
      </c>
      <c r="H94" s="250" t="s">
        <v>97</v>
      </c>
    </row>
    <row r="95" spans="1:8" x14ac:dyDescent="0.2">
      <c r="A95" s="443"/>
      <c r="B95" s="459"/>
      <c r="C95" s="244" t="s">
        <v>825</v>
      </c>
      <c r="D95" s="250">
        <v>1314</v>
      </c>
      <c r="E95" s="250">
        <f>D95/D92*100</f>
        <v>100</v>
      </c>
      <c r="F95" s="250">
        <v>1013.1</v>
      </c>
      <c r="G95" s="250">
        <f>F95/F92*100</f>
        <v>100</v>
      </c>
      <c r="H95" s="250">
        <f>F95/D95*100-100</f>
        <v>-22.899543378995432</v>
      </c>
    </row>
    <row r="96" spans="1:8" x14ac:dyDescent="0.2">
      <c r="A96" s="443"/>
      <c r="B96" s="459"/>
      <c r="C96" s="244" t="s">
        <v>826</v>
      </c>
      <c r="D96" s="250">
        <v>0</v>
      </c>
      <c r="E96" s="250">
        <v>0</v>
      </c>
      <c r="F96" s="250">
        <v>0</v>
      </c>
      <c r="G96" s="250">
        <v>0</v>
      </c>
      <c r="H96" s="250" t="s">
        <v>97</v>
      </c>
    </row>
    <row r="97" spans="1:8" s="7" customFormat="1" x14ac:dyDescent="0.2">
      <c r="A97" s="447" t="s">
        <v>840</v>
      </c>
      <c r="B97" s="448" t="s">
        <v>84</v>
      </c>
      <c r="C97" s="245" t="s">
        <v>822</v>
      </c>
      <c r="D97" s="249">
        <f>D98</f>
        <v>10653</v>
      </c>
      <c r="E97" s="249">
        <f>E98+E99+E100+E101</f>
        <v>100</v>
      </c>
      <c r="F97" s="249">
        <f>F98+F99+F100+F101</f>
        <v>7177</v>
      </c>
      <c r="G97" s="249">
        <f>G98+G99+G100+G101</f>
        <v>100</v>
      </c>
      <c r="H97" s="249">
        <f>F97/D97*100-100</f>
        <v>-32.629306298695198</v>
      </c>
    </row>
    <row r="98" spans="1:8" s="7" customFormat="1" ht="31.5" x14ac:dyDescent="0.2">
      <c r="A98" s="447"/>
      <c r="B98" s="448"/>
      <c r="C98" s="245" t="s">
        <v>823</v>
      </c>
      <c r="D98" s="249">
        <f>D103+D108+D113</f>
        <v>10653</v>
      </c>
      <c r="E98" s="249">
        <f>D98/D97*100</f>
        <v>100</v>
      </c>
      <c r="F98" s="249">
        <f>F103+F108+F113</f>
        <v>7177</v>
      </c>
      <c r="G98" s="249">
        <f>F98/F97*100</f>
        <v>100</v>
      </c>
      <c r="H98" s="249">
        <f>F98/D98*100-100</f>
        <v>-32.629306298695198</v>
      </c>
    </row>
    <row r="99" spans="1:8" s="7" customFormat="1" x14ac:dyDescent="0.2">
      <c r="A99" s="447"/>
      <c r="B99" s="448"/>
      <c r="C99" s="245" t="s">
        <v>824</v>
      </c>
      <c r="D99" s="249">
        <v>0</v>
      </c>
      <c r="E99" s="249">
        <v>0</v>
      </c>
      <c r="F99" s="249">
        <v>0</v>
      </c>
      <c r="G99" s="249">
        <v>0</v>
      </c>
      <c r="H99" s="249" t="s">
        <v>97</v>
      </c>
    </row>
    <row r="100" spans="1:8" s="7" customFormat="1" x14ac:dyDescent="0.2">
      <c r="A100" s="447"/>
      <c r="B100" s="448"/>
      <c r="C100" s="245" t="s">
        <v>825</v>
      </c>
      <c r="D100" s="249">
        <v>0</v>
      </c>
      <c r="E100" s="249">
        <v>0</v>
      </c>
      <c r="F100" s="249">
        <v>0</v>
      </c>
      <c r="G100" s="249">
        <v>0</v>
      </c>
      <c r="H100" s="249" t="s">
        <v>97</v>
      </c>
    </row>
    <row r="101" spans="1:8" s="7" customFormat="1" x14ac:dyDescent="0.2">
      <c r="A101" s="447"/>
      <c r="B101" s="448"/>
      <c r="C101" s="245" t="s">
        <v>826</v>
      </c>
      <c r="D101" s="249">
        <v>0</v>
      </c>
      <c r="E101" s="249">
        <v>0</v>
      </c>
      <c r="F101" s="249">
        <v>0</v>
      </c>
      <c r="G101" s="249">
        <v>0</v>
      </c>
      <c r="H101" s="249" t="s">
        <v>97</v>
      </c>
    </row>
    <row r="102" spans="1:8" ht="15.75" customHeight="1" x14ac:dyDescent="0.2">
      <c r="A102" s="443" t="s">
        <v>86</v>
      </c>
      <c r="B102" s="459" t="s">
        <v>87</v>
      </c>
      <c r="C102" s="244" t="s">
        <v>822</v>
      </c>
      <c r="D102" s="250">
        <f>D103+D104+D105+D106</f>
        <v>8825</v>
      </c>
      <c r="E102" s="250">
        <f>D103/D102*100</f>
        <v>100</v>
      </c>
      <c r="F102" s="250">
        <f>F103+F104+F105+F106</f>
        <v>6108.2</v>
      </c>
      <c r="G102" s="250">
        <f>G103+G104+G105+G106</f>
        <v>100</v>
      </c>
      <c r="H102" s="250">
        <f>F102/D102*100-100</f>
        <v>-30.78526912181303</v>
      </c>
    </row>
    <row r="103" spans="1:8" ht="32.25" customHeight="1" x14ac:dyDescent="0.2">
      <c r="A103" s="443"/>
      <c r="B103" s="459"/>
      <c r="C103" s="244" t="s">
        <v>823</v>
      </c>
      <c r="D103" s="250">
        <v>8825</v>
      </c>
      <c r="E103" s="250">
        <f>D103/D102*100</f>
        <v>100</v>
      </c>
      <c r="F103" s="250">
        <v>6108.2</v>
      </c>
      <c r="G103" s="250">
        <f>F103/F102*100</f>
        <v>100</v>
      </c>
      <c r="H103" s="250">
        <f>F103/D103*100-100</f>
        <v>-30.78526912181303</v>
      </c>
    </row>
    <row r="104" spans="1:8" x14ac:dyDescent="0.2">
      <c r="A104" s="443"/>
      <c r="B104" s="459"/>
      <c r="C104" s="244" t="s">
        <v>824</v>
      </c>
      <c r="D104" s="250">
        <v>0</v>
      </c>
      <c r="E104" s="250">
        <v>0</v>
      </c>
      <c r="F104" s="250">
        <v>0</v>
      </c>
      <c r="G104" s="250">
        <v>0</v>
      </c>
      <c r="H104" s="250" t="s">
        <v>97</v>
      </c>
    </row>
    <row r="105" spans="1:8" x14ac:dyDescent="0.2">
      <c r="A105" s="443"/>
      <c r="B105" s="459"/>
      <c r="C105" s="244" t="s">
        <v>825</v>
      </c>
      <c r="D105" s="250">
        <v>0</v>
      </c>
      <c r="E105" s="250">
        <v>0</v>
      </c>
      <c r="F105" s="250">
        <v>0</v>
      </c>
      <c r="G105" s="250">
        <v>0</v>
      </c>
      <c r="H105" s="250" t="s">
        <v>97</v>
      </c>
    </row>
    <row r="106" spans="1:8" x14ac:dyDescent="0.2">
      <c r="A106" s="443"/>
      <c r="B106" s="459"/>
      <c r="C106" s="244" t="s">
        <v>826</v>
      </c>
      <c r="D106" s="250">
        <v>0</v>
      </c>
      <c r="E106" s="250">
        <v>0</v>
      </c>
      <c r="F106" s="250">
        <v>0</v>
      </c>
      <c r="G106" s="250">
        <v>0</v>
      </c>
      <c r="H106" s="250" t="s">
        <v>97</v>
      </c>
    </row>
    <row r="107" spans="1:8" x14ac:dyDescent="0.2">
      <c r="A107" s="443" t="s">
        <v>89</v>
      </c>
      <c r="B107" s="459" t="s">
        <v>90</v>
      </c>
      <c r="C107" s="244" t="s">
        <v>822</v>
      </c>
      <c r="D107" s="250">
        <f>D108</f>
        <v>1528</v>
      </c>
      <c r="E107" s="250">
        <f>E108+E109+E110+E111</f>
        <v>100</v>
      </c>
      <c r="F107" s="250">
        <f>F108</f>
        <v>1068.8</v>
      </c>
      <c r="G107" s="250">
        <f>G108+G109+G110+G111</f>
        <v>100</v>
      </c>
      <c r="H107" s="250">
        <f>F107/D107*100-100</f>
        <v>-30.052356020942412</v>
      </c>
    </row>
    <row r="108" spans="1:8" ht="31.5" x14ac:dyDescent="0.2">
      <c r="A108" s="443"/>
      <c r="B108" s="459"/>
      <c r="C108" s="244" t="s">
        <v>823</v>
      </c>
      <c r="D108" s="250">
        <v>1528</v>
      </c>
      <c r="E108" s="250">
        <f>D108/D107*100</f>
        <v>100</v>
      </c>
      <c r="F108" s="250">
        <v>1068.8</v>
      </c>
      <c r="G108" s="250">
        <f>F108/F107*100</f>
        <v>100</v>
      </c>
      <c r="H108" s="250">
        <f>F108/D108*100-100</f>
        <v>-30.052356020942412</v>
      </c>
    </row>
    <row r="109" spans="1:8" x14ac:dyDescent="0.2">
      <c r="A109" s="443"/>
      <c r="B109" s="459"/>
      <c r="C109" s="244" t="s">
        <v>824</v>
      </c>
      <c r="D109" s="250">
        <v>0</v>
      </c>
      <c r="E109" s="250">
        <v>0</v>
      </c>
      <c r="F109" s="250">
        <v>0</v>
      </c>
      <c r="G109" s="250">
        <v>0</v>
      </c>
      <c r="H109" s="250" t="s">
        <v>97</v>
      </c>
    </row>
    <row r="110" spans="1:8" x14ac:dyDescent="0.2">
      <c r="A110" s="443"/>
      <c r="B110" s="459"/>
      <c r="C110" s="244" t="s">
        <v>825</v>
      </c>
      <c r="D110" s="250">
        <v>0</v>
      </c>
      <c r="E110" s="250">
        <v>0</v>
      </c>
      <c r="F110" s="250">
        <v>0</v>
      </c>
      <c r="G110" s="250">
        <v>0</v>
      </c>
      <c r="H110" s="250" t="s">
        <v>97</v>
      </c>
    </row>
    <row r="111" spans="1:8" x14ac:dyDescent="0.2">
      <c r="A111" s="443"/>
      <c r="B111" s="459"/>
      <c r="C111" s="244" t="s">
        <v>826</v>
      </c>
      <c r="D111" s="250">
        <v>0</v>
      </c>
      <c r="E111" s="250">
        <v>0</v>
      </c>
      <c r="F111" s="250">
        <v>0</v>
      </c>
      <c r="G111" s="250">
        <v>0</v>
      </c>
      <c r="H111" s="250" t="s">
        <v>97</v>
      </c>
    </row>
    <row r="112" spans="1:8" x14ac:dyDescent="0.2">
      <c r="A112" s="443" t="s">
        <v>1209</v>
      </c>
      <c r="B112" s="483" t="s">
        <v>1210</v>
      </c>
      <c r="C112" s="115" t="s">
        <v>822</v>
      </c>
      <c r="D112" s="250">
        <f>D113+D114+D115+D116</f>
        <v>300</v>
      </c>
      <c r="E112" s="250">
        <f>E113+E114+E115+E116</f>
        <v>100</v>
      </c>
      <c r="F112" s="250">
        <f>F113+F114+F115+F116</f>
        <v>0</v>
      </c>
      <c r="G112" s="250">
        <f>G113+G114+G115+G116</f>
        <v>0</v>
      </c>
      <c r="H112" s="250">
        <f>F112/D112*100-100</f>
        <v>-100</v>
      </c>
    </row>
    <row r="113" spans="1:8" ht="31.5" x14ac:dyDescent="0.2">
      <c r="A113" s="443"/>
      <c r="B113" s="484"/>
      <c r="C113" s="114" t="s">
        <v>823</v>
      </c>
      <c r="D113" s="250">
        <v>300</v>
      </c>
      <c r="E113" s="250">
        <f>D113/D112*100</f>
        <v>100</v>
      </c>
      <c r="F113" s="250">
        <v>0</v>
      </c>
      <c r="G113" s="250">
        <v>0</v>
      </c>
      <c r="H113" s="250">
        <f>F113/D113*100-100</f>
        <v>-100</v>
      </c>
    </row>
    <row r="114" spans="1:8" x14ac:dyDescent="0.2">
      <c r="A114" s="443"/>
      <c r="B114" s="484"/>
      <c r="C114" s="90" t="s">
        <v>824</v>
      </c>
      <c r="D114" s="250">
        <v>0</v>
      </c>
      <c r="E114" s="250">
        <v>0</v>
      </c>
      <c r="F114" s="250">
        <v>0</v>
      </c>
      <c r="G114" s="250">
        <v>0</v>
      </c>
      <c r="H114" s="250" t="s">
        <v>97</v>
      </c>
    </row>
    <row r="115" spans="1:8" x14ac:dyDescent="0.2">
      <c r="A115" s="443"/>
      <c r="B115" s="484"/>
      <c r="C115" s="90" t="s">
        <v>825</v>
      </c>
      <c r="D115" s="250">
        <v>0</v>
      </c>
      <c r="E115" s="250">
        <v>0</v>
      </c>
      <c r="F115" s="250">
        <v>0</v>
      </c>
      <c r="G115" s="250">
        <v>0</v>
      </c>
      <c r="H115" s="250" t="s">
        <v>97</v>
      </c>
    </row>
    <row r="116" spans="1:8" x14ac:dyDescent="0.2">
      <c r="A116" s="443"/>
      <c r="B116" s="485"/>
      <c r="C116" s="90" t="s">
        <v>826</v>
      </c>
      <c r="D116" s="250">
        <v>0</v>
      </c>
      <c r="E116" s="250">
        <v>0</v>
      </c>
      <c r="F116" s="250">
        <v>0</v>
      </c>
      <c r="G116" s="250">
        <v>0</v>
      </c>
      <c r="H116" s="250" t="s">
        <v>97</v>
      </c>
    </row>
    <row r="117" spans="1:8" s="8" customFormat="1" x14ac:dyDescent="0.2">
      <c r="A117" s="486" t="s">
        <v>1356</v>
      </c>
      <c r="B117" s="489" t="s">
        <v>1357</v>
      </c>
      <c r="C117" s="246" t="s">
        <v>822</v>
      </c>
      <c r="D117" s="249">
        <f>D118+D119+D120+D121</f>
        <v>17.2</v>
      </c>
      <c r="E117" s="249">
        <f t="shared" ref="E117:G117" si="1">E118+E119+E120+E121</f>
        <v>100</v>
      </c>
      <c r="F117" s="249">
        <f t="shared" si="1"/>
        <v>0</v>
      </c>
      <c r="G117" s="249">
        <f t="shared" si="1"/>
        <v>0</v>
      </c>
      <c r="H117" s="250">
        <f>F117/D117*100-100</f>
        <v>-100</v>
      </c>
    </row>
    <row r="118" spans="1:8" s="8" customFormat="1" ht="31.5" x14ac:dyDescent="0.2">
      <c r="A118" s="487"/>
      <c r="B118" s="490"/>
      <c r="C118" s="247" t="s">
        <v>823</v>
      </c>
      <c r="D118" s="249">
        <f>D123</f>
        <v>17.2</v>
      </c>
      <c r="E118" s="249">
        <f t="shared" ref="E118:G118" si="2">E123</f>
        <v>100</v>
      </c>
      <c r="F118" s="249">
        <f t="shared" si="2"/>
        <v>0</v>
      </c>
      <c r="G118" s="249">
        <f t="shared" si="2"/>
        <v>0</v>
      </c>
      <c r="H118" s="250">
        <f t="shared" ref="H118:H123" si="3">F118/D118*100-100</f>
        <v>-100</v>
      </c>
    </row>
    <row r="119" spans="1:8" s="8" customFormat="1" x14ac:dyDescent="0.2">
      <c r="A119" s="487"/>
      <c r="B119" s="490"/>
      <c r="C119" s="160" t="s">
        <v>824</v>
      </c>
      <c r="D119" s="249">
        <f t="shared" ref="D119:G121" si="4">D124</f>
        <v>0</v>
      </c>
      <c r="E119" s="249">
        <f t="shared" si="4"/>
        <v>0</v>
      </c>
      <c r="F119" s="249">
        <f t="shared" si="4"/>
        <v>0</v>
      </c>
      <c r="G119" s="249">
        <f t="shared" si="4"/>
        <v>0</v>
      </c>
      <c r="H119" s="250" t="s">
        <v>97</v>
      </c>
    </row>
    <row r="120" spans="1:8" s="8" customFormat="1" x14ac:dyDescent="0.2">
      <c r="A120" s="487"/>
      <c r="B120" s="490"/>
      <c r="C120" s="160" t="s">
        <v>825</v>
      </c>
      <c r="D120" s="249">
        <f t="shared" si="4"/>
        <v>0</v>
      </c>
      <c r="E120" s="249">
        <f t="shared" si="4"/>
        <v>0</v>
      </c>
      <c r="F120" s="249">
        <f t="shared" si="4"/>
        <v>0</v>
      </c>
      <c r="G120" s="249">
        <f t="shared" si="4"/>
        <v>0</v>
      </c>
      <c r="H120" s="250" t="s">
        <v>97</v>
      </c>
    </row>
    <row r="121" spans="1:8" s="8" customFormat="1" x14ac:dyDescent="0.2">
      <c r="A121" s="488"/>
      <c r="B121" s="491"/>
      <c r="C121" s="160" t="s">
        <v>826</v>
      </c>
      <c r="D121" s="249">
        <f t="shared" si="4"/>
        <v>0</v>
      </c>
      <c r="E121" s="249">
        <f t="shared" si="4"/>
        <v>0</v>
      </c>
      <c r="F121" s="249">
        <f t="shared" si="4"/>
        <v>0</v>
      </c>
      <c r="G121" s="249">
        <f t="shared" si="4"/>
        <v>0</v>
      </c>
      <c r="H121" s="250" t="s">
        <v>97</v>
      </c>
    </row>
    <row r="122" spans="1:8" x14ac:dyDescent="0.2">
      <c r="A122" s="495" t="s">
        <v>1358</v>
      </c>
      <c r="B122" s="492" t="s">
        <v>1359</v>
      </c>
      <c r="C122" s="115" t="s">
        <v>822</v>
      </c>
      <c r="D122" s="250">
        <f>D123+D124+D125+D126</f>
        <v>17.2</v>
      </c>
      <c r="E122" s="250">
        <f t="shared" ref="E122:G122" si="5">E123+E124+E125+E126</f>
        <v>100</v>
      </c>
      <c r="F122" s="250">
        <f t="shared" si="5"/>
        <v>0</v>
      </c>
      <c r="G122" s="250">
        <f t="shared" si="5"/>
        <v>0</v>
      </c>
      <c r="H122" s="250">
        <f t="shared" si="3"/>
        <v>-100</v>
      </c>
    </row>
    <row r="123" spans="1:8" ht="31.5" x14ac:dyDescent="0.2">
      <c r="A123" s="496"/>
      <c r="B123" s="493"/>
      <c r="C123" s="114" t="s">
        <v>823</v>
      </c>
      <c r="D123" s="250">
        <v>17.2</v>
      </c>
      <c r="E123" s="250">
        <f>D123/D122*100</f>
        <v>100</v>
      </c>
      <c r="F123" s="250">
        <v>0</v>
      </c>
      <c r="G123" s="250">
        <v>0</v>
      </c>
      <c r="H123" s="250">
        <f t="shared" si="3"/>
        <v>-100</v>
      </c>
    </row>
    <row r="124" spans="1:8" x14ac:dyDescent="0.2">
      <c r="A124" s="496"/>
      <c r="B124" s="493"/>
      <c r="C124" s="90" t="s">
        <v>824</v>
      </c>
      <c r="D124" s="250">
        <v>0</v>
      </c>
      <c r="E124" s="250">
        <v>0</v>
      </c>
      <c r="F124" s="250">
        <v>0</v>
      </c>
      <c r="G124" s="250">
        <v>0</v>
      </c>
      <c r="H124" s="250" t="s">
        <v>97</v>
      </c>
    </row>
    <row r="125" spans="1:8" x14ac:dyDescent="0.2">
      <c r="A125" s="496"/>
      <c r="B125" s="493"/>
      <c r="C125" s="90" t="s">
        <v>825</v>
      </c>
      <c r="D125" s="250">
        <v>0</v>
      </c>
      <c r="E125" s="250">
        <v>0</v>
      </c>
      <c r="F125" s="250">
        <v>0</v>
      </c>
      <c r="G125" s="250">
        <v>0</v>
      </c>
      <c r="H125" s="250" t="s">
        <v>97</v>
      </c>
    </row>
    <row r="126" spans="1:8" x14ac:dyDescent="0.2">
      <c r="A126" s="497"/>
      <c r="B126" s="494"/>
      <c r="C126" s="90" t="s">
        <v>826</v>
      </c>
      <c r="D126" s="250">
        <v>0</v>
      </c>
      <c r="E126" s="250">
        <v>0</v>
      </c>
      <c r="F126" s="250">
        <v>0</v>
      </c>
      <c r="G126" s="250">
        <v>0</v>
      </c>
      <c r="H126" s="250" t="s">
        <v>97</v>
      </c>
    </row>
    <row r="127" spans="1:8" s="10" customFormat="1" ht="19.5" customHeight="1" x14ac:dyDescent="0.2">
      <c r="A127" s="481">
        <v>2</v>
      </c>
      <c r="B127" s="482" t="s">
        <v>931</v>
      </c>
      <c r="C127" s="172" t="s">
        <v>822</v>
      </c>
      <c r="D127" s="255">
        <f>SUM(D128:D131)</f>
        <v>1581468</v>
      </c>
      <c r="E127" s="255">
        <f>SUM(E128:E131)</f>
        <v>100</v>
      </c>
      <c r="F127" s="255">
        <v>1119019.7</v>
      </c>
      <c r="G127" s="255">
        <f>SUM(G128:G131)</f>
        <v>100</v>
      </c>
      <c r="H127" s="255">
        <f>F127/D127*100-100</f>
        <v>-29.241710866106686</v>
      </c>
    </row>
    <row r="128" spans="1:8" s="10" customFormat="1" ht="31.5" x14ac:dyDescent="0.2">
      <c r="A128" s="481"/>
      <c r="B128" s="482"/>
      <c r="C128" s="172" t="s">
        <v>823</v>
      </c>
      <c r="D128" s="255">
        <f>D133+D168+D238+D263+D278+D303+D333+D348</f>
        <v>625204</v>
      </c>
      <c r="E128" s="255">
        <f>D128/D127*100</f>
        <v>39.533142624447663</v>
      </c>
      <c r="F128" s="255">
        <v>468112.9</v>
      </c>
      <c r="G128" s="255">
        <f>F128/F127*100</f>
        <v>41.832409206022028</v>
      </c>
      <c r="H128" s="255">
        <f t="shared" ref="H128:H133" si="6">F128/D128*100-100</f>
        <v>-25.126374751281176</v>
      </c>
    </row>
    <row r="129" spans="1:8" s="10" customFormat="1" x14ac:dyDescent="0.2">
      <c r="A129" s="481"/>
      <c r="B129" s="482"/>
      <c r="C129" s="172" t="s">
        <v>824</v>
      </c>
      <c r="D129" s="255">
        <f>D134+D169+D239+D264+D279+D304+D334+D349</f>
        <v>0</v>
      </c>
      <c r="E129" s="255">
        <f>D129/D127*100</f>
        <v>0</v>
      </c>
      <c r="F129" s="255">
        <v>0</v>
      </c>
      <c r="G129" s="255">
        <f>F129/F127*100</f>
        <v>0</v>
      </c>
      <c r="H129" s="255" t="s">
        <v>97</v>
      </c>
    </row>
    <row r="130" spans="1:8" s="10" customFormat="1" x14ac:dyDescent="0.2">
      <c r="A130" s="481"/>
      <c r="B130" s="482"/>
      <c r="C130" s="172" t="s">
        <v>825</v>
      </c>
      <c r="D130" s="255">
        <f>D135+D170+D240+D265+D280+D305+D335+D350</f>
        <v>831943</v>
      </c>
      <c r="E130" s="255">
        <f>D130/D127*100</f>
        <v>52.605743524371029</v>
      </c>
      <c r="F130" s="255">
        <v>566890.19999999995</v>
      </c>
      <c r="G130" s="255">
        <f>F130/F127*100</f>
        <v>50.659537093046701</v>
      </c>
      <c r="H130" s="255">
        <f t="shared" si="6"/>
        <v>-31.859490373739547</v>
      </c>
    </row>
    <row r="131" spans="1:8" s="10" customFormat="1" x14ac:dyDescent="0.2">
      <c r="A131" s="481"/>
      <c r="B131" s="482"/>
      <c r="C131" s="172" t="s">
        <v>826</v>
      </c>
      <c r="D131" s="255">
        <f>D136+D171+D241+D266+D281+D306+D336+D351</f>
        <v>124321</v>
      </c>
      <c r="E131" s="255">
        <f>D131/D127*100</f>
        <v>7.8611138511813072</v>
      </c>
      <c r="F131" s="255">
        <v>84016.6</v>
      </c>
      <c r="G131" s="255">
        <f>F131/F127*100</f>
        <v>7.5080537009312707</v>
      </c>
      <c r="H131" s="255">
        <f t="shared" si="6"/>
        <v>-32.419623394277707</v>
      </c>
    </row>
    <row r="132" spans="1:8" s="7" customFormat="1" ht="22.5" customHeight="1" x14ac:dyDescent="0.2">
      <c r="A132" s="325" t="s">
        <v>95</v>
      </c>
      <c r="B132" s="448" t="s">
        <v>841</v>
      </c>
      <c r="C132" s="172" t="s">
        <v>822</v>
      </c>
      <c r="D132" s="248">
        <f>D133+D134+D135+D136</f>
        <v>532569</v>
      </c>
      <c r="E132" s="248">
        <f>SUM(E133:E136)</f>
        <v>100</v>
      </c>
      <c r="F132" s="248">
        <f>F133+F134+F135+F136</f>
        <v>360980.2</v>
      </c>
      <c r="G132" s="248">
        <f>SUM(G133:G136)</f>
        <v>100</v>
      </c>
      <c r="H132" s="263">
        <f t="shared" si="6"/>
        <v>-32.219073960369442</v>
      </c>
    </row>
    <row r="133" spans="1:8" s="7" customFormat="1" ht="34.5" customHeight="1" x14ac:dyDescent="0.2">
      <c r="A133" s="325"/>
      <c r="B133" s="448"/>
      <c r="C133" s="172" t="s">
        <v>823</v>
      </c>
      <c r="D133" s="255">
        <f>D138+D143+D148+D163</f>
        <v>232702</v>
      </c>
      <c r="E133" s="248">
        <f>D133/D132*100</f>
        <v>43.694244313882329</v>
      </c>
      <c r="F133" s="255">
        <f>F138+F143+F148+F163</f>
        <v>150954.79999999999</v>
      </c>
      <c r="G133" s="248">
        <f>F133/F132*100</f>
        <v>41.818027692377584</v>
      </c>
      <c r="H133" s="263">
        <f t="shared" si="6"/>
        <v>-35.129564851183062</v>
      </c>
    </row>
    <row r="134" spans="1:8" s="7" customFormat="1" ht="20.25" customHeight="1" x14ac:dyDescent="0.2">
      <c r="A134" s="325"/>
      <c r="B134" s="448"/>
      <c r="C134" s="172" t="s">
        <v>824</v>
      </c>
      <c r="D134" s="255">
        <v>0</v>
      </c>
      <c r="E134" s="248">
        <v>0</v>
      </c>
      <c r="F134" s="255">
        <f>F139+F144+F149+F164</f>
        <v>0</v>
      </c>
      <c r="G134" s="248" t="s">
        <v>97</v>
      </c>
      <c r="H134" s="263">
        <v>0</v>
      </c>
    </row>
    <row r="135" spans="1:8" s="7" customFormat="1" ht="20.25" customHeight="1" x14ac:dyDescent="0.2">
      <c r="A135" s="325"/>
      <c r="B135" s="448"/>
      <c r="C135" s="172" t="s">
        <v>825</v>
      </c>
      <c r="D135" s="255">
        <f>D140+D145+D150+D165</f>
        <v>225601</v>
      </c>
      <c r="E135" s="248">
        <f>D135/D132*100</f>
        <v>42.360895959021271</v>
      </c>
      <c r="F135" s="255">
        <f>F140+F145+F150+F165</f>
        <v>159333.20000000001</v>
      </c>
      <c r="G135" s="248">
        <f>F135/F132*100</f>
        <v>44.139041421108416</v>
      </c>
      <c r="H135" s="263">
        <f>F135/D135*100-100</f>
        <v>-29.373894619261435</v>
      </c>
    </row>
    <row r="136" spans="1:8" s="7" customFormat="1" ht="20.25" customHeight="1" x14ac:dyDescent="0.2">
      <c r="A136" s="325"/>
      <c r="B136" s="448"/>
      <c r="C136" s="172" t="s">
        <v>826</v>
      </c>
      <c r="D136" s="255">
        <f>D141+D146+D151+D166</f>
        <v>74266</v>
      </c>
      <c r="E136" s="248">
        <f>D136/D132*100</f>
        <v>13.944859727096395</v>
      </c>
      <c r="F136" s="255">
        <f>F141+F146+F151+F166</f>
        <v>50692.2</v>
      </c>
      <c r="G136" s="248">
        <f>F136/F132*100</f>
        <v>14.042930886513997</v>
      </c>
      <c r="H136" s="263">
        <f>F136/D136*100-100</f>
        <v>-31.74238547922333</v>
      </c>
    </row>
    <row r="137" spans="1:8" ht="21.75" customHeight="1" x14ac:dyDescent="0.2">
      <c r="A137" s="478" t="s">
        <v>935</v>
      </c>
      <c r="B137" s="459" t="s">
        <v>946</v>
      </c>
      <c r="C137" s="174" t="s">
        <v>822</v>
      </c>
      <c r="D137" s="109">
        <f>D138+D139+D140+D141</f>
        <v>225037</v>
      </c>
      <c r="E137" s="239">
        <f>SUM(E138:E141)</f>
        <v>100</v>
      </c>
      <c r="F137" s="109">
        <f>F138+F139+F140+F141</f>
        <v>159049</v>
      </c>
      <c r="G137" s="239">
        <f>SUM(G138:G141)</f>
        <v>100</v>
      </c>
      <c r="H137" s="307">
        <f>F137/D137*100-100</f>
        <v>-29.32317796628999</v>
      </c>
    </row>
    <row r="138" spans="1:8" ht="39.75" customHeight="1" x14ac:dyDescent="0.2">
      <c r="A138" s="478"/>
      <c r="B138" s="459"/>
      <c r="C138" s="174" t="s">
        <v>823</v>
      </c>
      <c r="D138" s="298">
        <v>0</v>
      </c>
      <c r="E138" s="239">
        <v>0</v>
      </c>
      <c r="F138" s="298">
        <v>0</v>
      </c>
      <c r="G138" s="239">
        <v>0</v>
      </c>
      <c r="H138" s="307" t="s">
        <v>97</v>
      </c>
    </row>
    <row r="139" spans="1:8" ht="18.75" customHeight="1" x14ac:dyDescent="0.2">
      <c r="A139" s="478"/>
      <c r="B139" s="459"/>
      <c r="C139" s="174" t="s">
        <v>824</v>
      </c>
      <c r="D139" s="298">
        <v>0</v>
      </c>
      <c r="E139" s="239">
        <v>0</v>
      </c>
      <c r="F139" s="298">
        <v>0</v>
      </c>
      <c r="G139" s="239">
        <v>0</v>
      </c>
      <c r="H139" s="307" t="s">
        <v>97</v>
      </c>
    </row>
    <row r="140" spans="1:8" ht="21" customHeight="1" x14ac:dyDescent="0.2">
      <c r="A140" s="478"/>
      <c r="B140" s="459"/>
      <c r="C140" s="174" t="s">
        <v>825</v>
      </c>
      <c r="D140" s="109">
        <v>225037</v>
      </c>
      <c r="E140" s="239">
        <f>D140/D137*100</f>
        <v>100</v>
      </c>
      <c r="F140" s="109">
        <v>159049</v>
      </c>
      <c r="G140" s="239">
        <f>F140/F137*100</f>
        <v>100</v>
      </c>
      <c r="H140" s="307">
        <f>F140/D140*100-100</f>
        <v>-29.32317796628999</v>
      </c>
    </row>
    <row r="141" spans="1:8" ht="23.25" customHeight="1" x14ac:dyDescent="0.2">
      <c r="A141" s="478"/>
      <c r="B141" s="459"/>
      <c r="C141" s="174" t="s">
        <v>826</v>
      </c>
      <c r="D141" s="298">
        <v>0</v>
      </c>
      <c r="E141" s="239">
        <v>0</v>
      </c>
      <c r="F141" s="298">
        <v>0</v>
      </c>
      <c r="G141" s="239">
        <v>0</v>
      </c>
      <c r="H141" s="307" t="s">
        <v>97</v>
      </c>
    </row>
    <row r="142" spans="1:8" ht="23.25" customHeight="1" x14ac:dyDescent="0.2">
      <c r="A142" s="478" t="s">
        <v>936</v>
      </c>
      <c r="B142" s="459" t="s">
        <v>1070</v>
      </c>
      <c r="C142" s="174" t="s">
        <v>822</v>
      </c>
      <c r="D142" s="109">
        <f>D143+D144+D145+D146</f>
        <v>305841</v>
      </c>
      <c r="E142" s="239">
        <f>SUM(E143:E146)</f>
        <v>100</v>
      </c>
      <c r="F142" s="109">
        <f>F143+F144+F145+F146</f>
        <v>200102.5</v>
      </c>
      <c r="G142" s="239">
        <f>SUM(G143:G146)</f>
        <v>100</v>
      </c>
      <c r="H142" s="307">
        <f>F142/D142*100-100</f>
        <v>-34.573029776910218</v>
      </c>
    </row>
    <row r="143" spans="1:8" ht="30.75" customHeight="1" x14ac:dyDescent="0.2">
      <c r="A143" s="478"/>
      <c r="B143" s="459"/>
      <c r="C143" s="174" t="s">
        <v>823</v>
      </c>
      <c r="D143" s="109">
        <v>231575</v>
      </c>
      <c r="E143" s="239">
        <f>D143/D142*100</f>
        <v>75.717447954983143</v>
      </c>
      <c r="F143" s="109">
        <v>149410.29999999999</v>
      </c>
      <c r="G143" s="239">
        <f>F143/F142*100</f>
        <v>74.666883222348545</v>
      </c>
      <c r="H143" s="307">
        <f>F143/D143*100-100</f>
        <v>-35.480816150275302</v>
      </c>
    </row>
    <row r="144" spans="1:8" ht="25.5" customHeight="1" x14ac:dyDescent="0.2">
      <c r="A144" s="478"/>
      <c r="B144" s="459"/>
      <c r="C144" s="174" t="s">
        <v>824</v>
      </c>
      <c r="D144" s="298">
        <v>0</v>
      </c>
      <c r="E144" s="239">
        <v>0</v>
      </c>
      <c r="F144" s="298">
        <v>0</v>
      </c>
      <c r="G144" s="239">
        <v>0</v>
      </c>
      <c r="H144" s="307" t="s">
        <v>97</v>
      </c>
    </row>
    <row r="145" spans="1:8" ht="27" customHeight="1" x14ac:dyDescent="0.2">
      <c r="A145" s="478"/>
      <c r="B145" s="459"/>
      <c r="C145" s="174" t="s">
        <v>825</v>
      </c>
      <c r="D145" s="298">
        <v>0</v>
      </c>
      <c r="E145" s="239">
        <v>0</v>
      </c>
      <c r="F145" s="298">
        <v>0</v>
      </c>
      <c r="G145" s="239">
        <v>0</v>
      </c>
      <c r="H145" s="307" t="s">
        <v>97</v>
      </c>
    </row>
    <row r="146" spans="1:8" ht="27.75" customHeight="1" x14ac:dyDescent="0.2">
      <c r="A146" s="478"/>
      <c r="B146" s="459"/>
      <c r="C146" s="174" t="s">
        <v>826</v>
      </c>
      <c r="D146" s="299">
        <v>74266</v>
      </c>
      <c r="E146" s="304">
        <f>D146/D142*100</f>
        <v>24.282552045016857</v>
      </c>
      <c r="F146" s="109">
        <v>50692.2</v>
      </c>
      <c r="G146" s="239">
        <f>F146/F142*100</f>
        <v>25.333116777651455</v>
      </c>
      <c r="H146" s="307">
        <f>F146/D146*100-100</f>
        <v>-31.74238547922333</v>
      </c>
    </row>
    <row r="147" spans="1:8" ht="22.5" customHeight="1" x14ac:dyDescent="0.2">
      <c r="A147" s="478" t="s">
        <v>937</v>
      </c>
      <c r="B147" s="459" t="s">
        <v>1071</v>
      </c>
      <c r="C147" s="174" t="s">
        <v>822</v>
      </c>
      <c r="D147" s="109">
        <f>D148+D149+D150+D151</f>
        <v>563</v>
      </c>
      <c r="E147" s="239">
        <f>SUM(E148:E151)</f>
        <v>100</v>
      </c>
      <c r="F147" s="109">
        <f>F148+F149+F150+F151</f>
        <v>1260.7</v>
      </c>
      <c r="G147" s="239">
        <f>SUM(G148:G151)</f>
        <v>100</v>
      </c>
      <c r="H147" s="307">
        <f>F147/D147*100-100</f>
        <v>123.92539964476023</v>
      </c>
    </row>
    <row r="148" spans="1:8" ht="33" customHeight="1" x14ac:dyDescent="0.2">
      <c r="A148" s="478"/>
      <c r="B148" s="459"/>
      <c r="C148" s="174" t="s">
        <v>823</v>
      </c>
      <c r="D148" s="109">
        <f>D153</f>
        <v>563</v>
      </c>
      <c r="E148" s="239">
        <f>D148/D147*100</f>
        <v>100</v>
      </c>
      <c r="F148" s="109">
        <f>F153</f>
        <v>1260.7</v>
      </c>
      <c r="G148" s="239">
        <f>F148/F147*100</f>
        <v>100</v>
      </c>
      <c r="H148" s="307">
        <f>F148/D148*100-100</f>
        <v>123.92539964476023</v>
      </c>
    </row>
    <row r="149" spans="1:8" ht="20.25" customHeight="1" x14ac:dyDescent="0.2">
      <c r="A149" s="478"/>
      <c r="B149" s="459"/>
      <c r="C149" s="174" t="s">
        <v>824</v>
      </c>
      <c r="D149" s="109">
        <f>D154</f>
        <v>0</v>
      </c>
      <c r="E149" s="239">
        <v>0</v>
      </c>
      <c r="F149" s="109">
        <f>F154</f>
        <v>0</v>
      </c>
      <c r="G149" s="239">
        <v>0</v>
      </c>
      <c r="H149" s="307" t="s">
        <v>97</v>
      </c>
    </row>
    <row r="150" spans="1:8" x14ac:dyDescent="0.2">
      <c r="A150" s="478"/>
      <c r="B150" s="459"/>
      <c r="C150" s="174" t="s">
        <v>825</v>
      </c>
      <c r="D150" s="109">
        <f>D155</f>
        <v>0</v>
      </c>
      <c r="E150" s="239">
        <v>0</v>
      </c>
      <c r="F150" s="109">
        <f>F155</f>
        <v>0</v>
      </c>
      <c r="G150" s="239">
        <v>0</v>
      </c>
      <c r="H150" s="307" t="s">
        <v>97</v>
      </c>
    </row>
    <row r="151" spans="1:8" x14ac:dyDescent="0.2">
      <c r="A151" s="478"/>
      <c r="B151" s="459"/>
      <c r="C151" s="174" t="s">
        <v>826</v>
      </c>
      <c r="D151" s="109">
        <f>D156</f>
        <v>0</v>
      </c>
      <c r="E151" s="239">
        <v>0</v>
      </c>
      <c r="F151" s="109">
        <f>F156</f>
        <v>0</v>
      </c>
      <c r="G151" s="239">
        <v>0</v>
      </c>
      <c r="H151" s="307" t="s">
        <v>97</v>
      </c>
    </row>
    <row r="152" spans="1:8" s="8" customFormat="1" ht="15" customHeight="1" x14ac:dyDescent="0.2">
      <c r="A152" s="478" t="s">
        <v>938</v>
      </c>
      <c r="B152" s="459" t="s">
        <v>1072</v>
      </c>
      <c r="C152" s="174" t="s">
        <v>822</v>
      </c>
      <c r="D152" s="109">
        <f>D153+D154+D155+D156</f>
        <v>563</v>
      </c>
      <c r="E152" s="239">
        <f>SUM(E153:E156)</f>
        <v>100</v>
      </c>
      <c r="F152" s="109">
        <f>F153+F154+F155+F156</f>
        <v>1260.7</v>
      </c>
      <c r="G152" s="239">
        <f>SUM(G153:G156)</f>
        <v>100</v>
      </c>
      <c r="H152" s="307">
        <f>F152/D152*100-100</f>
        <v>123.92539964476023</v>
      </c>
    </row>
    <row r="153" spans="1:8" s="8" customFormat="1" ht="31.5" customHeight="1" x14ac:dyDescent="0.2">
      <c r="A153" s="478"/>
      <c r="B153" s="459"/>
      <c r="C153" s="174" t="s">
        <v>823</v>
      </c>
      <c r="D153" s="109">
        <v>563</v>
      </c>
      <c r="E153" s="239">
        <f>D153/D152*100</f>
        <v>100</v>
      </c>
      <c r="F153" s="109">
        <v>1260.7</v>
      </c>
      <c r="G153" s="239">
        <f>F153/F152*100</f>
        <v>100</v>
      </c>
      <c r="H153" s="307">
        <f>F153/D153*100-100</f>
        <v>123.92539964476023</v>
      </c>
    </row>
    <row r="154" spans="1:8" s="8" customFormat="1" ht="15" customHeight="1" x14ac:dyDescent="0.2">
      <c r="A154" s="478"/>
      <c r="B154" s="459"/>
      <c r="C154" s="174" t="s">
        <v>824</v>
      </c>
      <c r="D154" s="298">
        <v>0</v>
      </c>
      <c r="E154" s="239">
        <v>0</v>
      </c>
      <c r="F154" s="298">
        <v>0</v>
      </c>
      <c r="G154" s="239">
        <v>0</v>
      </c>
      <c r="H154" s="307" t="s">
        <v>97</v>
      </c>
    </row>
    <row r="155" spans="1:8" s="8" customFormat="1" ht="15" customHeight="1" x14ac:dyDescent="0.2">
      <c r="A155" s="478"/>
      <c r="B155" s="459"/>
      <c r="C155" s="174" t="s">
        <v>825</v>
      </c>
      <c r="D155" s="298">
        <v>0</v>
      </c>
      <c r="E155" s="239">
        <v>0</v>
      </c>
      <c r="F155" s="298">
        <v>0</v>
      </c>
      <c r="G155" s="239">
        <v>0</v>
      </c>
      <c r="H155" s="307" t="s">
        <v>97</v>
      </c>
    </row>
    <row r="156" spans="1:8" s="8" customFormat="1" ht="15" customHeight="1" x14ac:dyDescent="0.2">
      <c r="A156" s="478"/>
      <c r="B156" s="459"/>
      <c r="C156" s="174" t="s">
        <v>826</v>
      </c>
      <c r="D156" s="298">
        <v>0</v>
      </c>
      <c r="E156" s="239">
        <v>0</v>
      </c>
      <c r="F156" s="298">
        <v>0</v>
      </c>
      <c r="G156" s="239">
        <v>0</v>
      </c>
      <c r="H156" s="307" t="s">
        <v>97</v>
      </c>
    </row>
    <row r="157" spans="1:8" ht="18.75" hidden="1" customHeight="1" x14ac:dyDescent="0.2">
      <c r="A157" s="478" t="s">
        <v>940</v>
      </c>
      <c r="B157" s="459" t="s">
        <v>1176</v>
      </c>
      <c r="C157" s="174" t="s">
        <v>822</v>
      </c>
      <c r="D157" s="255">
        <f>D158+D159+D160+D161</f>
        <v>0</v>
      </c>
      <c r="E157" s="248" t="s">
        <v>97</v>
      </c>
      <c r="F157" s="255">
        <f>F158+F159+F160+F161</f>
        <v>0</v>
      </c>
      <c r="G157" s="248" t="s">
        <v>97</v>
      </c>
      <c r="H157" s="307">
        <v>0</v>
      </c>
    </row>
    <row r="158" spans="1:8" ht="34.5" hidden="1" customHeight="1" x14ac:dyDescent="0.2">
      <c r="A158" s="478"/>
      <c r="B158" s="459"/>
      <c r="C158" s="174" t="s">
        <v>823</v>
      </c>
      <c r="D158" s="109">
        <v>0</v>
      </c>
      <c r="E158" s="248" t="s">
        <v>97</v>
      </c>
      <c r="F158" s="109">
        <v>0</v>
      </c>
      <c r="G158" s="248" t="s">
        <v>97</v>
      </c>
      <c r="H158" s="307">
        <v>0</v>
      </c>
    </row>
    <row r="159" spans="1:8" ht="21" hidden="1" customHeight="1" x14ac:dyDescent="0.2">
      <c r="A159" s="478"/>
      <c r="B159" s="459"/>
      <c r="C159" s="174" t="s">
        <v>824</v>
      </c>
      <c r="D159" s="298">
        <v>0</v>
      </c>
      <c r="E159" s="248" t="s">
        <v>97</v>
      </c>
      <c r="F159" s="298">
        <v>0</v>
      </c>
      <c r="G159" s="248" t="s">
        <v>97</v>
      </c>
      <c r="H159" s="307">
        <v>0</v>
      </c>
    </row>
    <row r="160" spans="1:8" hidden="1" x14ac:dyDescent="0.2">
      <c r="A160" s="478"/>
      <c r="B160" s="459"/>
      <c r="C160" s="174" t="s">
        <v>825</v>
      </c>
      <c r="D160" s="298">
        <v>0</v>
      </c>
      <c r="E160" s="248" t="s">
        <v>97</v>
      </c>
      <c r="F160" s="298">
        <v>0</v>
      </c>
      <c r="G160" s="239" t="s">
        <v>97</v>
      </c>
      <c r="H160" s="307">
        <v>0</v>
      </c>
    </row>
    <row r="161" spans="1:8" hidden="1" x14ac:dyDescent="0.2">
      <c r="A161" s="478"/>
      <c r="B161" s="459"/>
      <c r="C161" s="174" t="s">
        <v>826</v>
      </c>
      <c r="D161" s="298">
        <v>0</v>
      </c>
      <c r="E161" s="248" t="s">
        <v>97</v>
      </c>
      <c r="F161" s="298">
        <v>0</v>
      </c>
      <c r="G161" s="248" t="s">
        <v>97</v>
      </c>
      <c r="H161" s="307">
        <v>0</v>
      </c>
    </row>
    <row r="162" spans="1:8" ht="18.75" hidden="1" customHeight="1" x14ac:dyDescent="0.2">
      <c r="A162" s="478" t="s">
        <v>1175</v>
      </c>
      <c r="B162" s="459" t="s">
        <v>1177</v>
      </c>
      <c r="C162" s="174" t="s">
        <v>822</v>
      </c>
      <c r="D162" s="255">
        <f>D163+D164+D165+D166</f>
        <v>1128</v>
      </c>
      <c r="E162" s="248">
        <f>SUM(E163:E166)</f>
        <v>100</v>
      </c>
      <c r="F162" s="255">
        <f>F163+F164+F165+F166</f>
        <v>568</v>
      </c>
      <c r="G162" s="248">
        <f>SUM(G163:G166)</f>
        <v>100</v>
      </c>
      <c r="H162" s="263">
        <f>F162/D162*100-100</f>
        <v>-49.645390070921991</v>
      </c>
    </row>
    <row r="163" spans="1:8" ht="34.5" hidden="1" customHeight="1" x14ac:dyDescent="0.2">
      <c r="A163" s="478"/>
      <c r="B163" s="459"/>
      <c r="C163" s="174" t="s">
        <v>823</v>
      </c>
      <c r="D163" s="109">
        <v>564</v>
      </c>
      <c r="E163" s="239">
        <f>D163/D162*100</f>
        <v>50</v>
      </c>
      <c r="F163" s="109">
        <v>283.8</v>
      </c>
      <c r="G163" s="239">
        <f>F163/F162*100</f>
        <v>49.964788732394368</v>
      </c>
      <c r="H163" s="307">
        <f>F163/D163*100-100</f>
        <v>-49.680851063829792</v>
      </c>
    </row>
    <row r="164" spans="1:8" ht="21" hidden="1" customHeight="1" x14ac:dyDescent="0.2">
      <c r="A164" s="478"/>
      <c r="B164" s="459"/>
      <c r="C164" s="174" t="s">
        <v>824</v>
      </c>
      <c r="D164" s="298">
        <v>0</v>
      </c>
      <c r="E164" s="248" t="s">
        <v>97</v>
      </c>
      <c r="F164" s="298">
        <v>0</v>
      </c>
      <c r="G164" s="248" t="s">
        <v>97</v>
      </c>
      <c r="H164" s="307">
        <v>0</v>
      </c>
    </row>
    <row r="165" spans="1:8" hidden="1" x14ac:dyDescent="0.2">
      <c r="A165" s="478"/>
      <c r="B165" s="459"/>
      <c r="C165" s="174" t="s">
        <v>825</v>
      </c>
      <c r="D165" s="109">
        <v>564</v>
      </c>
      <c r="E165" s="239">
        <f>D165/D162*100</f>
        <v>50</v>
      </c>
      <c r="F165" s="109">
        <v>284.2</v>
      </c>
      <c r="G165" s="239">
        <f>F165/F162*100</f>
        <v>50.035211267605625</v>
      </c>
      <c r="H165" s="307">
        <f>F165/D165*100-100</f>
        <v>-49.609929078014183</v>
      </c>
    </row>
    <row r="166" spans="1:8" hidden="1" x14ac:dyDescent="0.2">
      <c r="A166" s="478"/>
      <c r="B166" s="459"/>
      <c r="C166" s="174" t="s">
        <v>826</v>
      </c>
      <c r="D166" s="298">
        <v>0</v>
      </c>
      <c r="E166" s="239" t="s">
        <v>97</v>
      </c>
      <c r="F166" s="298">
        <v>0</v>
      </c>
      <c r="G166" s="239" t="s">
        <v>97</v>
      </c>
      <c r="H166" s="307" t="s">
        <v>97</v>
      </c>
    </row>
    <row r="167" spans="1:8" s="7" customFormat="1" ht="19.5" customHeight="1" x14ac:dyDescent="0.2">
      <c r="A167" s="480" t="s">
        <v>99</v>
      </c>
      <c r="B167" s="448" t="s">
        <v>842</v>
      </c>
      <c r="C167" s="172" t="s">
        <v>822</v>
      </c>
      <c r="D167" s="255">
        <f>SUM(D168:D171)</f>
        <v>784417</v>
      </c>
      <c r="E167" s="248">
        <v>100</v>
      </c>
      <c r="F167" s="255">
        <f>SUM(F168:F171)</f>
        <v>574184.50000000012</v>
      </c>
      <c r="G167" s="248">
        <v>100</v>
      </c>
      <c r="H167" s="263">
        <f t="shared" ref="H167:H171" si="7">F167/D167*100-100</f>
        <v>-26.801114713220116</v>
      </c>
    </row>
    <row r="168" spans="1:8" s="7" customFormat="1" ht="29.25" customHeight="1" x14ac:dyDescent="0.2">
      <c r="A168" s="480"/>
      <c r="B168" s="448"/>
      <c r="C168" s="172" t="s">
        <v>823</v>
      </c>
      <c r="D168" s="255">
        <f>D173+D178+D198+D218+D223+D228+D233+D183</f>
        <v>157702</v>
      </c>
      <c r="E168" s="255">
        <f>D168/$D$51*100</f>
        <v>2683.8325391422736</v>
      </c>
      <c r="F168" s="255">
        <f>F173+F178+F198+F218+F223+F228+F233+F183</f>
        <v>154850.20000000001</v>
      </c>
      <c r="G168" s="248">
        <f>F168/$F$51*100</f>
        <v>4281.8880654794821</v>
      </c>
      <c r="H168" s="263">
        <f t="shared" si="7"/>
        <v>-1.8083473893799606</v>
      </c>
    </row>
    <row r="169" spans="1:8" s="7" customFormat="1" ht="18" customHeight="1" x14ac:dyDescent="0.2">
      <c r="A169" s="480"/>
      <c r="B169" s="448"/>
      <c r="C169" s="172" t="s">
        <v>824</v>
      </c>
      <c r="D169" s="255">
        <f>D174+D179+D199+D219+D224+D229+D234+D184</f>
        <v>0</v>
      </c>
      <c r="E169" s="255">
        <f>D169/$D$51*100</f>
        <v>0</v>
      </c>
      <c r="F169" s="255">
        <f>F174+F179+F199+F219+F224+F229+F234+F184</f>
        <v>0</v>
      </c>
      <c r="G169" s="248">
        <f>F169/$F$51*100</f>
        <v>0</v>
      </c>
      <c r="H169" s="263" t="s">
        <v>97</v>
      </c>
    </row>
    <row r="170" spans="1:8" s="7" customFormat="1" ht="18" customHeight="1" x14ac:dyDescent="0.2">
      <c r="A170" s="480"/>
      <c r="B170" s="448"/>
      <c r="C170" s="172" t="s">
        <v>825</v>
      </c>
      <c r="D170" s="255">
        <f>D175+D180+D200+D220+D225+D230+D235+D185</f>
        <v>592529</v>
      </c>
      <c r="E170" s="255">
        <f>D170/$D$51*100</f>
        <v>10083.883594281824</v>
      </c>
      <c r="F170" s="255">
        <f>F175+F180+F200+F220+F225+F230+F235+F185</f>
        <v>397601.4</v>
      </c>
      <c r="G170" s="248">
        <f>F170/$F$51*100</f>
        <v>10994.397743612433</v>
      </c>
      <c r="H170" s="263">
        <f t="shared" si="7"/>
        <v>-32.897562819710089</v>
      </c>
    </row>
    <row r="171" spans="1:8" s="7" customFormat="1" ht="16.5" customHeight="1" x14ac:dyDescent="0.2">
      <c r="A171" s="480"/>
      <c r="B171" s="448"/>
      <c r="C171" s="172" t="s">
        <v>826</v>
      </c>
      <c r="D171" s="255">
        <f>D176+D181+D201+D221+D226+D231+D236+D186</f>
        <v>34186</v>
      </c>
      <c r="E171" s="255">
        <f>D171/$D$51*100</f>
        <v>581.79033356024513</v>
      </c>
      <c r="F171" s="255">
        <f>F176+F181+F201+F221+F226+F231+F236+F186</f>
        <v>21732.9</v>
      </c>
      <c r="G171" s="248">
        <f>F171/$F$51*100</f>
        <v>600.9539873907753</v>
      </c>
      <c r="H171" s="263">
        <f t="shared" si="7"/>
        <v>-36.427484935353647</v>
      </c>
    </row>
    <row r="172" spans="1:8" s="7" customFormat="1" x14ac:dyDescent="0.2">
      <c r="A172" s="478" t="s">
        <v>960</v>
      </c>
      <c r="B172" s="459" t="s">
        <v>959</v>
      </c>
      <c r="C172" s="174" t="s">
        <v>822</v>
      </c>
      <c r="D172" s="256">
        <f>D173+D174+D175+D176</f>
        <v>585303</v>
      </c>
      <c r="E172" s="239">
        <f>SUM(E173:E176)</f>
        <v>100</v>
      </c>
      <c r="F172" s="109">
        <f>F173+F174+F175+F176</f>
        <v>393037</v>
      </c>
      <c r="G172" s="239">
        <f>SUM(G173:G176)</f>
        <v>100</v>
      </c>
      <c r="H172" s="307">
        <f>F172/D172*100-100</f>
        <v>-32.848968824694211</v>
      </c>
    </row>
    <row r="173" spans="1:8" ht="31.5" customHeight="1" x14ac:dyDescent="0.2">
      <c r="A173" s="478"/>
      <c r="B173" s="459"/>
      <c r="C173" s="174" t="s">
        <v>823</v>
      </c>
      <c r="D173" s="300">
        <v>0</v>
      </c>
      <c r="E173" s="239">
        <v>0</v>
      </c>
      <c r="F173" s="298">
        <v>0</v>
      </c>
      <c r="G173" s="239">
        <v>0</v>
      </c>
      <c r="H173" s="307" t="s">
        <v>97</v>
      </c>
    </row>
    <row r="174" spans="1:8" x14ac:dyDescent="0.2">
      <c r="A174" s="478"/>
      <c r="B174" s="459"/>
      <c r="C174" s="174" t="s">
        <v>824</v>
      </c>
      <c r="D174" s="300">
        <v>0</v>
      </c>
      <c r="E174" s="239">
        <v>0</v>
      </c>
      <c r="F174" s="298">
        <v>0</v>
      </c>
      <c r="G174" s="239">
        <v>0</v>
      </c>
      <c r="H174" s="307" t="s">
        <v>97</v>
      </c>
    </row>
    <row r="175" spans="1:8" x14ac:dyDescent="0.2">
      <c r="A175" s="478"/>
      <c r="B175" s="459"/>
      <c r="C175" s="174" t="s">
        <v>825</v>
      </c>
      <c r="D175" s="256">
        <v>585303</v>
      </c>
      <c r="E175" s="239">
        <f>D175/D172*100</f>
        <v>100</v>
      </c>
      <c r="F175" s="109">
        <v>393037</v>
      </c>
      <c r="G175" s="239">
        <f>F175/F172*100</f>
        <v>100</v>
      </c>
      <c r="H175" s="307">
        <f>F175/D175*100-100</f>
        <v>-32.848968824694211</v>
      </c>
    </row>
    <row r="176" spans="1:8" x14ac:dyDescent="0.2">
      <c r="A176" s="478"/>
      <c r="B176" s="459"/>
      <c r="C176" s="174" t="s">
        <v>826</v>
      </c>
      <c r="D176" s="300">
        <v>0</v>
      </c>
      <c r="E176" s="239">
        <v>0</v>
      </c>
      <c r="F176" s="298">
        <v>0</v>
      </c>
      <c r="G176" s="239">
        <v>0</v>
      </c>
      <c r="H176" s="307" t="s">
        <v>97</v>
      </c>
    </row>
    <row r="177" spans="1:8" ht="15.75" customHeight="1" x14ac:dyDescent="0.2">
      <c r="A177" s="478" t="s">
        <v>965</v>
      </c>
      <c r="B177" s="459" t="s">
        <v>1070</v>
      </c>
      <c r="C177" s="174" t="s">
        <v>822</v>
      </c>
      <c r="D177" s="256">
        <f>D178+D179+D180+D181</f>
        <v>100244</v>
      </c>
      <c r="E177" s="239">
        <f>SUM(E178:E181)</f>
        <v>100</v>
      </c>
      <c r="F177" s="109">
        <f>F178+F179+F180+F181</f>
        <v>74975.399999999994</v>
      </c>
      <c r="G177" s="239">
        <f>SUM(G178:G181)</f>
        <v>100</v>
      </c>
      <c r="H177" s="307">
        <f>F177/D177*100-100</f>
        <v>-25.207094688958946</v>
      </c>
    </row>
    <row r="178" spans="1:8" ht="31.5" x14ac:dyDescent="0.2">
      <c r="A178" s="478"/>
      <c r="B178" s="459"/>
      <c r="C178" s="174" t="s">
        <v>823</v>
      </c>
      <c r="D178" s="256">
        <v>85741</v>
      </c>
      <c r="E178" s="239">
        <f>D178/D177*100</f>
        <v>85.532301185108338</v>
      </c>
      <c r="F178" s="109">
        <v>63400.7</v>
      </c>
      <c r="G178" s="239">
        <f>F178/F177*100</f>
        <v>84.562003003651867</v>
      </c>
      <c r="H178" s="307">
        <f>F178/D178*100-100</f>
        <v>-26.055562682963824</v>
      </c>
    </row>
    <row r="179" spans="1:8" x14ac:dyDescent="0.2">
      <c r="A179" s="478"/>
      <c r="B179" s="459"/>
      <c r="C179" s="174" t="s">
        <v>824</v>
      </c>
      <c r="D179" s="300">
        <v>0</v>
      </c>
      <c r="E179" s="239">
        <v>0</v>
      </c>
      <c r="F179" s="298">
        <v>0</v>
      </c>
      <c r="G179" s="239">
        <v>0</v>
      </c>
      <c r="H179" s="307" t="s">
        <v>97</v>
      </c>
    </row>
    <row r="180" spans="1:8" x14ac:dyDescent="0.2">
      <c r="A180" s="478"/>
      <c r="B180" s="459"/>
      <c r="C180" s="174" t="s">
        <v>825</v>
      </c>
      <c r="D180" s="300">
        <v>0</v>
      </c>
      <c r="E180" s="239">
        <v>0</v>
      </c>
      <c r="F180" s="298">
        <v>0</v>
      </c>
      <c r="G180" s="239">
        <v>0</v>
      </c>
      <c r="H180" s="307" t="s">
        <v>97</v>
      </c>
    </row>
    <row r="181" spans="1:8" x14ac:dyDescent="0.2">
      <c r="A181" s="478"/>
      <c r="B181" s="459"/>
      <c r="C181" s="174" t="s">
        <v>826</v>
      </c>
      <c r="D181" s="299">
        <v>14503</v>
      </c>
      <c r="E181" s="304">
        <f>D181/D177*100</f>
        <v>14.467698814891664</v>
      </c>
      <c r="F181" s="109">
        <v>11574.7</v>
      </c>
      <c r="G181" s="239">
        <f>F181/F177*100</f>
        <v>15.437996996348138</v>
      </c>
      <c r="H181" s="307">
        <f>F181/D181*100-100</f>
        <v>-20.190994966558634</v>
      </c>
    </row>
    <row r="182" spans="1:8" ht="15.75" customHeight="1" x14ac:dyDescent="0.2">
      <c r="A182" s="478" t="s">
        <v>968</v>
      </c>
      <c r="B182" s="459" t="s">
        <v>1071</v>
      </c>
      <c r="C182" s="174" t="s">
        <v>822</v>
      </c>
      <c r="D182" s="256">
        <f>SUM(D183:D186)</f>
        <v>6541</v>
      </c>
      <c r="E182" s="239">
        <f>SUM(E183:E186)</f>
        <v>100</v>
      </c>
      <c r="F182" s="109">
        <f>SUM(F183:F186)</f>
        <v>43322.8</v>
      </c>
      <c r="G182" s="239">
        <f>SUM(G183:G186)</f>
        <v>100</v>
      </c>
      <c r="H182" s="307">
        <f>F182/D182*100-100</f>
        <v>562.32686133618722</v>
      </c>
    </row>
    <row r="183" spans="1:8" ht="31.5" x14ac:dyDescent="0.2">
      <c r="A183" s="478"/>
      <c r="B183" s="459"/>
      <c r="C183" s="174" t="s">
        <v>823</v>
      </c>
      <c r="D183" s="256">
        <f>D188+D193</f>
        <v>6541</v>
      </c>
      <c r="E183" s="239">
        <f>D183/D182*100</f>
        <v>100</v>
      </c>
      <c r="F183" s="109">
        <f>F188+F193</f>
        <v>43322.8</v>
      </c>
      <c r="G183" s="239">
        <f>F183/F182*100</f>
        <v>100</v>
      </c>
      <c r="H183" s="307">
        <f>F183/D183*100-100</f>
        <v>562.32686133618722</v>
      </c>
    </row>
    <row r="184" spans="1:8" x14ac:dyDescent="0.2">
      <c r="A184" s="478"/>
      <c r="B184" s="459"/>
      <c r="C184" s="174" t="s">
        <v>824</v>
      </c>
      <c r="D184" s="256">
        <f>D189+D194</f>
        <v>0</v>
      </c>
      <c r="E184" s="239">
        <v>0</v>
      </c>
      <c r="F184" s="109">
        <f>F189+F194</f>
        <v>0</v>
      </c>
      <c r="G184" s="239">
        <v>0</v>
      </c>
      <c r="H184" s="307" t="s">
        <v>97</v>
      </c>
    </row>
    <row r="185" spans="1:8" x14ac:dyDescent="0.2">
      <c r="A185" s="478"/>
      <c r="B185" s="459"/>
      <c r="C185" s="174" t="s">
        <v>825</v>
      </c>
      <c r="D185" s="256">
        <f>D190+D195</f>
        <v>0</v>
      </c>
      <c r="E185" s="239">
        <v>0</v>
      </c>
      <c r="F185" s="109">
        <f>F190+F195</f>
        <v>0</v>
      </c>
      <c r="G185" s="239">
        <v>0</v>
      </c>
      <c r="H185" s="307" t="s">
        <v>97</v>
      </c>
    </row>
    <row r="186" spans="1:8" x14ac:dyDescent="0.2">
      <c r="A186" s="478"/>
      <c r="B186" s="459"/>
      <c r="C186" s="174" t="s">
        <v>826</v>
      </c>
      <c r="D186" s="256">
        <f>D191+D196</f>
        <v>0</v>
      </c>
      <c r="E186" s="239">
        <v>0</v>
      </c>
      <c r="F186" s="109">
        <f>F191+F196</f>
        <v>0</v>
      </c>
      <c r="G186" s="239">
        <v>0</v>
      </c>
      <c r="H186" s="307" t="s">
        <v>97</v>
      </c>
    </row>
    <row r="187" spans="1:8" ht="15.75" customHeight="1" x14ac:dyDescent="0.2">
      <c r="A187" s="478" t="s">
        <v>971</v>
      </c>
      <c r="B187" s="459" t="s">
        <v>970</v>
      </c>
      <c r="C187" s="174" t="s">
        <v>822</v>
      </c>
      <c r="D187" s="300">
        <f>D188+D189+D190+D191</f>
        <v>6541</v>
      </c>
      <c r="E187" s="239">
        <f>SUM(E188:E191)</f>
        <v>100</v>
      </c>
      <c r="F187" s="298">
        <f>F188+F189+F190+F191</f>
        <v>11859.9</v>
      </c>
      <c r="G187" s="239">
        <f>SUM(G188:G191)</f>
        <v>100</v>
      </c>
      <c r="H187" s="307">
        <f>F187/D187*100-100</f>
        <v>81.316312490444886</v>
      </c>
    </row>
    <row r="188" spans="1:8" ht="31.5" x14ac:dyDescent="0.2">
      <c r="A188" s="478"/>
      <c r="B188" s="459"/>
      <c r="C188" s="174" t="s">
        <v>823</v>
      </c>
      <c r="D188" s="303">
        <v>6541</v>
      </c>
      <c r="E188" s="304">
        <f>D188/D187*100</f>
        <v>100</v>
      </c>
      <c r="F188" s="298">
        <v>11859.9</v>
      </c>
      <c r="G188" s="239">
        <f>F188/F187*100</f>
        <v>100</v>
      </c>
      <c r="H188" s="307">
        <f>F188/D188*100-100</f>
        <v>81.316312490444886</v>
      </c>
    </row>
    <row r="189" spans="1:8" x14ac:dyDescent="0.2">
      <c r="A189" s="478"/>
      <c r="B189" s="459"/>
      <c r="C189" s="174" t="s">
        <v>824</v>
      </c>
      <c r="D189" s="300">
        <v>0</v>
      </c>
      <c r="E189" s="300">
        <v>0</v>
      </c>
      <c r="F189" s="298">
        <v>0</v>
      </c>
      <c r="G189" s="298">
        <v>0</v>
      </c>
      <c r="H189" s="307" t="s">
        <v>97</v>
      </c>
    </row>
    <row r="190" spans="1:8" x14ac:dyDescent="0.2">
      <c r="A190" s="478"/>
      <c r="B190" s="459"/>
      <c r="C190" s="174" t="s">
        <v>825</v>
      </c>
      <c r="D190" s="300">
        <v>0</v>
      </c>
      <c r="E190" s="300">
        <v>0</v>
      </c>
      <c r="F190" s="298">
        <v>0</v>
      </c>
      <c r="G190" s="298">
        <v>0</v>
      </c>
      <c r="H190" s="307" t="s">
        <v>97</v>
      </c>
    </row>
    <row r="191" spans="1:8" x14ac:dyDescent="0.2">
      <c r="A191" s="478"/>
      <c r="B191" s="459"/>
      <c r="C191" s="174" t="s">
        <v>826</v>
      </c>
      <c r="D191" s="300">
        <v>0</v>
      </c>
      <c r="E191" s="300">
        <v>0</v>
      </c>
      <c r="F191" s="298">
        <v>0</v>
      </c>
      <c r="G191" s="298">
        <v>0</v>
      </c>
      <c r="H191" s="307" t="s">
        <v>97</v>
      </c>
    </row>
    <row r="192" spans="1:8" ht="15.75" customHeight="1" x14ac:dyDescent="0.2">
      <c r="A192" s="478" t="s">
        <v>1073</v>
      </c>
      <c r="B192" s="459" t="s">
        <v>1074</v>
      </c>
      <c r="C192" s="174" t="s">
        <v>822</v>
      </c>
      <c r="D192" s="300">
        <f>SUM(D193:D196)</f>
        <v>0</v>
      </c>
      <c r="E192" s="300">
        <v>0</v>
      </c>
      <c r="F192" s="298">
        <f>SUM(F193:F196)</f>
        <v>31462.9</v>
      </c>
      <c r="G192" s="239">
        <f>SUM(G193:G196)</f>
        <v>100</v>
      </c>
      <c r="H192" s="263" t="s">
        <v>97</v>
      </c>
    </row>
    <row r="193" spans="1:8" ht="31.5" x14ac:dyDescent="0.2">
      <c r="A193" s="478"/>
      <c r="B193" s="459"/>
      <c r="C193" s="174" t="s">
        <v>823</v>
      </c>
      <c r="D193" s="300">
        <v>0</v>
      </c>
      <c r="E193" s="300">
        <v>0</v>
      </c>
      <c r="F193" s="298">
        <v>31462.9</v>
      </c>
      <c r="G193" s="239">
        <f>F193/F192*100</f>
        <v>100</v>
      </c>
      <c r="H193" s="307" t="s">
        <v>97</v>
      </c>
    </row>
    <row r="194" spans="1:8" x14ac:dyDescent="0.2">
      <c r="A194" s="478"/>
      <c r="B194" s="459"/>
      <c r="C194" s="174" t="s">
        <v>824</v>
      </c>
      <c r="D194" s="300">
        <v>0</v>
      </c>
      <c r="E194" s="300">
        <v>0</v>
      </c>
      <c r="F194" s="298">
        <v>0</v>
      </c>
      <c r="G194" s="298">
        <v>0</v>
      </c>
      <c r="H194" s="307" t="s">
        <v>97</v>
      </c>
    </row>
    <row r="195" spans="1:8" x14ac:dyDescent="0.2">
      <c r="A195" s="478"/>
      <c r="B195" s="459"/>
      <c r="C195" s="174" t="s">
        <v>825</v>
      </c>
      <c r="D195" s="300">
        <v>0</v>
      </c>
      <c r="E195" s="300">
        <v>0</v>
      </c>
      <c r="F195" s="298">
        <v>0</v>
      </c>
      <c r="G195" s="298">
        <v>0</v>
      </c>
      <c r="H195" s="307" t="s">
        <v>97</v>
      </c>
    </row>
    <row r="196" spans="1:8" x14ac:dyDescent="0.2">
      <c r="A196" s="478"/>
      <c r="B196" s="459"/>
      <c r="C196" s="174" t="s">
        <v>826</v>
      </c>
      <c r="D196" s="300">
        <v>0</v>
      </c>
      <c r="E196" s="300">
        <v>0</v>
      </c>
      <c r="F196" s="298">
        <v>0</v>
      </c>
      <c r="G196" s="298">
        <v>0</v>
      </c>
      <c r="H196" s="307" t="s">
        <v>97</v>
      </c>
    </row>
    <row r="197" spans="1:8" ht="15.75" hidden="1" customHeight="1" x14ac:dyDescent="0.2">
      <c r="A197" s="478" t="s">
        <v>972</v>
      </c>
      <c r="B197" s="459" t="s">
        <v>1076</v>
      </c>
      <c r="C197" s="174" t="s">
        <v>822</v>
      </c>
      <c r="D197" s="301">
        <f>SUM(D198:D201)</f>
        <v>0</v>
      </c>
      <c r="E197" s="300">
        <v>0</v>
      </c>
      <c r="F197" s="302">
        <f>SUM(F198:F201)</f>
        <v>0</v>
      </c>
      <c r="G197" s="301">
        <f>SUM(G198:G201)</f>
        <v>0</v>
      </c>
      <c r="H197" s="263" t="s">
        <v>97</v>
      </c>
    </row>
    <row r="198" spans="1:8" ht="31.5" hidden="1" x14ac:dyDescent="0.2">
      <c r="A198" s="478"/>
      <c r="B198" s="459"/>
      <c r="C198" s="174" t="s">
        <v>823</v>
      </c>
      <c r="D198" s="300">
        <f>D203+D208+D213</f>
        <v>0</v>
      </c>
      <c r="E198" s="300">
        <v>0</v>
      </c>
      <c r="F198" s="298">
        <f>F203+F208+F213</f>
        <v>0</v>
      </c>
      <c r="G198" s="239">
        <f>F198/$F$81*100</f>
        <v>0</v>
      </c>
      <c r="H198" s="307" t="s">
        <v>97</v>
      </c>
    </row>
    <row r="199" spans="1:8" hidden="1" x14ac:dyDescent="0.2">
      <c r="A199" s="478"/>
      <c r="B199" s="459"/>
      <c r="C199" s="174" t="s">
        <v>824</v>
      </c>
      <c r="D199" s="300">
        <f>D204+D209+D214</f>
        <v>0</v>
      </c>
      <c r="E199" s="300">
        <v>0</v>
      </c>
      <c r="F199" s="298">
        <f>F204+F209+F214</f>
        <v>0</v>
      </c>
      <c r="G199" s="239">
        <f>F199/$F$81*100</f>
        <v>0</v>
      </c>
      <c r="H199" s="307" t="s">
        <v>97</v>
      </c>
    </row>
    <row r="200" spans="1:8" hidden="1" x14ac:dyDescent="0.2">
      <c r="A200" s="478"/>
      <c r="B200" s="459"/>
      <c r="C200" s="174" t="s">
        <v>825</v>
      </c>
      <c r="D200" s="300">
        <f>D205+D210+D215</f>
        <v>0</v>
      </c>
      <c r="E200" s="300">
        <v>0</v>
      </c>
      <c r="F200" s="298">
        <f>F205+F210+F215</f>
        <v>0</v>
      </c>
      <c r="G200" s="239">
        <f>F200/$F$81*100</f>
        <v>0</v>
      </c>
      <c r="H200" s="307" t="s">
        <v>97</v>
      </c>
    </row>
    <row r="201" spans="1:8" hidden="1" x14ac:dyDescent="0.2">
      <c r="A201" s="478"/>
      <c r="B201" s="459"/>
      <c r="C201" s="174" t="s">
        <v>826</v>
      </c>
      <c r="D201" s="300">
        <f>D206+D211+D216</f>
        <v>0</v>
      </c>
      <c r="E201" s="300">
        <v>0</v>
      </c>
      <c r="F201" s="298">
        <f>F206+F211+F216</f>
        <v>0</v>
      </c>
      <c r="G201" s="248" t="s">
        <v>97</v>
      </c>
      <c r="H201" s="307" t="s">
        <v>97</v>
      </c>
    </row>
    <row r="202" spans="1:8" ht="15.75" hidden="1" customHeight="1" x14ac:dyDescent="0.2">
      <c r="A202" s="478" t="s">
        <v>1075</v>
      </c>
      <c r="B202" s="459" t="s">
        <v>1077</v>
      </c>
      <c r="C202" s="174" t="s">
        <v>822</v>
      </c>
      <c r="D202" s="300">
        <v>0</v>
      </c>
      <c r="E202" s="300">
        <v>0</v>
      </c>
      <c r="F202" s="302">
        <f>SUM(F203:F206)</f>
        <v>0</v>
      </c>
      <c r="G202" s="248" t="e">
        <f>SUM(G203:G206)</f>
        <v>#DIV/0!</v>
      </c>
      <c r="H202" s="307" t="s">
        <v>97</v>
      </c>
    </row>
    <row r="203" spans="1:8" ht="31.5" hidden="1" x14ac:dyDescent="0.2">
      <c r="A203" s="478"/>
      <c r="B203" s="459"/>
      <c r="C203" s="174" t="s">
        <v>823</v>
      </c>
      <c r="D203" s="300">
        <v>0</v>
      </c>
      <c r="E203" s="300">
        <v>0</v>
      </c>
      <c r="F203" s="298">
        <v>0</v>
      </c>
      <c r="G203" s="248" t="s">
        <v>97</v>
      </c>
      <c r="H203" s="307" t="s">
        <v>97</v>
      </c>
    </row>
    <row r="204" spans="1:8" hidden="1" x14ac:dyDescent="0.2">
      <c r="A204" s="478"/>
      <c r="B204" s="459"/>
      <c r="C204" s="174" t="s">
        <v>824</v>
      </c>
      <c r="D204" s="300">
        <v>0</v>
      </c>
      <c r="E204" s="300">
        <v>0</v>
      </c>
      <c r="F204" s="298">
        <v>0</v>
      </c>
      <c r="G204" s="239" t="e">
        <f>F204/F202*100</f>
        <v>#DIV/0!</v>
      </c>
      <c r="H204" s="307" t="s">
        <v>97</v>
      </c>
    </row>
    <row r="205" spans="1:8" hidden="1" x14ac:dyDescent="0.2">
      <c r="A205" s="478"/>
      <c r="B205" s="459"/>
      <c r="C205" s="174" t="s">
        <v>825</v>
      </c>
      <c r="D205" s="300">
        <v>0</v>
      </c>
      <c r="E205" s="300">
        <v>0</v>
      </c>
      <c r="F205" s="298">
        <v>0</v>
      </c>
      <c r="G205" s="248" t="s">
        <v>97</v>
      </c>
      <c r="H205" s="307" t="s">
        <v>97</v>
      </c>
    </row>
    <row r="206" spans="1:8" hidden="1" x14ac:dyDescent="0.2">
      <c r="A206" s="478"/>
      <c r="B206" s="459"/>
      <c r="C206" s="174" t="s">
        <v>826</v>
      </c>
      <c r="D206" s="300">
        <v>0</v>
      </c>
      <c r="E206" s="300">
        <v>0</v>
      </c>
      <c r="F206" s="298">
        <v>0</v>
      </c>
      <c r="G206" s="248" t="s">
        <v>97</v>
      </c>
      <c r="H206" s="307" t="s">
        <v>97</v>
      </c>
    </row>
    <row r="207" spans="1:8" ht="12.75" hidden="1" customHeight="1" x14ac:dyDescent="0.2">
      <c r="A207" s="478" t="s">
        <v>1078</v>
      </c>
      <c r="B207" s="459" t="s">
        <v>1081</v>
      </c>
      <c r="C207" s="174" t="s">
        <v>822</v>
      </c>
      <c r="D207" s="300">
        <v>0</v>
      </c>
      <c r="E207" s="300">
        <v>0</v>
      </c>
      <c r="F207" s="302">
        <f>SUM(F208:F211)</f>
        <v>0</v>
      </c>
      <c r="G207" s="248" t="e">
        <f>SUM(G208:G211)</f>
        <v>#DIV/0!</v>
      </c>
      <c r="H207" s="307" t="s">
        <v>97</v>
      </c>
    </row>
    <row r="208" spans="1:8" ht="31.5" hidden="1" x14ac:dyDescent="0.2">
      <c r="A208" s="478"/>
      <c r="B208" s="459"/>
      <c r="C208" s="174" t="s">
        <v>823</v>
      </c>
      <c r="D208" s="300">
        <v>0</v>
      </c>
      <c r="E208" s="300">
        <v>0</v>
      </c>
      <c r="F208" s="298">
        <v>0</v>
      </c>
      <c r="G208" s="248" t="s">
        <v>97</v>
      </c>
      <c r="H208" s="307" t="s">
        <v>97</v>
      </c>
    </row>
    <row r="209" spans="1:8" hidden="1" x14ac:dyDescent="0.2">
      <c r="A209" s="478"/>
      <c r="B209" s="459"/>
      <c r="C209" s="174" t="s">
        <v>824</v>
      </c>
      <c r="D209" s="300">
        <v>0</v>
      </c>
      <c r="E209" s="300">
        <v>0</v>
      </c>
      <c r="F209" s="298">
        <v>0</v>
      </c>
      <c r="G209" s="248" t="s">
        <v>97</v>
      </c>
      <c r="H209" s="307" t="s">
        <v>97</v>
      </c>
    </row>
    <row r="210" spans="1:8" hidden="1" x14ac:dyDescent="0.2">
      <c r="A210" s="478"/>
      <c r="B210" s="459"/>
      <c r="C210" s="174" t="s">
        <v>825</v>
      </c>
      <c r="D210" s="300">
        <v>0</v>
      </c>
      <c r="E210" s="300">
        <v>0</v>
      </c>
      <c r="F210" s="298">
        <v>0</v>
      </c>
      <c r="G210" s="239" t="e">
        <f>F210/F207*100</f>
        <v>#DIV/0!</v>
      </c>
      <c r="H210" s="307" t="s">
        <v>97</v>
      </c>
    </row>
    <row r="211" spans="1:8" hidden="1" x14ac:dyDescent="0.2">
      <c r="A211" s="478"/>
      <c r="B211" s="459"/>
      <c r="C211" s="174" t="s">
        <v>826</v>
      </c>
      <c r="D211" s="300">
        <v>0</v>
      </c>
      <c r="E211" s="300">
        <v>0</v>
      </c>
      <c r="F211" s="298">
        <v>0</v>
      </c>
      <c r="G211" s="248" t="s">
        <v>97</v>
      </c>
      <c r="H211" s="307" t="s">
        <v>97</v>
      </c>
    </row>
    <row r="212" spans="1:8" ht="12.75" hidden="1" customHeight="1" x14ac:dyDescent="0.2">
      <c r="A212" s="478" t="s">
        <v>1079</v>
      </c>
      <c r="B212" s="459" t="s">
        <v>1080</v>
      </c>
      <c r="C212" s="174" t="s">
        <v>822</v>
      </c>
      <c r="D212" s="300">
        <v>0</v>
      </c>
      <c r="E212" s="300">
        <v>0</v>
      </c>
      <c r="F212" s="302">
        <f>SUM(F213:F216)</f>
        <v>0</v>
      </c>
      <c r="G212" s="302" t="e">
        <f>SUM(G213:G216)</f>
        <v>#DIV/0!</v>
      </c>
      <c r="H212" s="307" t="s">
        <v>97</v>
      </c>
    </row>
    <row r="213" spans="1:8" ht="31.5" hidden="1" x14ac:dyDescent="0.2">
      <c r="A213" s="478"/>
      <c r="B213" s="459"/>
      <c r="C213" s="174" t="s">
        <v>823</v>
      </c>
      <c r="D213" s="300">
        <v>0</v>
      </c>
      <c r="E213" s="300">
        <v>0</v>
      </c>
      <c r="F213" s="298">
        <v>0</v>
      </c>
      <c r="G213" s="239" t="e">
        <f>F213/F212*100</f>
        <v>#DIV/0!</v>
      </c>
      <c r="H213" s="307" t="s">
        <v>97</v>
      </c>
    </row>
    <row r="214" spans="1:8" hidden="1" x14ac:dyDescent="0.2">
      <c r="A214" s="478"/>
      <c r="B214" s="459"/>
      <c r="C214" s="174" t="s">
        <v>824</v>
      </c>
      <c r="D214" s="300">
        <v>0</v>
      </c>
      <c r="E214" s="300">
        <v>0</v>
      </c>
      <c r="F214" s="298">
        <v>0</v>
      </c>
      <c r="G214" s="248" t="s">
        <v>97</v>
      </c>
      <c r="H214" s="307" t="s">
        <v>97</v>
      </c>
    </row>
    <row r="215" spans="1:8" hidden="1" x14ac:dyDescent="0.2">
      <c r="A215" s="478"/>
      <c r="B215" s="459"/>
      <c r="C215" s="174" t="s">
        <v>825</v>
      </c>
      <c r="D215" s="300">
        <v>0</v>
      </c>
      <c r="E215" s="300">
        <v>0</v>
      </c>
      <c r="F215" s="298">
        <v>0</v>
      </c>
      <c r="G215" s="248" t="s">
        <v>97</v>
      </c>
      <c r="H215" s="307" t="s">
        <v>97</v>
      </c>
    </row>
    <row r="216" spans="1:8" hidden="1" x14ac:dyDescent="0.2">
      <c r="A216" s="478"/>
      <c r="B216" s="459"/>
      <c r="C216" s="174" t="s">
        <v>826</v>
      </c>
      <c r="D216" s="300">
        <v>0</v>
      </c>
      <c r="E216" s="248" t="s">
        <v>97</v>
      </c>
      <c r="F216" s="298">
        <v>0</v>
      </c>
      <c r="G216" s="248" t="s">
        <v>97</v>
      </c>
      <c r="H216" s="307" t="s">
        <v>97</v>
      </c>
    </row>
    <row r="217" spans="1:8" ht="19.5" customHeight="1" x14ac:dyDescent="0.2">
      <c r="A217" s="478" t="s">
        <v>972</v>
      </c>
      <c r="B217" s="459" t="s">
        <v>1084</v>
      </c>
      <c r="C217" s="174" t="s">
        <v>822</v>
      </c>
      <c r="D217" s="298">
        <f>D218+D219+D220+D221</f>
        <v>433</v>
      </c>
      <c r="E217" s="239">
        <f>SUM(E218:E221)</f>
        <v>100</v>
      </c>
      <c r="F217" s="298">
        <f>F218+F219+F220+F221</f>
        <v>0</v>
      </c>
      <c r="G217" s="239">
        <f>G218+G219+G220+G221</f>
        <v>0</v>
      </c>
      <c r="H217" s="307">
        <f>F217/D217*100-100</f>
        <v>-100</v>
      </c>
    </row>
    <row r="218" spans="1:8" ht="31.5" x14ac:dyDescent="0.2">
      <c r="A218" s="478"/>
      <c r="B218" s="459"/>
      <c r="C218" s="174" t="s">
        <v>823</v>
      </c>
      <c r="D218" s="298">
        <v>0</v>
      </c>
      <c r="E218" s="239">
        <v>0</v>
      </c>
      <c r="F218" s="298">
        <v>0</v>
      </c>
      <c r="G218" s="239">
        <v>0</v>
      </c>
      <c r="H218" s="307" t="s">
        <v>97</v>
      </c>
    </row>
    <row r="219" spans="1:8" x14ac:dyDescent="0.2">
      <c r="A219" s="478"/>
      <c r="B219" s="459"/>
      <c r="C219" s="174" t="s">
        <v>824</v>
      </c>
      <c r="D219" s="298">
        <v>0</v>
      </c>
      <c r="E219" s="239">
        <v>0</v>
      </c>
      <c r="F219" s="298">
        <v>0</v>
      </c>
      <c r="G219" s="239">
        <v>0</v>
      </c>
      <c r="H219" s="307" t="s">
        <v>97</v>
      </c>
    </row>
    <row r="220" spans="1:8" x14ac:dyDescent="0.2">
      <c r="A220" s="478"/>
      <c r="B220" s="459"/>
      <c r="C220" s="174" t="s">
        <v>825</v>
      </c>
      <c r="D220" s="298">
        <v>433</v>
      </c>
      <c r="E220" s="239">
        <f>D220/D217*100</f>
        <v>100</v>
      </c>
      <c r="F220" s="298">
        <v>0</v>
      </c>
      <c r="G220" s="239">
        <v>0</v>
      </c>
      <c r="H220" s="307">
        <f>F220/D220*100-100</f>
        <v>-100</v>
      </c>
    </row>
    <row r="221" spans="1:8" x14ac:dyDescent="0.2">
      <c r="A221" s="478"/>
      <c r="B221" s="459"/>
      <c r="C221" s="174" t="s">
        <v>826</v>
      </c>
      <c r="D221" s="298">
        <v>0</v>
      </c>
      <c r="E221" s="239">
        <v>0</v>
      </c>
      <c r="F221" s="298">
        <v>0</v>
      </c>
      <c r="G221" s="239">
        <v>0</v>
      </c>
      <c r="H221" s="307" t="s">
        <v>97</v>
      </c>
    </row>
    <row r="222" spans="1:8" ht="15.75" customHeight="1" x14ac:dyDescent="0.2">
      <c r="A222" s="478" t="s">
        <v>973</v>
      </c>
      <c r="B222" s="459" t="s">
        <v>1083</v>
      </c>
      <c r="C222" s="174" t="s">
        <v>822</v>
      </c>
      <c r="D222" s="109">
        <f>D223+D224+D225+D226</f>
        <v>84963</v>
      </c>
      <c r="E222" s="239">
        <f>SUM(E223:E226)</f>
        <v>100</v>
      </c>
      <c r="F222" s="109">
        <f>F223+F224+F225+F226</f>
        <v>58208.800000000003</v>
      </c>
      <c r="G222" s="239">
        <f>SUM(G223:G226)</f>
        <v>100</v>
      </c>
      <c r="H222" s="307">
        <f>F222/D222*100-100</f>
        <v>-31.489236491178502</v>
      </c>
    </row>
    <row r="223" spans="1:8" ht="31.5" x14ac:dyDescent="0.2">
      <c r="A223" s="478"/>
      <c r="B223" s="459"/>
      <c r="C223" s="174" t="s">
        <v>823</v>
      </c>
      <c r="D223" s="109">
        <v>65280</v>
      </c>
      <c r="E223" s="239">
        <f>D223/D222*100</f>
        <v>76.833445146710915</v>
      </c>
      <c r="F223" s="109">
        <v>48050.6</v>
      </c>
      <c r="G223" s="239">
        <f>F223/F222*100</f>
        <v>82.548686796498117</v>
      </c>
      <c r="H223" s="307">
        <f>F223/D223*100-100</f>
        <v>-26.393075980392155</v>
      </c>
    </row>
    <row r="224" spans="1:8" x14ac:dyDescent="0.2">
      <c r="A224" s="478"/>
      <c r="B224" s="459"/>
      <c r="C224" s="174" t="s">
        <v>824</v>
      </c>
      <c r="D224" s="298">
        <v>0</v>
      </c>
      <c r="E224" s="239">
        <v>0</v>
      </c>
      <c r="F224" s="298">
        <v>0</v>
      </c>
      <c r="G224" s="239">
        <v>0</v>
      </c>
      <c r="H224" s="307" t="s">
        <v>97</v>
      </c>
    </row>
    <row r="225" spans="1:8" x14ac:dyDescent="0.2">
      <c r="A225" s="478"/>
      <c r="B225" s="459"/>
      <c r="C225" s="174" t="s">
        <v>825</v>
      </c>
      <c r="D225" s="298">
        <v>0</v>
      </c>
      <c r="E225" s="239">
        <v>0</v>
      </c>
      <c r="F225" s="298">
        <v>0</v>
      </c>
      <c r="G225" s="239">
        <v>0</v>
      </c>
      <c r="H225" s="307" t="s">
        <v>97</v>
      </c>
    </row>
    <row r="226" spans="1:8" x14ac:dyDescent="0.2">
      <c r="A226" s="478"/>
      <c r="B226" s="459"/>
      <c r="C226" s="174" t="s">
        <v>826</v>
      </c>
      <c r="D226" s="298">
        <v>19683</v>
      </c>
      <c r="E226" s="239">
        <f>D226/D222*100</f>
        <v>23.166554853289078</v>
      </c>
      <c r="F226" s="298">
        <v>10158.200000000001</v>
      </c>
      <c r="G226" s="239">
        <f>F226/F222*100</f>
        <v>17.451313203501876</v>
      </c>
      <c r="H226" s="307">
        <f>F226/D226*100-100</f>
        <v>-48.390997307321037</v>
      </c>
    </row>
    <row r="227" spans="1:8" s="8" customFormat="1" ht="15.75" customHeight="1" x14ac:dyDescent="0.2">
      <c r="A227" s="478" t="s">
        <v>982</v>
      </c>
      <c r="B227" s="459" t="s">
        <v>1082</v>
      </c>
      <c r="C227" s="174" t="s">
        <v>822</v>
      </c>
      <c r="D227" s="109">
        <f>D228+D229+D230+D231</f>
        <v>140</v>
      </c>
      <c r="E227" s="239">
        <f>SUM(E228:E231)</f>
        <v>100</v>
      </c>
      <c r="F227" s="109">
        <f>F228+F229+F230+F231</f>
        <v>76.099999999999994</v>
      </c>
      <c r="G227" s="239">
        <f>SUM(G228:G231)</f>
        <v>100</v>
      </c>
      <c r="H227" s="307">
        <f>F227/D227*100-100</f>
        <v>-45.642857142857153</v>
      </c>
    </row>
    <row r="228" spans="1:8" s="8" customFormat="1" ht="30.75" customHeight="1" x14ac:dyDescent="0.2">
      <c r="A228" s="478"/>
      <c r="B228" s="459"/>
      <c r="C228" s="174" t="s">
        <v>823</v>
      </c>
      <c r="D228" s="109">
        <v>140</v>
      </c>
      <c r="E228" s="239">
        <f>D228/D227*100</f>
        <v>100</v>
      </c>
      <c r="F228" s="109">
        <v>76.099999999999994</v>
      </c>
      <c r="G228" s="239">
        <f>F228/F227*100</f>
        <v>100</v>
      </c>
      <c r="H228" s="307">
        <f>F228/D228*100-100</f>
        <v>-45.642857142857153</v>
      </c>
    </row>
    <row r="229" spans="1:8" s="8" customFormat="1" x14ac:dyDescent="0.2">
      <c r="A229" s="478"/>
      <c r="B229" s="459"/>
      <c r="C229" s="174" t="s">
        <v>824</v>
      </c>
      <c r="D229" s="298">
        <v>0</v>
      </c>
      <c r="E229" s="239">
        <v>0</v>
      </c>
      <c r="F229" s="298">
        <v>0</v>
      </c>
      <c r="G229" s="239">
        <v>0</v>
      </c>
      <c r="H229" s="307" t="s">
        <v>97</v>
      </c>
    </row>
    <row r="230" spans="1:8" s="8" customFormat="1" x14ac:dyDescent="0.2">
      <c r="A230" s="478"/>
      <c r="B230" s="459"/>
      <c r="C230" s="174" t="s">
        <v>825</v>
      </c>
      <c r="D230" s="109">
        <v>0</v>
      </c>
      <c r="E230" s="239">
        <v>0</v>
      </c>
      <c r="F230" s="109">
        <v>0</v>
      </c>
      <c r="G230" s="239">
        <v>0</v>
      </c>
      <c r="H230" s="307" t="s">
        <v>97</v>
      </c>
    </row>
    <row r="231" spans="1:8" s="8" customFormat="1" x14ac:dyDescent="0.2">
      <c r="A231" s="478"/>
      <c r="B231" s="459"/>
      <c r="C231" s="174" t="s">
        <v>826</v>
      </c>
      <c r="D231" s="298">
        <v>0</v>
      </c>
      <c r="E231" s="239">
        <v>0</v>
      </c>
      <c r="F231" s="298">
        <v>0</v>
      </c>
      <c r="G231" s="239">
        <v>0</v>
      </c>
      <c r="H231" s="307" t="s">
        <v>97</v>
      </c>
    </row>
    <row r="232" spans="1:8" ht="15.75" customHeight="1" x14ac:dyDescent="0.2">
      <c r="A232" s="478" t="s">
        <v>987</v>
      </c>
      <c r="B232" s="459" t="s">
        <v>986</v>
      </c>
      <c r="C232" s="174" t="s">
        <v>822</v>
      </c>
      <c r="D232" s="109">
        <f>D233+D234+D235+D236</f>
        <v>6793</v>
      </c>
      <c r="E232" s="239">
        <f>SUM(E233:E236)</f>
        <v>100</v>
      </c>
      <c r="F232" s="109">
        <f>F233+F234+F235+F236</f>
        <v>4564.3999999999996</v>
      </c>
      <c r="G232" s="239">
        <f>SUM(G233:G236)</f>
        <v>100</v>
      </c>
      <c r="H232" s="307">
        <f>F232/D232*100-100</f>
        <v>-32.807301634035042</v>
      </c>
    </row>
    <row r="233" spans="1:8" ht="28.5" customHeight="1" x14ac:dyDescent="0.2">
      <c r="A233" s="478"/>
      <c r="B233" s="459"/>
      <c r="C233" s="174" t="s">
        <v>823</v>
      </c>
      <c r="D233" s="298">
        <v>0</v>
      </c>
      <c r="E233" s="239">
        <v>0</v>
      </c>
      <c r="F233" s="298">
        <v>0</v>
      </c>
      <c r="G233" s="239">
        <v>0</v>
      </c>
      <c r="H233" s="307" t="s">
        <v>97</v>
      </c>
    </row>
    <row r="234" spans="1:8" ht="21" customHeight="1" x14ac:dyDescent="0.2">
      <c r="A234" s="478"/>
      <c r="B234" s="459"/>
      <c r="C234" s="174" t="s">
        <v>824</v>
      </c>
      <c r="D234" s="298">
        <v>0</v>
      </c>
      <c r="E234" s="239">
        <v>0</v>
      </c>
      <c r="F234" s="298">
        <v>0</v>
      </c>
      <c r="G234" s="239">
        <v>0</v>
      </c>
      <c r="H234" s="307" t="s">
        <v>97</v>
      </c>
    </row>
    <row r="235" spans="1:8" ht="18" customHeight="1" x14ac:dyDescent="0.2">
      <c r="A235" s="478"/>
      <c r="B235" s="459"/>
      <c r="C235" s="174" t="s">
        <v>825</v>
      </c>
      <c r="D235" s="109">
        <v>6793</v>
      </c>
      <c r="E235" s="239">
        <f>D235/D232*100</f>
        <v>100</v>
      </c>
      <c r="F235" s="109">
        <v>4564.3999999999996</v>
      </c>
      <c r="G235" s="239">
        <f>F235/F232*100</f>
        <v>100</v>
      </c>
      <c r="H235" s="307">
        <f>F235/D235*100-100</f>
        <v>-32.807301634035042</v>
      </c>
    </row>
    <row r="236" spans="1:8" ht="18" customHeight="1" x14ac:dyDescent="0.2">
      <c r="A236" s="478"/>
      <c r="B236" s="459"/>
      <c r="C236" s="174" t="s">
        <v>826</v>
      </c>
      <c r="D236" s="298">
        <v>0</v>
      </c>
      <c r="E236" s="239">
        <v>0</v>
      </c>
      <c r="F236" s="298">
        <v>0</v>
      </c>
      <c r="G236" s="239">
        <v>0</v>
      </c>
      <c r="H236" s="307" t="s">
        <v>97</v>
      </c>
    </row>
    <row r="237" spans="1:8" s="7" customFormat="1" ht="18.75" customHeight="1" x14ac:dyDescent="0.2">
      <c r="A237" s="480" t="s">
        <v>101</v>
      </c>
      <c r="B237" s="448" t="s">
        <v>843</v>
      </c>
      <c r="C237" s="172" t="s">
        <v>822</v>
      </c>
      <c r="D237" s="255">
        <f>D238+D239+D240+D241</f>
        <v>139256</v>
      </c>
      <c r="E237" s="248">
        <f>SUM(E238:E241)</f>
        <v>100</v>
      </c>
      <c r="F237" s="255">
        <f>F238+F239+F240+F241</f>
        <v>95594.599999999991</v>
      </c>
      <c r="G237" s="248">
        <f>SUM(G238:G241)</f>
        <v>100</v>
      </c>
      <c r="H237" s="263">
        <f>F237/D237*100-100</f>
        <v>-31.353334865284083</v>
      </c>
    </row>
    <row r="238" spans="1:8" s="7" customFormat="1" ht="31.5" x14ac:dyDescent="0.2">
      <c r="A238" s="480"/>
      <c r="B238" s="448"/>
      <c r="C238" s="172" t="s">
        <v>823</v>
      </c>
      <c r="D238" s="255">
        <f>D243+D248+D253+D258</f>
        <v>136751</v>
      </c>
      <c r="E238" s="248">
        <f>D238/D237*100</f>
        <v>98.201154707876142</v>
      </c>
      <c r="F238" s="255">
        <f>F243+F248+F253+F258</f>
        <v>94384.9</v>
      </c>
      <c r="G238" s="248">
        <f>F238/F237*100</f>
        <v>98.734551951679279</v>
      </c>
      <c r="H238" s="263">
        <f>F238/D238*100-100</f>
        <v>-30.980468150141505</v>
      </c>
    </row>
    <row r="239" spans="1:8" s="7" customFormat="1" x14ac:dyDescent="0.2">
      <c r="A239" s="480"/>
      <c r="B239" s="448"/>
      <c r="C239" s="172" t="s">
        <v>824</v>
      </c>
      <c r="D239" s="302">
        <f>D244+D249+D254+D259</f>
        <v>0</v>
      </c>
      <c r="E239" s="248">
        <v>0</v>
      </c>
      <c r="F239" s="302">
        <f>F244+F249+F254+F259</f>
        <v>0</v>
      </c>
      <c r="G239" s="248">
        <v>0</v>
      </c>
      <c r="H239" s="263" t="s">
        <v>97</v>
      </c>
    </row>
    <row r="240" spans="1:8" s="7" customFormat="1" x14ac:dyDescent="0.2">
      <c r="A240" s="480"/>
      <c r="B240" s="448"/>
      <c r="C240" s="172" t="s">
        <v>825</v>
      </c>
      <c r="D240" s="302">
        <f>D245+D250+D255+D260</f>
        <v>0</v>
      </c>
      <c r="E240" s="248">
        <v>0</v>
      </c>
      <c r="F240" s="302">
        <f>F245+F250+F255+F260</f>
        <v>0</v>
      </c>
      <c r="G240" s="248">
        <v>0</v>
      </c>
      <c r="H240" s="263" t="s">
        <v>97</v>
      </c>
    </row>
    <row r="241" spans="1:8" s="7" customFormat="1" x14ac:dyDescent="0.2">
      <c r="A241" s="480"/>
      <c r="B241" s="448"/>
      <c r="C241" s="172" t="s">
        <v>826</v>
      </c>
      <c r="D241" s="255">
        <f>D246+D251+D256+D261</f>
        <v>2505</v>
      </c>
      <c r="E241" s="248">
        <f>D241/D237*100</f>
        <v>1.798845292123858</v>
      </c>
      <c r="F241" s="255">
        <f>F246+F251+F256+F261</f>
        <v>1209.7</v>
      </c>
      <c r="G241" s="248">
        <f>F241/F237*100</f>
        <v>1.2654480483207211</v>
      </c>
      <c r="H241" s="263">
        <f>F241/D241*100-100</f>
        <v>-51.708582834331338</v>
      </c>
    </row>
    <row r="242" spans="1:8" ht="15.75" customHeight="1" x14ac:dyDescent="0.2">
      <c r="A242" s="478" t="s">
        <v>993</v>
      </c>
      <c r="B242" s="459" t="s">
        <v>1070</v>
      </c>
      <c r="C242" s="174" t="s">
        <v>822</v>
      </c>
      <c r="D242" s="109">
        <f>D243+D244+D245+D246</f>
        <v>137759</v>
      </c>
      <c r="E242" s="239">
        <f>SUM(E243:E246)</f>
        <v>100</v>
      </c>
      <c r="F242" s="109">
        <f>F243+F244+F245+F246</f>
        <v>94559.2</v>
      </c>
      <c r="G242" s="239">
        <f>SUM(G243:G246)</f>
        <v>100</v>
      </c>
      <c r="H242" s="307">
        <f>F242/D242*100-100</f>
        <v>-31.358967472179671</v>
      </c>
    </row>
    <row r="243" spans="1:8" ht="31.5" x14ac:dyDescent="0.2">
      <c r="A243" s="478"/>
      <c r="B243" s="459"/>
      <c r="C243" s="174" t="s">
        <v>823</v>
      </c>
      <c r="D243" s="109">
        <v>135254</v>
      </c>
      <c r="E243" s="239">
        <f>D243/D242*100</f>
        <v>98.1816070093424</v>
      </c>
      <c r="F243" s="109">
        <v>93349.5</v>
      </c>
      <c r="G243" s="239">
        <f>F243/F242*100</f>
        <v>98.720695606561819</v>
      </c>
      <c r="H243" s="307">
        <f>F243/D243*100-100</f>
        <v>-30.982078164046897</v>
      </c>
    </row>
    <row r="244" spans="1:8" x14ac:dyDescent="0.2">
      <c r="A244" s="478"/>
      <c r="B244" s="459"/>
      <c r="C244" s="174" t="s">
        <v>824</v>
      </c>
      <c r="D244" s="298">
        <v>0</v>
      </c>
      <c r="E244" s="239">
        <v>0</v>
      </c>
      <c r="F244" s="298">
        <v>0</v>
      </c>
      <c r="G244" s="239">
        <v>0</v>
      </c>
      <c r="H244" s="307" t="s">
        <v>97</v>
      </c>
    </row>
    <row r="245" spans="1:8" x14ac:dyDescent="0.2">
      <c r="A245" s="478"/>
      <c r="B245" s="459"/>
      <c r="C245" s="174" t="s">
        <v>825</v>
      </c>
      <c r="D245" s="298">
        <v>0</v>
      </c>
      <c r="E245" s="239">
        <v>0</v>
      </c>
      <c r="F245" s="298">
        <v>0</v>
      </c>
      <c r="G245" s="239">
        <v>0</v>
      </c>
      <c r="H245" s="307" t="s">
        <v>97</v>
      </c>
    </row>
    <row r="246" spans="1:8" x14ac:dyDescent="0.2">
      <c r="A246" s="478"/>
      <c r="B246" s="459"/>
      <c r="C246" s="174" t="s">
        <v>826</v>
      </c>
      <c r="D246" s="299">
        <v>2505</v>
      </c>
      <c r="E246" s="304">
        <f>D246/D242*100</f>
        <v>1.8183929906575975</v>
      </c>
      <c r="F246" s="109">
        <f>223.9+985.8</f>
        <v>1209.7</v>
      </c>
      <c r="G246" s="239">
        <f>F246/F242*100</f>
        <v>1.2793043934381849</v>
      </c>
      <c r="H246" s="307">
        <f>F246/D246*100-100</f>
        <v>-51.708582834331338</v>
      </c>
    </row>
    <row r="247" spans="1:8" ht="22.5" customHeight="1" x14ac:dyDescent="0.2">
      <c r="A247" s="478" t="s">
        <v>996</v>
      </c>
      <c r="B247" s="459" t="s">
        <v>105</v>
      </c>
      <c r="C247" s="174" t="s">
        <v>822</v>
      </c>
      <c r="D247" s="109">
        <f>D248+D249+D250+D251</f>
        <v>1060</v>
      </c>
      <c r="E247" s="239">
        <f>SUM(E248:E251)</f>
        <v>100</v>
      </c>
      <c r="F247" s="109">
        <f>F248+F249+F250+F251</f>
        <v>821.2</v>
      </c>
      <c r="G247" s="239">
        <f>SUM(G248:G251)</f>
        <v>100</v>
      </c>
      <c r="H247" s="307">
        <f>F247/D247*100-100</f>
        <v>-22.528301886792448</v>
      </c>
    </row>
    <row r="248" spans="1:8" ht="31.5" x14ac:dyDescent="0.2">
      <c r="A248" s="478"/>
      <c r="B248" s="459"/>
      <c r="C248" s="174" t="s">
        <v>823</v>
      </c>
      <c r="D248" s="109">
        <v>1060</v>
      </c>
      <c r="E248" s="239">
        <f>D248/D247*100</f>
        <v>100</v>
      </c>
      <c r="F248" s="109">
        <v>821.2</v>
      </c>
      <c r="G248" s="239">
        <f>F248/F247*100</f>
        <v>100</v>
      </c>
      <c r="H248" s="307">
        <f>F248/D248*100-100</f>
        <v>-22.528301886792448</v>
      </c>
    </row>
    <row r="249" spans="1:8" ht="23.25" customHeight="1" x14ac:dyDescent="0.2">
      <c r="A249" s="478"/>
      <c r="B249" s="459"/>
      <c r="C249" s="174" t="s">
        <v>824</v>
      </c>
      <c r="D249" s="298">
        <v>0</v>
      </c>
      <c r="E249" s="239">
        <v>0</v>
      </c>
      <c r="F249" s="298">
        <v>0</v>
      </c>
      <c r="G249" s="239">
        <v>0</v>
      </c>
      <c r="H249" s="307" t="s">
        <v>97</v>
      </c>
    </row>
    <row r="250" spans="1:8" ht="21" customHeight="1" x14ac:dyDescent="0.2">
      <c r="A250" s="478"/>
      <c r="B250" s="459"/>
      <c r="C250" s="174" t="s">
        <v>825</v>
      </c>
      <c r="D250" s="298">
        <v>0</v>
      </c>
      <c r="E250" s="239">
        <v>0</v>
      </c>
      <c r="F250" s="298">
        <v>0</v>
      </c>
      <c r="G250" s="239">
        <v>0</v>
      </c>
      <c r="H250" s="307" t="s">
        <v>97</v>
      </c>
    </row>
    <row r="251" spans="1:8" ht="21.75" customHeight="1" x14ac:dyDescent="0.2">
      <c r="A251" s="478"/>
      <c r="B251" s="459"/>
      <c r="C251" s="174" t="s">
        <v>826</v>
      </c>
      <c r="D251" s="298">
        <v>0</v>
      </c>
      <c r="E251" s="239">
        <v>0</v>
      </c>
      <c r="F251" s="298">
        <v>0</v>
      </c>
      <c r="G251" s="239">
        <v>0</v>
      </c>
      <c r="H251" s="307" t="s">
        <v>97</v>
      </c>
    </row>
    <row r="252" spans="1:8" s="8" customFormat="1" ht="15.75" customHeight="1" x14ac:dyDescent="0.2">
      <c r="A252" s="478" t="s">
        <v>997</v>
      </c>
      <c r="B252" s="459" t="s">
        <v>1085</v>
      </c>
      <c r="C252" s="174" t="s">
        <v>822</v>
      </c>
      <c r="D252" s="109">
        <f>D253+D254+D255+D256</f>
        <v>322</v>
      </c>
      <c r="E252" s="239">
        <f>SUM(E253:E256)</f>
        <v>100</v>
      </c>
      <c r="F252" s="109">
        <f>F253+F254+F255+F256</f>
        <v>131</v>
      </c>
      <c r="G252" s="239">
        <f>SUM(G253:G256)</f>
        <v>100</v>
      </c>
      <c r="H252" s="307">
        <f>F252/D252*100-100</f>
        <v>-59.316770186335404</v>
      </c>
    </row>
    <row r="253" spans="1:8" s="8" customFormat="1" ht="31.5" x14ac:dyDescent="0.2">
      <c r="A253" s="478"/>
      <c r="B253" s="459"/>
      <c r="C253" s="174" t="s">
        <v>823</v>
      </c>
      <c r="D253" s="109">
        <v>322</v>
      </c>
      <c r="E253" s="239">
        <f>D253/D252*100</f>
        <v>100</v>
      </c>
      <c r="F253" s="109">
        <v>131</v>
      </c>
      <c r="G253" s="239">
        <f>F253/F252*100</f>
        <v>100</v>
      </c>
      <c r="H253" s="307">
        <f>F253/D253*100-100</f>
        <v>-59.316770186335404</v>
      </c>
    </row>
    <row r="254" spans="1:8" s="8" customFormat="1" x14ac:dyDescent="0.2">
      <c r="A254" s="478"/>
      <c r="B254" s="459"/>
      <c r="C254" s="174" t="s">
        <v>824</v>
      </c>
      <c r="D254" s="298">
        <v>0</v>
      </c>
      <c r="E254" s="239">
        <v>0</v>
      </c>
      <c r="F254" s="298">
        <v>0</v>
      </c>
      <c r="G254" s="239">
        <v>0</v>
      </c>
      <c r="H254" s="307" t="s">
        <v>97</v>
      </c>
    </row>
    <row r="255" spans="1:8" s="8" customFormat="1" x14ac:dyDescent="0.2">
      <c r="A255" s="478"/>
      <c r="B255" s="459"/>
      <c r="C255" s="174" t="s">
        <v>825</v>
      </c>
      <c r="D255" s="298">
        <v>0</v>
      </c>
      <c r="E255" s="239">
        <v>0</v>
      </c>
      <c r="F255" s="298">
        <v>0</v>
      </c>
      <c r="G255" s="239">
        <v>0</v>
      </c>
      <c r="H255" s="307" t="s">
        <v>97</v>
      </c>
    </row>
    <row r="256" spans="1:8" s="8" customFormat="1" x14ac:dyDescent="0.2">
      <c r="A256" s="478"/>
      <c r="B256" s="459"/>
      <c r="C256" s="174" t="s">
        <v>826</v>
      </c>
      <c r="D256" s="298">
        <v>0</v>
      </c>
      <c r="E256" s="239">
        <v>0</v>
      </c>
      <c r="F256" s="298">
        <v>0</v>
      </c>
      <c r="G256" s="239">
        <v>0</v>
      </c>
      <c r="H256" s="307" t="s">
        <v>97</v>
      </c>
    </row>
    <row r="257" spans="1:8" ht="15.75" customHeight="1" x14ac:dyDescent="0.2">
      <c r="A257" s="478" t="s">
        <v>998</v>
      </c>
      <c r="B257" s="459" t="s">
        <v>1071</v>
      </c>
      <c r="C257" s="174" t="s">
        <v>822</v>
      </c>
      <c r="D257" s="109">
        <f>D258+D259+D260+D261</f>
        <v>115</v>
      </c>
      <c r="E257" s="239">
        <f>SUM(E258:E261)</f>
        <v>100</v>
      </c>
      <c r="F257" s="109">
        <f>F258+F259+F260+F261</f>
        <v>83.2</v>
      </c>
      <c r="G257" s="239">
        <v>100</v>
      </c>
      <c r="H257" s="307">
        <f>F257/D257*100-100</f>
        <v>-27.65217391304347</v>
      </c>
    </row>
    <row r="258" spans="1:8" ht="31.5" x14ac:dyDescent="0.2">
      <c r="A258" s="478"/>
      <c r="B258" s="459"/>
      <c r="C258" s="174" t="s">
        <v>823</v>
      </c>
      <c r="D258" s="109">
        <v>115</v>
      </c>
      <c r="E258" s="239">
        <f>D258/D257*100</f>
        <v>100</v>
      </c>
      <c r="F258" s="109">
        <v>83.2</v>
      </c>
      <c r="G258" s="239">
        <v>100</v>
      </c>
      <c r="H258" s="307">
        <f>F258/D258*100-100</f>
        <v>-27.65217391304347</v>
      </c>
    </row>
    <row r="259" spans="1:8" x14ac:dyDescent="0.2">
      <c r="A259" s="478"/>
      <c r="B259" s="459"/>
      <c r="C259" s="174" t="s">
        <v>824</v>
      </c>
      <c r="D259" s="298">
        <v>0</v>
      </c>
      <c r="E259" s="239">
        <v>0</v>
      </c>
      <c r="F259" s="298">
        <v>0</v>
      </c>
      <c r="G259" s="239">
        <v>0</v>
      </c>
      <c r="H259" s="307" t="s">
        <v>97</v>
      </c>
    </row>
    <row r="260" spans="1:8" x14ac:dyDescent="0.2">
      <c r="A260" s="478"/>
      <c r="B260" s="459"/>
      <c r="C260" s="174" t="s">
        <v>825</v>
      </c>
      <c r="D260" s="298">
        <v>0</v>
      </c>
      <c r="E260" s="239">
        <v>0</v>
      </c>
      <c r="F260" s="298">
        <v>0</v>
      </c>
      <c r="G260" s="239">
        <v>0</v>
      </c>
      <c r="H260" s="307" t="s">
        <v>97</v>
      </c>
    </row>
    <row r="261" spans="1:8" x14ac:dyDescent="0.2">
      <c r="A261" s="478"/>
      <c r="B261" s="459"/>
      <c r="C261" s="174" t="s">
        <v>826</v>
      </c>
      <c r="D261" s="298">
        <v>0</v>
      </c>
      <c r="E261" s="239">
        <v>0</v>
      </c>
      <c r="F261" s="298">
        <v>0</v>
      </c>
      <c r="G261" s="239">
        <v>0</v>
      </c>
      <c r="H261" s="307" t="s">
        <v>97</v>
      </c>
    </row>
    <row r="262" spans="1:8" s="7" customFormat="1" ht="20.25" customHeight="1" x14ac:dyDescent="0.2">
      <c r="A262" s="480" t="s">
        <v>103</v>
      </c>
      <c r="B262" s="448" t="s">
        <v>844</v>
      </c>
      <c r="C262" s="172" t="s">
        <v>822</v>
      </c>
      <c r="D262" s="255">
        <f>D263+D264+D265+D266</f>
        <v>5125</v>
      </c>
      <c r="E262" s="248">
        <f>SUM(E263:E266)</f>
        <v>100</v>
      </c>
      <c r="F262" s="255">
        <f>F263+F264+F265+F266</f>
        <v>3111.7999999999997</v>
      </c>
      <c r="G262" s="248">
        <f>SUM(G263:G266)</f>
        <v>100</v>
      </c>
      <c r="H262" s="263">
        <f>F262/D262*100-100</f>
        <v>-39.281951219512202</v>
      </c>
    </row>
    <row r="263" spans="1:8" s="7" customFormat="1" ht="31.5" x14ac:dyDescent="0.2">
      <c r="A263" s="480"/>
      <c r="B263" s="448"/>
      <c r="C263" s="172" t="s">
        <v>823</v>
      </c>
      <c r="D263" s="255">
        <f>D268+D273</f>
        <v>5085</v>
      </c>
      <c r="E263" s="248">
        <f>D263/D262*100</f>
        <v>99.219512195121951</v>
      </c>
      <c r="F263" s="255">
        <f>F268+F273</f>
        <v>3107.6</v>
      </c>
      <c r="G263" s="248">
        <f>F263/F262*100</f>
        <v>99.865029886239469</v>
      </c>
      <c r="H263" s="263">
        <f>F263/D263*100-100</f>
        <v>-38.886922320550646</v>
      </c>
    </row>
    <row r="264" spans="1:8" s="7" customFormat="1" x14ac:dyDescent="0.2">
      <c r="A264" s="480"/>
      <c r="B264" s="448"/>
      <c r="C264" s="172" t="s">
        <v>824</v>
      </c>
      <c r="D264" s="255">
        <f>D269+D274</f>
        <v>0</v>
      </c>
      <c r="E264" s="248" t="s">
        <v>97</v>
      </c>
      <c r="F264" s="255">
        <f>F269+F274</f>
        <v>0</v>
      </c>
      <c r="G264" s="248" t="s">
        <v>97</v>
      </c>
      <c r="H264" s="263">
        <v>0</v>
      </c>
    </row>
    <row r="265" spans="1:8" s="7" customFormat="1" x14ac:dyDescent="0.2">
      <c r="A265" s="480"/>
      <c r="B265" s="448"/>
      <c r="C265" s="172" t="s">
        <v>825</v>
      </c>
      <c r="D265" s="255">
        <f>D270+D275</f>
        <v>0</v>
      </c>
      <c r="E265" s="248" t="s">
        <v>97</v>
      </c>
      <c r="F265" s="255">
        <f>F270+F275</f>
        <v>0</v>
      </c>
      <c r="G265" s="248" t="s">
        <v>97</v>
      </c>
      <c r="H265" s="263">
        <v>0</v>
      </c>
    </row>
    <row r="266" spans="1:8" s="7" customFormat="1" x14ac:dyDescent="0.2">
      <c r="A266" s="480"/>
      <c r="B266" s="448"/>
      <c r="C266" s="172" t="s">
        <v>826</v>
      </c>
      <c r="D266" s="255">
        <f>D271+D276</f>
        <v>40</v>
      </c>
      <c r="E266" s="248">
        <f>D266/D262*100</f>
        <v>0.78048780487804881</v>
      </c>
      <c r="F266" s="255">
        <f>F271+F276</f>
        <v>4.2</v>
      </c>
      <c r="G266" s="248">
        <f>F266/F262*100</f>
        <v>0.13497011376052448</v>
      </c>
      <c r="H266" s="263">
        <f>F266/D266*100-100</f>
        <v>-89.5</v>
      </c>
    </row>
    <row r="267" spans="1:8" s="8" customFormat="1" ht="15.75" customHeight="1" x14ac:dyDescent="0.2">
      <c r="A267" s="478" t="s">
        <v>1009</v>
      </c>
      <c r="B267" s="459" t="s">
        <v>1086</v>
      </c>
      <c r="C267" s="174" t="s">
        <v>822</v>
      </c>
      <c r="D267" s="109">
        <f>D268+D269+D270+D271</f>
        <v>5040</v>
      </c>
      <c r="E267" s="239">
        <f>SUM(E268:E271)</f>
        <v>100.00000000000001</v>
      </c>
      <c r="F267" s="109">
        <f>F268+F269+F270+F271</f>
        <v>3077.8999999999996</v>
      </c>
      <c r="G267" s="239">
        <f>SUM(G268:G271)</f>
        <v>100.00000000000001</v>
      </c>
      <c r="H267" s="307">
        <f>F267/D267*100-100</f>
        <v>-38.930555555555571</v>
      </c>
    </row>
    <row r="268" spans="1:8" s="8" customFormat="1" ht="31.5" x14ac:dyDescent="0.2">
      <c r="A268" s="478"/>
      <c r="B268" s="459"/>
      <c r="C268" s="174" t="s">
        <v>823</v>
      </c>
      <c r="D268" s="109">
        <v>5000</v>
      </c>
      <c r="E268" s="239">
        <f>D268/D267*100</f>
        <v>99.206349206349216</v>
      </c>
      <c r="F268" s="109">
        <v>3073.7</v>
      </c>
      <c r="G268" s="239">
        <f>F268/F267*100</f>
        <v>99.863543324994325</v>
      </c>
      <c r="H268" s="307">
        <f>F268/D268*100-100</f>
        <v>-38.526000000000003</v>
      </c>
    </row>
    <row r="269" spans="1:8" s="8" customFormat="1" x14ac:dyDescent="0.2">
      <c r="A269" s="478"/>
      <c r="B269" s="459"/>
      <c r="C269" s="174" t="s">
        <v>824</v>
      </c>
      <c r="D269" s="298">
        <v>0</v>
      </c>
      <c r="E269" s="239">
        <v>0</v>
      </c>
      <c r="F269" s="298">
        <v>0</v>
      </c>
      <c r="G269" s="239">
        <v>0</v>
      </c>
      <c r="H269" s="307" t="s">
        <v>97</v>
      </c>
    </row>
    <row r="270" spans="1:8" s="8" customFormat="1" x14ac:dyDescent="0.2">
      <c r="A270" s="478"/>
      <c r="B270" s="459"/>
      <c r="C270" s="174" t="s">
        <v>825</v>
      </c>
      <c r="D270" s="298">
        <v>0</v>
      </c>
      <c r="E270" s="239">
        <v>0</v>
      </c>
      <c r="F270" s="298">
        <v>0</v>
      </c>
      <c r="G270" s="239">
        <v>0</v>
      </c>
      <c r="H270" s="307" t="s">
        <v>97</v>
      </c>
    </row>
    <row r="271" spans="1:8" s="8" customFormat="1" x14ac:dyDescent="0.2">
      <c r="A271" s="478"/>
      <c r="B271" s="459"/>
      <c r="C271" s="174" t="s">
        <v>826</v>
      </c>
      <c r="D271" s="299">
        <v>40</v>
      </c>
      <c r="E271" s="304">
        <f>D271/D267*100</f>
        <v>0.79365079365079361</v>
      </c>
      <c r="F271" s="109">
        <v>4.2</v>
      </c>
      <c r="G271" s="239">
        <f>F271/F267*100</f>
        <v>0.1364566750056857</v>
      </c>
      <c r="H271" s="307">
        <f>F271/D271*100-100</f>
        <v>-89.5</v>
      </c>
    </row>
    <row r="272" spans="1:8" ht="15.75" customHeight="1" x14ac:dyDescent="0.2">
      <c r="A272" s="478" t="s">
        <v>1010</v>
      </c>
      <c r="B272" s="459" t="s">
        <v>1087</v>
      </c>
      <c r="C272" s="174" t="s">
        <v>822</v>
      </c>
      <c r="D272" s="109">
        <f>D273+D274+D275+D276</f>
        <v>85</v>
      </c>
      <c r="E272" s="239">
        <f>SUM(E273:E276)</f>
        <v>100</v>
      </c>
      <c r="F272" s="109">
        <f>F273+F274+F275+F276</f>
        <v>33.9</v>
      </c>
      <c r="G272" s="239">
        <f>SUM(G273:G276)</f>
        <v>100</v>
      </c>
      <c r="H272" s="307">
        <f>F272/D272*100-100</f>
        <v>-60.117647058823529</v>
      </c>
    </row>
    <row r="273" spans="1:8" ht="31.5" x14ac:dyDescent="0.2">
      <c r="A273" s="478"/>
      <c r="B273" s="459"/>
      <c r="C273" s="174" t="s">
        <v>823</v>
      </c>
      <c r="D273" s="109">
        <v>85</v>
      </c>
      <c r="E273" s="239">
        <f>D273/D272*100</f>
        <v>100</v>
      </c>
      <c r="F273" s="109">
        <v>33.9</v>
      </c>
      <c r="G273" s="239">
        <f>F273/F272*100</f>
        <v>100</v>
      </c>
      <c r="H273" s="307">
        <f>F273/D273*100-100</f>
        <v>-60.117647058823529</v>
      </c>
    </row>
    <row r="274" spans="1:8" x14ac:dyDescent="0.2">
      <c r="A274" s="478"/>
      <c r="B274" s="459"/>
      <c r="C274" s="174" t="s">
        <v>824</v>
      </c>
      <c r="D274" s="298">
        <v>0</v>
      </c>
      <c r="E274" s="239">
        <v>0</v>
      </c>
      <c r="F274" s="298">
        <v>0</v>
      </c>
      <c r="G274" s="239">
        <v>0</v>
      </c>
      <c r="H274" s="307" t="s">
        <v>97</v>
      </c>
    </row>
    <row r="275" spans="1:8" x14ac:dyDescent="0.2">
      <c r="A275" s="478"/>
      <c r="B275" s="459"/>
      <c r="C275" s="174" t="s">
        <v>825</v>
      </c>
      <c r="D275" s="298">
        <v>0</v>
      </c>
      <c r="E275" s="239">
        <v>0</v>
      </c>
      <c r="F275" s="298">
        <v>0</v>
      </c>
      <c r="G275" s="239">
        <v>0</v>
      </c>
      <c r="H275" s="307" t="s">
        <v>97</v>
      </c>
    </row>
    <row r="276" spans="1:8" x14ac:dyDescent="0.2">
      <c r="A276" s="478"/>
      <c r="B276" s="459"/>
      <c r="C276" s="174" t="s">
        <v>826</v>
      </c>
      <c r="D276" s="298">
        <v>0</v>
      </c>
      <c r="E276" s="239">
        <v>0</v>
      </c>
      <c r="F276" s="298">
        <v>0</v>
      </c>
      <c r="G276" s="239">
        <v>0</v>
      </c>
      <c r="H276" s="307" t="s">
        <v>97</v>
      </c>
    </row>
    <row r="277" spans="1:8" s="7" customFormat="1" ht="22.5" customHeight="1" x14ac:dyDescent="0.2">
      <c r="A277" s="480" t="s">
        <v>106</v>
      </c>
      <c r="B277" s="448" t="s">
        <v>845</v>
      </c>
      <c r="C277" s="172" t="s">
        <v>822</v>
      </c>
      <c r="D277" s="255">
        <f>D278+D279+D280+D281</f>
        <v>12774</v>
      </c>
      <c r="E277" s="248">
        <f>SUM(E278:E281)</f>
        <v>100</v>
      </c>
      <c r="F277" s="255">
        <f>F278+F279+F280+F281</f>
        <v>8355.1999999999989</v>
      </c>
      <c r="G277" s="248">
        <f>SUM(G278:G281)</f>
        <v>100</v>
      </c>
      <c r="H277" s="263">
        <f>F277/D277*100-100</f>
        <v>-34.592140284953814</v>
      </c>
    </row>
    <row r="278" spans="1:8" s="7" customFormat="1" ht="31.5" customHeight="1" x14ac:dyDescent="0.2">
      <c r="A278" s="480"/>
      <c r="B278" s="448"/>
      <c r="C278" s="172" t="s">
        <v>823</v>
      </c>
      <c r="D278" s="255">
        <f>D283+D288+D293+D298</f>
        <v>12774</v>
      </c>
      <c r="E278" s="248">
        <f>D278/D277*100</f>
        <v>100</v>
      </c>
      <c r="F278" s="255">
        <f>F283+F288+F293+F298</f>
        <v>8346.1999999999989</v>
      </c>
      <c r="G278" s="248">
        <f>F278/F277*100</f>
        <v>99.892282650325541</v>
      </c>
      <c r="H278" s="263">
        <f>F278/D278*100-100</f>
        <v>-34.662595897917654</v>
      </c>
    </row>
    <row r="279" spans="1:8" s="7" customFormat="1" x14ac:dyDescent="0.2">
      <c r="A279" s="480"/>
      <c r="B279" s="448"/>
      <c r="C279" s="172" t="s">
        <v>824</v>
      </c>
      <c r="D279" s="255">
        <f>D284+D289+D294+D299</f>
        <v>0</v>
      </c>
      <c r="E279" s="248">
        <v>0</v>
      </c>
      <c r="F279" s="255">
        <f>F284+F289+F294+F299</f>
        <v>0</v>
      </c>
      <c r="G279" s="248">
        <v>0</v>
      </c>
      <c r="H279" s="263" t="s">
        <v>97</v>
      </c>
    </row>
    <row r="280" spans="1:8" s="7" customFormat="1" x14ac:dyDescent="0.2">
      <c r="A280" s="480"/>
      <c r="B280" s="448"/>
      <c r="C280" s="172" t="s">
        <v>825</v>
      </c>
      <c r="D280" s="255">
        <f>D285+D290+D295+D300</f>
        <v>0</v>
      </c>
      <c r="E280" s="248">
        <v>0</v>
      </c>
      <c r="F280" s="255">
        <f>F285+F290+F295+F300</f>
        <v>0</v>
      </c>
      <c r="G280" s="248">
        <v>0</v>
      </c>
      <c r="H280" s="263" t="s">
        <v>97</v>
      </c>
    </row>
    <row r="281" spans="1:8" s="7" customFormat="1" x14ac:dyDescent="0.2">
      <c r="A281" s="480"/>
      <c r="B281" s="448"/>
      <c r="C281" s="172" t="s">
        <v>826</v>
      </c>
      <c r="D281" s="255">
        <f>D286+D291+D296+D301</f>
        <v>0</v>
      </c>
      <c r="E281" s="305">
        <v>0</v>
      </c>
      <c r="F281" s="255">
        <f>F286+F291+F296+F301</f>
        <v>9</v>
      </c>
      <c r="G281" s="248">
        <f>F281/F277*100</f>
        <v>0.10771734967445425</v>
      </c>
      <c r="H281" s="263" t="s">
        <v>97</v>
      </c>
    </row>
    <row r="282" spans="1:8" ht="15.75" customHeight="1" x14ac:dyDescent="0.2">
      <c r="A282" s="478" t="s">
        <v>1018</v>
      </c>
      <c r="B282" s="459" t="s">
        <v>1089</v>
      </c>
      <c r="C282" s="174" t="s">
        <v>822</v>
      </c>
      <c r="D282" s="306">
        <f>D283+D284+D285+D286</f>
        <v>10766</v>
      </c>
      <c r="E282" s="305">
        <f>SUM(E283:E286)</f>
        <v>100</v>
      </c>
      <c r="F282" s="255">
        <f>F283+F284+F285+F286</f>
        <v>7325.5</v>
      </c>
      <c r="G282" s="248">
        <f>SUM(G283:G286)</f>
        <v>100</v>
      </c>
      <c r="H282" s="263">
        <f>F282/D282*100-100</f>
        <v>-31.957087126137836</v>
      </c>
    </row>
    <row r="283" spans="1:8" ht="31.5" x14ac:dyDescent="0.2">
      <c r="A283" s="478"/>
      <c r="B283" s="459"/>
      <c r="C283" s="174" t="s">
        <v>823</v>
      </c>
      <c r="D283" s="299">
        <v>10766</v>
      </c>
      <c r="E283" s="304">
        <f>D283/D282*100</f>
        <v>100</v>
      </c>
      <c r="F283" s="109">
        <v>7316.5</v>
      </c>
      <c r="G283" s="239">
        <f>F283/F282*100</f>
        <v>99.877141492048324</v>
      </c>
      <c r="H283" s="307">
        <f>F283/D283*100-100</f>
        <v>-32.04068363366153</v>
      </c>
    </row>
    <row r="284" spans="1:8" x14ac:dyDescent="0.2">
      <c r="A284" s="478"/>
      <c r="B284" s="459"/>
      <c r="C284" s="174" t="s">
        <v>824</v>
      </c>
      <c r="D284" s="303">
        <v>0</v>
      </c>
      <c r="E284" s="304">
        <v>0</v>
      </c>
      <c r="F284" s="298">
        <v>0</v>
      </c>
      <c r="G284" s="239">
        <v>0</v>
      </c>
      <c r="H284" s="307" t="s">
        <v>97</v>
      </c>
    </row>
    <row r="285" spans="1:8" x14ac:dyDescent="0.2">
      <c r="A285" s="478"/>
      <c r="B285" s="459"/>
      <c r="C285" s="174" t="s">
        <v>825</v>
      </c>
      <c r="D285" s="303">
        <v>0</v>
      </c>
      <c r="E285" s="304">
        <v>0</v>
      </c>
      <c r="F285" s="298">
        <v>0</v>
      </c>
      <c r="G285" s="239">
        <v>0</v>
      </c>
      <c r="H285" s="307" t="s">
        <v>97</v>
      </c>
    </row>
    <row r="286" spans="1:8" x14ac:dyDescent="0.2">
      <c r="A286" s="478"/>
      <c r="B286" s="459"/>
      <c r="C286" s="174" t="s">
        <v>826</v>
      </c>
      <c r="D286" s="303">
        <v>0</v>
      </c>
      <c r="E286" s="304">
        <v>0</v>
      </c>
      <c r="F286" s="298">
        <v>9</v>
      </c>
      <c r="G286" s="239">
        <f>F286/F282*100</f>
        <v>0.12285850795167566</v>
      </c>
      <c r="H286" s="307" t="s">
        <v>97</v>
      </c>
    </row>
    <row r="287" spans="1:8" hidden="1" x14ac:dyDescent="0.2">
      <c r="A287" s="478" t="s">
        <v>1019</v>
      </c>
      <c r="B287" s="459" t="s">
        <v>1088</v>
      </c>
      <c r="C287" s="174" t="s">
        <v>822</v>
      </c>
      <c r="D287" s="299">
        <f>D288+D289+D290+D291</f>
        <v>0</v>
      </c>
      <c r="E287" s="304" t="e">
        <f>SUM(E288:E291)</f>
        <v>#DIV/0!</v>
      </c>
      <c r="F287" s="109">
        <f>F288+F289+F290+F291</f>
        <v>0</v>
      </c>
      <c r="G287" s="239" t="e">
        <f>SUM(G288:G291)</f>
        <v>#DIV/0!</v>
      </c>
      <c r="H287" s="307" t="e">
        <f>F287/D287*100-100</f>
        <v>#DIV/0!</v>
      </c>
    </row>
    <row r="288" spans="1:8" ht="31.5" hidden="1" x14ac:dyDescent="0.2">
      <c r="A288" s="478"/>
      <c r="B288" s="459"/>
      <c r="C288" s="174" t="s">
        <v>823</v>
      </c>
      <c r="D288" s="299">
        <v>0</v>
      </c>
      <c r="E288" s="304" t="e">
        <f>D288/D287*100</f>
        <v>#DIV/0!</v>
      </c>
      <c r="F288" s="109">
        <v>0</v>
      </c>
      <c r="G288" s="239" t="e">
        <f>F288/F287*100</f>
        <v>#DIV/0!</v>
      </c>
      <c r="H288" s="307" t="e">
        <f>F288/D288*100-100</f>
        <v>#DIV/0!</v>
      </c>
    </row>
    <row r="289" spans="1:8" hidden="1" x14ac:dyDescent="0.2">
      <c r="A289" s="478"/>
      <c r="B289" s="459"/>
      <c r="C289" s="174" t="s">
        <v>824</v>
      </c>
      <c r="D289" s="303">
        <v>0</v>
      </c>
      <c r="E289" s="304" t="s">
        <v>97</v>
      </c>
      <c r="F289" s="298">
        <v>0</v>
      </c>
      <c r="G289" s="239" t="s">
        <v>97</v>
      </c>
      <c r="H289" s="307">
        <v>0</v>
      </c>
    </row>
    <row r="290" spans="1:8" hidden="1" x14ac:dyDescent="0.2">
      <c r="A290" s="478"/>
      <c r="B290" s="459"/>
      <c r="C290" s="174" t="s">
        <v>825</v>
      </c>
      <c r="D290" s="298">
        <v>0</v>
      </c>
      <c r="E290" s="239" t="s">
        <v>97</v>
      </c>
      <c r="F290" s="298">
        <v>0</v>
      </c>
      <c r="G290" s="239" t="s">
        <v>97</v>
      </c>
      <c r="H290" s="307">
        <v>0</v>
      </c>
    </row>
    <row r="291" spans="1:8" hidden="1" x14ac:dyDescent="0.2">
      <c r="A291" s="478"/>
      <c r="B291" s="459"/>
      <c r="C291" s="174" t="s">
        <v>826</v>
      </c>
      <c r="D291" s="298">
        <v>0</v>
      </c>
      <c r="E291" s="239" t="s">
        <v>97</v>
      </c>
      <c r="F291" s="298">
        <v>0</v>
      </c>
      <c r="G291" s="239" t="s">
        <v>97</v>
      </c>
      <c r="H291" s="307">
        <v>0</v>
      </c>
    </row>
    <row r="292" spans="1:8" ht="15.75" customHeight="1" x14ac:dyDescent="0.2">
      <c r="A292" s="478" t="s">
        <v>1019</v>
      </c>
      <c r="B292" s="459" t="s">
        <v>108</v>
      </c>
      <c r="C292" s="174" t="s">
        <v>822</v>
      </c>
      <c r="D292" s="109">
        <f>D293+D294+D295+D296</f>
        <v>1615</v>
      </c>
      <c r="E292" s="239">
        <f>SUM(E293:E296)</f>
        <v>100</v>
      </c>
      <c r="F292" s="109">
        <f>F293+F294+F295+F296</f>
        <v>705.9</v>
      </c>
      <c r="G292" s="239">
        <f>SUM(G293:G296)</f>
        <v>100</v>
      </c>
      <c r="H292" s="307">
        <f>F292/D292*100-100</f>
        <v>-56.291021671826627</v>
      </c>
    </row>
    <row r="293" spans="1:8" ht="31.5" x14ac:dyDescent="0.2">
      <c r="A293" s="478"/>
      <c r="B293" s="459"/>
      <c r="C293" s="174" t="s">
        <v>823</v>
      </c>
      <c r="D293" s="109">
        <v>1615</v>
      </c>
      <c r="E293" s="239">
        <f>D293/D292*100</f>
        <v>100</v>
      </c>
      <c r="F293" s="109">
        <v>705.9</v>
      </c>
      <c r="G293" s="239">
        <f>F293/F292*100</f>
        <v>100</v>
      </c>
      <c r="H293" s="307">
        <f>F293/D293*100-100</f>
        <v>-56.291021671826627</v>
      </c>
    </row>
    <row r="294" spans="1:8" x14ac:dyDescent="0.2">
      <c r="A294" s="478"/>
      <c r="B294" s="459"/>
      <c r="C294" s="174" t="s">
        <v>824</v>
      </c>
      <c r="D294" s="298">
        <v>0</v>
      </c>
      <c r="E294" s="239">
        <v>0</v>
      </c>
      <c r="F294" s="298">
        <v>0</v>
      </c>
      <c r="G294" s="239">
        <v>0</v>
      </c>
      <c r="H294" s="307" t="s">
        <v>97</v>
      </c>
    </row>
    <row r="295" spans="1:8" x14ac:dyDescent="0.2">
      <c r="A295" s="478"/>
      <c r="B295" s="459"/>
      <c r="C295" s="174" t="s">
        <v>825</v>
      </c>
      <c r="D295" s="298">
        <v>0</v>
      </c>
      <c r="E295" s="239">
        <v>0</v>
      </c>
      <c r="F295" s="298">
        <v>0</v>
      </c>
      <c r="G295" s="239">
        <v>0</v>
      </c>
      <c r="H295" s="307" t="s">
        <v>97</v>
      </c>
    </row>
    <row r="296" spans="1:8" x14ac:dyDescent="0.2">
      <c r="A296" s="478"/>
      <c r="B296" s="459"/>
      <c r="C296" s="174" t="s">
        <v>826</v>
      </c>
      <c r="D296" s="298">
        <v>0</v>
      </c>
      <c r="E296" s="239">
        <v>0</v>
      </c>
      <c r="F296" s="298">
        <v>0</v>
      </c>
      <c r="G296" s="239">
        <v>0</v>
      </c>
      <c r="H296" s="307" t="s">
        <v>97</v>
      </c>
    </row>
    <row r="297" spans="1:8" ht="15.75" customHeight="1" x14ac:dyDescent="0.2">
      <c r="A297" s="478" t="s">
        <v>1022</v>
      </c>
      <c r="B297" s="459" t="s">
        <v>105</v>
      </c>
      <c r="C297" s="174" t="s">
        <v>822</v>
      </c>
      <c r="D297" s="109">
        <f>D298+D299+D300+D301</f>
        <v>393</v>
      </c>
      <c r="E297" s="239">
        <f>SUM(E298:E301)</f>
        <v>100</v>
      </c>
      <c r="F297" s="109">
        <f>F298+F299+F300+F301</f>
        <v>323.8</v>
      </c>
      <c r="G297" s="239">
        <f>SUM(G298:G301)</f>
        <v>100</v>
      </c>
      <c r="H297" s="307">
        <f>F297/D297*100-100</f>
        <v>-17.608142493638681</v>
      </c>
    </row>
    <row r="298" spans="1:8" ht="31.5" x14ac:dyDescent="0.2">
      <c r="A298" s="478"/>
      <c r="B298" s="459"/>
      <c r="C298" s="174" t="s">
        <v>823</v>
      </c>
      <c r="D298" s="109">
        <v>393</v>
      </c>
      <c r="E298" s="239">
        <f>D298/D297*100</f>
        <v>100</v>
      </c>
      <c r="F298" s="109">
        <v>323.8</v>
      </c>
      <c r="G298" s="239">
        <f>F298/F297*100</f>
        <v>100</v>
      </c>
      <c r="H298" s="307">
        <f>F298/D298*100-100</f>
        <v>-17.608142493638681</v>
      </c>
    </row>
    <row r="299" spans="1:8" x14ac:dyDescent="0.2">
      <c r="A299" s="478"/>
      <c r="B299" s="459"/>
      <c r="C299" s="174" t="s">
        <v>824</v>
      </c>
      <c r="D299" s="298">
        <v>0</v>
      </c>
      <c r="E299" s="239">
        <v>0</v>
      </c>
      <c r="F299" s="298">
        <v>0</v>
      </c>
      <c r="G299" s="239">
        <v>0</v>
      </c>
      <c r="H299" s="307" t="s">
        <v>97</v>
      </c>
    </row>
    <row r="300" spans="1:8" x14ac:dyDescent="0.2">
      <c r="A300" s="478"/>
      <c r="B300" s="459"/>
      <c r="C300" s="174" t="s">
        <v>825</v>
      </c>
      <c r="D300" s="298">
        <v>0</v>
      </c>
      <c r="E300" s="239">
        <v>0</v>
      </c>
      <c r="F300" s="298">
        <v>0</v>
      </c>
      <c r="G300" s="239">
        <v>0</v>
      </c>
      <c r="H300" s="307" t="s">
        <v>97</v>
      </c>
    </row>
    <row r="301" spans="1:8" x14ac:dyDescent="0.2">
      <c r="A301" s="478"/>
      <c r="B301" s="459"/>
      <c r="C301" s="174" t="s">
        <v>826</v>
      </c>
      <c r="D301" s="298">
        <v>0</v>
      </c>
      <c r="E301" s="239">
        <v>0</v>
      </c>
      <c r="F301" s="298">
        <v>0</v>
      </c>
      <c r="G301" s="239">
        <v>0</v>
      </c>
      <c r="H301" s="307" t="s">
        <v>97</v>
      </c>
    </row>
    <row r="302" spans="1:8" s="7" customFormat="1" ht="17.25" customHeight="1" x14ac:dyDescent="0.2">
      <c r="A302" s="480" t="s">
        <v>109</v>
      </c>
      <c r="B302" s="448" t="s">
        <v>846</v>
      </c>
      <c r="C302" s="172" t="s">
        <v>822</v>
      </c>
      <c r="D302" s="255">
        <f>D303+D304+D305+D306</f>
        <v>43423</v>
      </c>
      <c r="E302" s="248">
        <f>SUM(E303:E306)</f>
        <v>100</v>
      </c>
      <c r="F302" s="255">
        <f>F303+F304+F305+F306</f>
        <v>34683.300000000003</v>
      </c>
      <c r="G302" s="248">
        <v>100</v>
      </c>
      <c r="H302" s="263">
        <f>F302/D302*100-100</f>
        <v>-20.126891278815378</v>
      </c>
    </row>
    <row r="303" spans="1:8" s="7" customFormat="1" ht="31.5" x14ac:dyDescent="0.2">
      <c r="A303" s="480"/>
      <c r="B303" s="448"/>
      <c r="C303" s="172" t="s">
        <v>823</v>
      </c>
      <c r="D303" s="255">
        <f>D308+D313+D318+D323+D328</f>
        <v>28566</v>
      </c>
      <c r="E303" s="248">
        <f>D303/D302*100</f>
        <v>65.785413260253776</v>
      </c>
      <c r="F303" s="255">
        <f>F308+F313+F318+F323+F328</f>
        <v>22781.7</v>
      </c>
      <c r="G303" s="248">
        <f>F303/F302*100</f>
        <v>65.684926174844946</v>
      </c>
      <c r="H303" s="263">
        <f>F303/D303*100-100</f>
        <v>-20.248897290485189</v>
      </c>
    </row>
    <row r="304" spans="1:8" s="7" customFormat="1" x14ac:dyDescent="0.2">
      <c r="A304" s="480"/>
      <c r="B304" s="448"/>
      <c r="C304" s="172" t="s">
        <v>824</v>
      </c>
      <c r="D304" s="255">
        <f>D309+D314+D319+D324+D329</f>
        <v>0</v>
      </c>
      <c r="E304" s="248">
        <v>0</v>
      </c>
      <c r="F304" s="255">
        <f>F309+F314+F319+F324+F329</f>
        <v>0</v>
      </c>
      <c r="G304" s="248">
        <v>0</v>
      </c>
      <c r="H304" s="263" t="s">
        <v>97</v>
      </c>
    </row>
    <row r="305" spans="1:8" s="7" customFormat="1" x14ac:dyDescent="0.2">
      <c r="A305" s="480"/>
      <c r="B305" s="448"/>
      <c r="C305" s="172" t="s">
        <v>825</v>
      </c>
      <c r="D305" s="255">
        <f>D310+D315+D320+D325+D330</f>
        <v>1533</v>
      </c>
      <c r="E305" s="248">
        <f>D305/D302*100</f>
        <v>3.5303871220321028</v>
      </c>
      <c r="F305" s="255">
        <f>F310+F315+F320+F325+F330</f>
        <v>1533</v>
      </c>
      <c r="G305" s="248">
        <f>F305/F302*100</f>
        <v>4.4199946371885028</v>
      </c>
      <c r="H305" s="263">
        <f>F305/D305*100-100</f>
        <v>0</v>
      </c>
    </row>
    <row r="306" spans="1:8" s="7" customFormat="1" x14ac:dyDescent="0.2">
      <c r="A306" s="480"/>
      <c r="B306" s="448"/>
      <c r="C306" s="172" t="s">
        <v>826</v>
      </c>
      <c r="D306" s="255">
        <f>D311+D316+D321+D326+D331</f>
        <v>13324</v>
      </c>
      <c r="E306" s="248">
        <f>D306/D302*100</f>
        <v>30.684199617714114</v>
      </c>
      <c r="F306" s="255">
        <f>F311+F316+F321+F326+F331</f>
        <v>10368.6</v>
      </c>
      <c r="G306" s="248">
        <f>F306/F302*100</f>
        <v>29.895079187966537</v>
      </c>
      <c r="H306" s="263">
        <f>F306/D306*100-100</f>
        <v>-22.181026718703095</v>
      </c>
    </row>
    <row r="307" spans="1:8" ht="15.75" customHeight="1" x14ac:dyDescent="0.2">
      <c r="A307" s="478" t="s">
        <v>1028</v>
      </c>
      <c r="B307" s="459" t="s">
        <v>1025</v>
      </c>
      <c r="C307" s="174" t="s">
        <v>822</v>
      </c>
      <c r="D307" s="109">
        <f>D308+D309+D310+D311</f>
        <v>1533</v>
      </c>
      <c r="E307" s="239">
        <f>SUM(E308:E311)</f>
        <v>100</v>
      </c>
      <c r="F307" s="109">
        <f>F308+F309+F310+F311</f>
        <v>1533</v>
      </c>
      <c r="G307" s="239">
        <f>SUM(G308:G311)</f>
        <v>100</v>
      </c>
      <c r="H307" s="307">
        <f>F307/D307*100-100</f>
        <v>0</v>
      </c>
    </row>
    <row r="308" spans="1:8" ht="33.75" customHeight="1" x14ac:dyDescent="0.2">
      <c r="A308" s="478"/>
      <c r="B308" s="459"/>
      <c r="C308" s="174" t="s">
        <v>823</v>
      </c>
      <c r="D308" s="298">
        <v>0</v>
      </c>
      <c r="E308" s="239">
        <v>0</v>
      </c>
      <c r="F308" s="298">
        <v>0</v>
      </c>
      <c r="G308" s="239">
        <v>0</v>
      </c>
      <c r="H308" s="307" t="s">
        <v>97</v>
      </c>
    </row>
    <row r="309" spans="1:8" x14ac:dyDescent="0.2">
      <c r="A309" s="478"/>
      <c r="B309" s="459"/>
      <c r="C309" s="174" t="s">
        <v>824</v>
      </c>
      <c r="D309" s="298">
        <v>0</v>
      </c>
      <c r="E309" s="239">
        <v>0</v>
      </c>
      <c r="F309" s="298">
        <v>0</v>
      </c>
      <c r="G309" s="239">
        <v>0</v>
      </c>
      <c r="H309" s="307" t="s">
        <v>97</v>
      </c>
    </row>
    <row r="310" spans="1:8" x14ac:dyDescent="0.2">
      <c r="A310" s="478"/>
      <c r="B310" s="459"/>
      <c r="C310" s="174" t="s">
        <v>825</v>
      </c>
      <c r="D310" s="298">
        <v>1533</v>
      </c>
      <c r="E310" s="239">
        <f>D310/D307*100</f>
        <v>100</v>
      </c>
      <c r="F310" s="298">
        <v>1533</v>
      </c>
      <c r="G310" s="239">
        <f>F310/F307*100</f>
        <v>100</v>
      </c>
      <c r="H310" s="307">
        <v>0</v>
      </c>
    </row>
    <row r="311" spans="1:8" x14ac:dyDescent="0.2">
      <c r="A311" s="478"/>
      <c r="B311" s="459"/>
      <c r="C311" s="174" t="s">
        <v>826</v>
      </c>
      <c r="D311" s="298">
        <v>0</v>
      </c>
      <c r="E311" s="239">
        <v>0</v>
      </c>
      <c r="F311" s="298">
        <v>0</v>
      </c>
      <c r="G311" s="239">
        <v>0</v>
      </c>
      <c r="H311" s="307" t="s">
        <v>97</v>
      </c>
    </row>
    <row r="312" spans="1:8" ht="15" customHeight="1" x14ac:dyDescent="0.2">
      <c r="A312" s="478" t="s">
        <v>1032</v>
      </c>
      <c r="B312" s="459" t="s">
        <v>1091</v>
      </c>
      <c r="C312" s="174" t="s">
        <v>822</v>
      </c>
      <c r="D312" s="109">
        <f>D313+D314+D315+D316</f>
        <v>9933</v>
      </c>
      <c r="E312" s="239">
        <f>SUM(E313:E316)</f>
        <v>100</v>
      </c>
      <c r="F312" s="109">
        <f>F313+F314+F315+F316</f>
        <v>9435.9</v>
      </c>
      <c r="G312" s="239">
        <f>SUM(G313:G316)</f>
        <v>100</v>
      </c>
      <c r="H312" s="307">
        <f>F312/D312*100-100</f>
        <v>-5.0045303533675707</v>
      </c>
    </row>
    <row r="313" spans="1:8" ht="30" customHeight="1" x14ac:dyDescent="0.2">
      <c r="A313" s="478"/>
      <c r="B313" s="459"/>
      <c r="C313" s="174" t="s">
        <v>823</v>
      </c>
      <c r="D313" s="299">
        <v>8050</v>
      </c>
      <c r="E313" s="304">
        <f>D313/D312*100</f>
        <v>81.042988019732206</v>
      </c>
      <c r="F313" s="109">
        <v>7706.9</v>
      </c>
      <c r="G313" s="304">
        <f>F313/F312*100</f>
        <v>81.676363674901182</v>
      </c>
      <c r="H313" s="307">
        <f>F313/D313*100-100</f>
        <v>-4.2621118012422414</v>
      </c>
    </row>
    <row r="314" spans="1:8" ht="24.75" customHeight="1" x14ac:dyDescent="0.2">
      <c r="A314" s="478"/>
      <c r="B314" s="459"/>
      <c r="C314" s="174" t="s">
        <v>824</v>
      </c>
      <c r="D314" s="303">
        <v>0</v>
      </c>
      <c r="E314" s="304">
        <v>0</v>
      </c>
      <c r="F314" s="298">
        <v>0</v>
      </c>
      <c r="G314" s="304">
        <v>0</v>
      </c>
      <c r="H314" s="307" t="s">
        <v>97</v>
      </c>
    </row>
    <row r="315" spans="1:8" ht="23.25" customHeight="1" x14ac:dyDescent="0.2">
      <c r="A315" s="478"/>
      <c r="B315" s="459"/>
      <c r="C315" s="174" t="s">
        <v>825</v>
      </c>
      <c r="D315" s="303">
        <v>0</v>
      </c>
      <c r="E315" s="304">
        <v>0</v>
      </c>
      <c r="F315" s="298">
        <v>0</v>
      </c>
      <c r="G315" s="304">
        <v>0</v>
      </c>
      <c r="H315" s="307" t="s">
        <v>97</v>
      </c>
    </row>
    <row r="316" spans="1:8" x14ac:dyDescent="0.2">
      <c r="A316" s="478"/>
      <c r="B316" s="459"/>
      <c r="C316" s="174" t="s">
        <v>826</v>
      </c>
      <c r="D316" s="299">
        <v>1883</v>
      </c>
      <c r="E316" s="304">
        <f>D316/D312*100</f>
        <v>18.957011980267794</v>
      </c>
      <c r="F316" s="109">
        <v>1729</v>
      </c>
      <c r="G316" s="304">
        <f>F316/F312*100</f>
        <v>18.323636325098825</v>
      </c>
      <c r="H316" s="307">
        <f>F316/D316*100-100</f>
        <v>-8.1784386617100466</v>
      </c>
    </row>
    <row r="317" spans="1:8" s="8" customFormat="1" ht="20.25" customHeight="1" x14ac:dyDescent="0.2">
      <c r="A317" s="478" t="s">
        <v>1033</v>
      </c>
      <c r="B317" s="459" t="s">
        <v>1090</v>
      </c>
      <c r="C317" s="174" t="s">
        <v>822</v>
      </c>
      <c r="D317" s="299">
        <f>D318+D319+D320+D321</f>
        <v>10062</v>
      </c>
      <c r="E317" s="304">
        <f>SUM(E318:E321)</f>
        <v>100</v>
      </c>
      <c r="F317" s="109">
        <f>F318+F319+F320+F321</f>
        <v>10064.5</v>
      </c>
      <c r="G317" s="304">
        <f>SUM(G318:G321)</f>
        <v>100</v>
      </c>
      <c r="H317" s="307">
        <f>F317/D317*100-100</f>
        <v>2.48459550785185E-2</v>
      </c>
    </row>
    <row r="318" spans="1:8" s="8" customFormat="1" ht="30.75" customHeight="1" x14ac:dyDescent="0.2">
      <c r="A318" s="478"/>
      <c r="B318" s="459"/>
      <c r="C318" s="174" t="s">
        <v>823</v>
      </c>
      <c r="D318" s="299">
        <v>5928</v>
      </c>
      <c r="E318" s="304">
        <f>D318/D317*100</f>
        <v>58.914728682170548</v>
      </c>
      <c r="F318" s="109">
        <v>5912.9</v>
      </c>
      <c r="G318" s="304">
        <f>F318/F317*100</f>
        <v>58.750062099458489</v>
      </c>
      <c r="H318" s="307">
        <f>F318/D318*100-100</f>
        <v>-0.25472334682861231</v>
      </c>
    </row>
    <row r="319" spans="1:8" s="8" customFormat="1" ht="20.25" customHeight="1" x14ac:dyDescent="0.2">
      <c r="A319" s="478"/>
      <c r="B319" s="459"/>
      <c r="C319" s="174" t="s">
        <v>824</v>
      </c>
      <c r="D319" s="303">
        <v>0</v>
      </c>
      <c r="E319" s="304">
        <v>0</v>
      </c>
      <c r="F319" s="298">
        <v>0</v>
      </c>
      <c r="G319" s="304">
        <v>0</v>
      </c>
      <c r="H319" s="307" t="s">
        <v>97</v>
      </c>
    </row>
    <row r="320" spans="1:8" s="8" customFormat="1" ht="20.25" customHeight="1" x14ac:dyDescent="0.2">
      <c r="A320" s="478"/>
      <c r="B320" s="459"/>
      <c r="C320" s="174" t="s">
        <v>825</v>
      </c>
      <c r="D320" s="303">
        <v>0</v>
      </c>
      <c r="E320" s="304">
        <v>0</v>
      </c>
      <c r="F320" s="298">
        <v>0</v>
      </c>
      <c r="G320" s="304">
        <v>0</v>
      </c>
      <c r="H320" s="307" t="s">
        <v>97</v>
      </c>
    </row>
    <row r="321" spans="1:8" s="8" customFormat="1" ht="20.25" customHeight="1" x14ac:dyDescent="0.2">
      <c r="A321" s="478"/>
      <c r="B321" s="459"/>
      <c r="C321" s="174" t="s">
        <v>826</v>
      </c>
      <c r="D321" s="299">
        <v>4134</v>
      </c>
      <c r="E321" s="304">
        <f>D321/D317*100</f>
        <v>41.085271317829459</v>
      </c>
      <c r="F321" s="109">
        <v>4151.6000000000004</v>
      </c>
      <c r="G321" s="304">
        <f>F321/F317*100</f>
        <v>41.249937900541511</v>
      </c>
      <c r="H321" s="307">
        <f>F321/D321*100-100</f>
        <v>0.42573778422836028</v>
      </c>
    </row>
    <row r="322" spans="1:8" ht="18.75" customHeight="1" x14ac:dyDescent="0.2">
      <c r="A322" s="478" t="s">
        <v>1034</v>
      </c>
      <c r="B322" s="459" t="s">
        <v>1089</v>
      </c>
      <c r="C322" s="174" t="s">
        <v>822</v>
      </c>
      <c r="D322" s="299">
        <f>D323+D324+D325+D326</f>
        <v>20940</v>
      </c>
      <c r="E322" s="304">
        <f>SUM(E323:E326)</f>
        <v>100</v>
      </c>
      <c r="F322" s="109">
        <f>F323+F324+F325+F326</f>
        <v>12704.1</v>
      </c>
      <c r="G322" s="304">
        <f>SUM(G323:G326)</f>
        <v>100</v>
      </c>
      <c r="H322" s="307">
        <f>F322/D322*100-100</f>
        <v>-39.330945558739252</v>
      </c>
    </row>
    <row r="323" spans="1:8" ht="31.5" x14ac:dyDescent="0.2">
      <c r="A323" s="478"/>
      <c r="B323" s="459"/>
      <c r="C323" s="174" t="s">
        <v>823</v>
      </c>
      <c r="D323" s="299">
        <v>13633</v>
      </c>
      <c r="E323" s="304">
        <f>D323/D322*100</f>
        <v>65.10506208213944</v>
      </c>
      <c r="F323" s="109">
        <v>8216.1</v>
      </c>
      <c r="G323" s="304">
        <f>F323/F322*100</f>
        <v>64.672822159775194</v>
      </c>
      <c r="H323" s="307">
        <f>F323/D323*100-100</f>
        <v>-39.733734321132545</v>
      </c>
    </row>
    <row r="324" spans="1:8" x14ac:dyDescent="0.2">
      <c r="A324" s="478"/>
      <c r="B324" s="459"/>
      <c r="C324" s="174" t="s">
        <v>824</v>
      </c>
      <c r="D324" s="303">
        <v>0</v>
      </c>
      <c r="E324" s="304">
        <v>0</v>
      </c>
      <c r="F324" s="298">
        <v>0</v>
      </c>
      <c r="G324" s="304">
        <v>0</v>
      </c>
      <c r="H324" s="307" t="s">
        <v>97</v>
      </c>
    </row>
    <row r="325" spans="1:8" x14ac:dyDescent="0.2">
      <c r="A325" s="478"/>
      <c r="B325" s="459"/>
      <c r="C325" s="174" t="s">
        <v>825</v>
      </c>
      <c r="D325" s="303">
        <v>0</v>
      </c>
      <c r="E325" s="304">
        <v>0</v>
      </c>
      <c r="F325" s="298">
        <v>0</v>
      </c>
      <c r="G325" s="304">
        <v>0</v>
      </c>
      <c r="H325" s="307" t="s">
        <v>97</v>
      </c>
    </row>
    <row r="326" spans="1:8" ht="18.75" customHeight="1" x14ac:dyDescent="0.2">
      <c r="A326" s="478"/>
      <c r="B326" s="459"/>
      <c r="C326" s="174" t="s">
        <v>826</v>
      </c>
      <c r="D326" s="299">
        <v>7307</v>
      </c>
      <c r="E326" s="304">
        <f>D326/D322*100</f>
        <v>34.894937917860553</v>
      </c>
      <c r="F326" s="109">
        <v>4488</v>
      </c>
      <c r="G326" s="304">
        <f>F326/F322*100</f>
        <v>35.327177840224813</v>
      </c>
      <c r="H326" s="307">
        <f>F326/D326*100-100</f>
        <v>-38.579444368413853</v>
      </c>
    </row>
    <row r="327" spans="1:8" ht="17.25" customHeight="1" x14ac:dyDescent="0.2">
      <c r="A327" s="478" t="s">
        <v>1163</v>
      </c>
      <c r="B327" s="459" t="s">
        <v>1178</v>
      </c>
      <c r="C327" s="174" t="s">
        <v>822</v>
      </c>
      <c r="D327" s="299">
        <f>D328+D329+D330+D331</f>
        <v>955</v>
      </c>
      <c r="E327" s="304">
        <f>SUM(E328:E331)</f>
        <v>100</v>
      </c>
      <c r="F327" s="109">
        <f>F328+F329+F330+F331</f>
        <v>945.8</v>
      </c>
      <c r="G327" s="304">
        <f>SUM(G328:G331)</f>
        <v>100</v>
      </c>
      <c r="H327" s="307">
        <f>F327/D327*100-100</f>
        <v>-0.96335078534032448</v>
      </c>
    </row>
    <row r="328" spans="1:8" ht="31.5" x14ac:dyDescent="0.2">
      <c r="A328" s="478"/>
      <c r="B328" s="459"/>
      <c r="C328" s="174" t="s">
        <v>823</v>
      </c>
      <c r="D328" s="299">
        <v>955</v>
      </c>
      <c r="E328" s="304">
        <f>D328/D327*100</f>
        <v>100</v>
      </c>
      <c r="F328" s="109">
        <v>945.8</v>
      </c>
      <c r="G328" s="304">
        <f>F328/F327*100</f>
        <v>100</v>
      </c>
      <c r="H328" s="307">
        <f>F328/D328*100-100</f>
        <v>-0.96335078534032448</v>
      </c>
    </row>
    <row r="329" spans="1:8" x14ac:dyDescent="0.2">
      <c r="A329" s="478"/>
      <c r="B329" s="459"/>
      <c r="C329" s="174" t="s">
        <v>824</v>
      </c>
      <c r="D329" s="303">
        <v>0</v>
      </c>
      <c r="E329" s="304">
        <v>0</v>
      </c>
      <c r="F329" s="298">
        <v>0</v>
      </c>
      <c r="G329" s="304">
        <v>0</v>
      </c>
      <c r="H329" s="307" t="s">
        <v>97</v>
      </c>
    </row>
    <row r="330" spans="1:8" x14ac:dyDescent="0.2">
      <c r="A330" s="478"/>
      <c r="B330" s="459"/>
      <c r="C330" s="174" t="s">
        <v>825</v>
      </c>
      <c r="D330" s="303">
        <v>0</v>
      </c>
      <c r="E330" s="304">
        <v>0</v>
      </c>
      <c r="F330" s="298">
        <v>0</v>
      </c>
      <c r="G330" s="304">
        <v>0</v>
      </c>
      <c r="H330" s="307" t="s">
        <v>97</v>
      </c>
    </row>
    <row r="331" spans="1:8" ht="18.75" customHeight="1" x14ac:dyDescent="0.2">
      <c r="A331" s="478"/>
      <c r="B331" s="459"/>
      <c r="C331" s="174" t="s">
        <v>826</v>
      </c>
      <c r="D331" s="299">
        <v>0</v>
      </c>
      <c r="E331" s="304">
        <v>0</v>
      </c>
      <c r="F331" s="109">
        <v>0</v>
      </c>
      <c r="G331" s="304">
        <v>0</v>
      </c>
      <c r="H331" s="307" t="s">
        <v>97</v>
      </c>
    </row>
    <row r="332" spans="1:8" s="7" customFormat="1" ht="18.75" customHeight="1" x14ac:dyDescent="0.2">
      <c r="A332" s="480" t="s">
        <v>111</v>
      </c>
      <c r="B332" s="448" t="s">
        <v>847</v>
      </c>
      <c r="C332" s="172" t="s">
        <v>822</v>
      </c>
      <c r="D332" s="255">
        <f>D333+D334+D335+D336</f>
        <v>597</v>
      </c>
      <c r="E332" s="248">
        <f>SUM(E333:E336)</f>
        <v>100</v>
      </c>
      <c r="F332" s="255">
        <f>F333+F334+F335+F336</f>
        <v>142.9</v>
      </c>
      <c r="G332" s="248">
        <f>SUM(G333:G336)</f>
        <v>100</v>
      </c>
      <c r="H332" s="263">
        <f>F332/D332*100-100</f>
        <v>-76.063651591289783</v>
      </c>
    </row>
    <row r="333" spans="1:8" s="7" customFormat="1" ht="31.5" x14ac:dyDescent="0.2">
      <c r="A333" s="480"/>
      <c r="B333" s="448"/>
      <c r="C333" s="172" t="s">
        <v>823</v>
      </c>
      <c r="D333" s="255">
        <f>D338+D343</f>
        <v>597</v>
      </c>
      <c r="E333" s="248">
        <f>D333/D332*100</f>
        <v>100</v>
      </c>
      <c r="F333" s="255">
        <f>F338+F343</f>
        <v>142.9</v>
      </c>
      <c r="G333" s="248">
        <f>F333/F332*100</f>
        <v>100</v>
      </c>
      <c r="H333" s="263">
        <f>F333/D333*100-100</f>
        <v>-76.063651591289783</v>
      </c>
    </row>
    <row r="334" spans="1:8" s="7" customFormat="1" x14ac:dyDescent="0.2">
      <c r="A334" s="480"/>
      <c r="B334" s="448"/>
      <c r="C334" s="172" t="s">
        <v>824</v>
      </c>
      <c r="D334" s="302">
        <f>D339</f>
        <v>0</v>
      </c>
      <c r="E334" s="248">
        <v>0</v>
      </c>
      <c r="F334" s="302">
        <f>F339</f>
        <v>0</v>
      </c>
      <c r="G334" s="248">
        <v>0</v>
      </c>
      <c r="H334" s="263" t="s">
        <v>97</v>
      </c>
    </row>
    <row r="335" spans="1:8" s="7" customFormat="1" x14ac:dyDescent="0.2">
      <c r="A335" s="480"/>
      <c r="B335" s="448"/>
      <c r="C335" s="172" t="s">
        <v>825</v>
      </c>
      <c r="D335" s="302">
        <f>D340</f>
        <v>0</v>
      </c>
      <c r="E335" s="248">
        <v>0</v>
      </c>
      <c r="F335" s="302">
        <f>F340</f>
        <v>0</v>
      </c>
      <c r="G335" s="248">
        <v>0</v>
      </c>
      <c r="H335" s="263" t="s">
        <v>97</v>
      </c>
    </row>
    <row r="336" spans="1:8" s="7" customFormat="1" x14ac:dyDescent="0.2">
      <c r="A336" s="480"/>
      <c r="B336" s="448"/>
      <c r="C336" s="172" t="s">
        <v>826</v>
      </c>
      <c r="D336" s="302">
        <f>D341</f>
        <v>0</v>
      </c>
      <c r="E336" s="248">
        <v>0</v>
      </c>
      <c r="F336" s="302">
        <f>F341</f>
        <v>0</v>
      </c>
      <c r="G336" s="248">
        <v>0</v>
      </c>
      <c r="H336" s="263" t="s">
        <v>97</v>
      </c>
    </row>
    <row r="337" spans="1:8" s="7" customFormat="1" ht="15.75" customHeight="1" x14ac:dyDescent="0.2">
      <c r="A337" s="478" t="s">
        <v>1042</v>
      </c>
      <c r="B337" s="459" t="s">
        <v>108</v>
      </c>
      <c r="C337" s="174" t="s">
        <v>822</v>
      </c>
      <c r="D337" s="109">
        <f>D338+D339+D340+D341</f>
        <v>447</v>
      </c>
      <c r="E337" s="239">
        <f>SUM(E338:E341)</f>
        <v>100</v>
      </c>
      <c r="F337" s="109">
        <f>F338+F339+F340+F341</f>
        <v>142.9</v>
      </c>
      <c r="G337" s="239">
        <f>SUM(G338:G341)</f>
        <v>100</v>
      </c>
      <c r="H337" s="307">
        <f>F337/D337*100-100</f>
        <v>-68.03131991051454</v>
      </c>
    </row>
    <row r="338" spans="1:8" s="7" customFormat="1" ht="31.5" x14ac:dyDescent="0.2">
      <c r="A338" s="478"/>
      <c r="B338" s="459"/>
      <c r="C338" s="174" t="s">
        <v>823</v>
      </c>
      <c r="D338" s="109">
        <v>447</v>
      </c>
      <c r="E338" s="239">
        <f>D338/D337*100</f>
        <v>100</v>
      </c>
      <c r="F338" s="109">
        <v>142.9</v>
      </c>
      <c r="G338" s="239">
        <f>F338/F337*100</f>
        <v>100</v>
      </c>
      <c r="H338" s="307">
        <f>F338/D338*100-100</f>
        <v>-68.03131991051454</v>
      </c>
    </row>
    <row r="339" spans="1:8" s="7" customFormat="1" x14ac:dyDescent="0.2">
      <c r="A339" s="478"/>
      <c r="B339" s="459"/>
      <c r="C339" s="174" t="s">
        <v>824</v>
      </c>
      <c r="D339" s="298">
        <v>0</v>
      </c>
      <c r="E339" s="239">
        <v>0</v>
      </c>
      <c r="F339" s="298">
        <v>0</v>
      </c>
      <c r="G339" s="239">
        <v>0</v>
      </c>
      <c r="H339" s="307" t="s">
        <v>97</v>
      </c>
    </row>
    <row r="340" spans="1:8" s="7" customFormat="1" x14ac:dyDescent="0.2">
      <c r="A340" s="478"/>
      <c r="B340" s="459"/>
      <c r="C340" s="174" t="s">
        <v>825</v>
      </c>
      <c r="D340" s="298">
        <v>0</v>
      </c>
      <c r="E340" s="239">
        <v>0</v>
      </c>
      <c r="F340" s="298">
        <v>0</v>
      </c>
      <c r="G340" s="239">
        <v>0</v>
      </c>
      <c r="H340" s="307" t="s">
        <v>97</v>
      </c>
    </row>
    <row r="341" spans="1:8" s="7" customFormat="1" x14ac:dyDescent="0.2">
      <c r="A341" s="478"/>
      <c r="B341" s="459"/>
      <c r="C341" s="174" t="s">
        <v>826</v>
      </c>
      <c r="D341" s="298">
        <v>0</v>
      </c>
      <c r="E341" s="239">
        <v>0</v>
      </c>
      <c r="F341" s="298">
        <v>0</v>
      </c>
      <c r="G341" s="239">
        <v>0</v>
      </c>
      <c r="H341" s="307" t="s">
        <v>97</v>
      </c>
    </row>
    <row r="342" spans="1:8" s="7" customFormat="1" ht="15.75" customHeight="1" x14ac:dyDescent="0.2">
      <c r="A342" s="478" t="s">
        <v>1179</v>
      </c>
      <c r="B342" s="459" t="s">
        <v>1168</v>
      </c>
      <c r="C342" s="174" t="s">
        <v>822</v>
      </c>
      <c r="D342" s="109">
        <f>D343+D344+D345+D346</f>
        <v>150</v>
      </c>
      <c r="E342" s="239">
        <f>SUM(E343:E346)</f>
        <v>100</v>
      </c>
      <c r="F342" s="109">
        <f>F343+F344+F345+F346</f>
        <v>0</v>
      </c>
      <c r="G342" s="239">
        <v>0</v>
      </c>
      <c r="H342" s="307">
        <f>F342/D342*100-100</f>
        <v>-100</v>
      </c>
    </row>
    <row r="343" spans="1:8" s="7" customFormat="1" ht="31.5" x14ac:dyDescent="0.2">
      <c r="A343" s="478"/>
      <c r="B343" s="459"/>
      <c r="C343" s="174" t="s">
        <v>823</v>
      </c>
      <c r="D343" s="109">
        <v>150</v>
      </c>
      <c r="E343" s="239">
        <f>D343/D342*100</f>
        <v>100</v>
      </c>
      <c r="F343" s="109">
        <v>0</v>
      </c>
      <c r="G343" s="239">
        <v>0</v>
      </c>
      <c r="H343" s="307">
        <f>F343/D343*100-100</f>
        <v>-100</v>
      </c>
    </row>
    <row r="344" spans="1:8" s="7" customFormat="1" x14ac:dyDescent="0.2">
      <c r="A344" s="478"/>
      <c r="B344" s="459"/>
      <c r="C344" s="174" t="s">
        <v>824</v>
      </c>
      <c r="D344" s="298">
        <v>0</v>
      </c>
      <c r="E344" s="239">
        <v>0</v>
      </c>
      <c r="F344" s="298">
        <v>0</v>
      </c>
      <c r="G344" s="239">
        <v>0</v>
      </c>
      <c r="H344" s="307" t="s">
        <v>97</v>
      </c>
    </row>
    <row r="345" spans="1:8" s="7" customFormat="1" x14ac:dyDescent="0.2">
      <c r="A345" s="478"/>
      <c r="B345" s="459"/>
      <c r="C345" s="174" t="s">
        <v>825</v>
      </c>
      <c r="D345" s="298">
        <v>0</v>
      </c>
      <c r="E345" s="239">
        <v>0</v>
      </c>
      <c r="F345" s="298">
        <v>0</v>
      </c>
      <c r="G345" s="239">
        <v>0</v>
      </c>
      <c r="H345" s="307" t="s">
        <v>97</v>
      </c>
    </row>
    <row r="346" spans="1:8" s="7" customFormat="1" x14ac:dyDescent="0.2">
      <c r="A346" s="478"/>
      <c r="B346" s="459"/>
      <c r="C346" s="174" t="s">
        <v>826</v>
      </c>
      <c r="D346" s="298">
        <v>0</v>
      </c>
      <c r="E346" s="239">
        <v>0</v>
      </c>
      <c r="F346" s="298">
        <v>0</v>
      </c>
      <c r="G346" s="239">
        <v>0</v>
      </c>
      <c r="H346" s="307" t="s">
        <v>97</v>
      </c>
    </row>
    <row r="347" spans="1:8" s="7" customFormat="1" ht="17.25" customHeight="1" x14ac:dyDescent="0.2">
      <c r="A347" s="480" t="s">
        <v>112</v>
      </c>
      <c r="B347" s="448" t="s">
        <v>848</v>
      </c>
      <c r="C347" s="172" t="s">
        <v>822</v>
      </c>
      <c r="D347" s="255">
        <f>D348+D349+D350+D351</f>
        <v>63307</v>
      </c>
      <c r="E347" s="248">
        <f>SUM(E348:E351)</f>
        <v>100</v>
      </c>
      <c r="F347" s="255">
        <f>F348+F349+F350+F351</f>
        <v>41967.100000000006</v>
      </c>
      <c r="G347" s="248">
        <f>SUM(G348:G351)</f>
        <v>100</v>
      </c>
      <c r="H347" s="263">
        <f>F347/D347*100-100</f>
        <v>-33.708594626186667</v>
      </c>
    </row>
    <row r="348" spans="1:8" s="7" customFormat="1" ht="31.5" x14ac:dyDescent="0.2">
      <c r="A348" s="480"/>
      <c r="B348" s="448"/>
      <c r="C348" s="172" t="s">
        <v>823</v>
      </c>
      <c r="D348" s="255">
        <f>D353+D358+D363+D368+D373</f>
        <v>51027</v>
      </c>
      <c r="E348" s="248">
        <f>D348/D347*100</f>
        <v>80.602461023267566</v>
      </c>
      <c r="F348" s="255">
        <f>F353+F358+F363+F368+F373</f>
        <v>33544.600000000006</v>
      </c>
      <c r="G348" s="248">
        <f>F348/F347*100</f>
        <v>79.930707625735394</v>
      </c>
      <c r="H348" s="263">
        <f>F348/D348*100-100</f>
        <v>-34.261077468791029</v>
      </c>
    </row>
    <row r="349" spans="1:8" s="7" customFormat="1" x14ac:dyDescent="0.2">
      <c r="A349" s="480"/>
      <c r="B349" s="448"/>
      <c r="C349" s="172" t="s">
        <v>824</v>
      </c>
      <c r="D349" s="302">
        <f>D354+D359+D364+D369+D374</f>
        <v>0</v>
      </c>
      <c r="E349" s="248">
        <v>0</v>
      </c>
      <c r="F349" s="255">
        <f>F354+F359+F364+F369+F374</f>
        <v>0</v>
      </c>
      <c r="G349" s="248">
        <v>0</v>
      </c>
      <c r="H349" s="263" t="s">
        <v>97</v>
      </c>
    </row>
    <row r="350" spans="1:8" s="7" customFormat="1" x14ac:dyDescent="0.2">
      <c r="A350" s="480"/>
      <c r="B350" s="448"/>
      <c r="C350" s="172" t="s">
        <v>825</v>
      </c>
      <c r="D350" s="255">
        <f>D355+D360+D365+D370+D375</f>
        <v>12280</v>
      </c>
      <c r="E350" s="248">
        <f>D350/D347*100</f>
        <v>19.397538976732431</v>
      </c>
      <c r="F350" s="255">
        <f>F355+F360+F365+F370+F375</f>
        <v>8422.5</v>
      </c>
      <c r="G350" s="248">
        <f>F350/F347*100</f>
        <v>20.069292374264599</v>
      </c>
      <c r="H350" s="263">
        <f>F350/D350*100-100</f>
        <v>-31.412866449511398</v>
      </c>
    </row>
    <row r="351" spans="1:8" s="7" customFormat="1" x14ac:dyDescent="0.2">
      <c r="A351" s="480"/>
      <c r="B351" s="448"/>
      <c r="C351" s="172" t="s">
        <v>826</v>
      </c>
      <c r="D351" s="302">
        <f>D356+D361+D366+D371+D376</f>
        <v>0</v>
      </c>
      <c r="E351" s="248">
        <v>0</v>
      </c>
      <c r="F351" s="302">
        <f>F356+F361+F366+F371+F376</f>
        <v>0</v>
      </c>
      <c r="G351" s="248">
        <v>0</v>
      </c>
      <c r="H351" s="263" t="s">
        <v>97</v>
      </c>
    </row>
    <row r="352" spans="1:8" s="7" customFormat="1" ht="21.75" customHeight="1" x14ac:dyDescent="0.2">
      <c r="A352" s="478" t="s">
        <v>1043</v>
      </c>
      <c r="B352" s="459" t="s">
        <v>114</v>
      </c>
      <c r="C352" s="174" t="s">
        <v>822</v>
      </c>
      <c r="D352" s="109">
        <f>D353+D354+D355+D356</f>
        <v>8052</v>
      </c>
      <c r="E352" s="239">
        <f>SUM(E353:E356)</f>
        <v>100</v>
      </c>
      <c r="F352" s="109">
        <f>F353+F354+F355+F356</f>
        <v>5291.6</v>
      </c>
      <c r="G352" s="239">
        <f>SUM(G353:G356)</f>
        <v>100</v>
      </c>
      <c r="H352" s="307">
        <f>F352/D352*100-100</f>
        <v>-34.28216592151017</v>
      </c>
    </row>
    <row r="353" spans="1:8" s="7" customFormat="1" ht="31.5" x14ac:dyDescent="0.2">
      <c r="A353" s="478"/>
      <c r="B353" s="459"/>
      <c r="C353" s="174" t="s">
        <v>823</v>
      </c>
      <c r="D353" s="109">
        <v>8052</v>
      </c>
      <c r="E353" s="239">
        <f>D353/D352*100</f>
        <v>100</v>
      </c>
      <c r="F353" s="109">
        <v>5291.6</v>
      </c>
      <c r="G353" s="239">
        <f>F353/F352*100</f>
        <v>100</v>
      </c>
      <c r="H353" s="307">
        <f>F353/D353*100-100</f>
        <v>-34.28216592151017</v>
      </c>
    </row>
    <row r="354" spans="1:8" x14ac:dyDescent="0.2">
      <c r="A354" s="478"/>
      <c r="B354" s="459"/>
      <c r="C354" s="174" t="s">
        <v>824</v>
      </c>
      <c r="D354" s="298">
        <v>0</v>
      </c>
      <c r="E354" s="298">
        <v>0</v>
      </c>
      <c r="F354" s="298">
        <v>0</v>
      </c>
      <c r="G354" s="298">
        <v>0</v>
      </c>
      <c r="H354" s="307" t="s">
        <v>97</v>
      </c>
    </row>
    <row r="355" spans="1:8" x14ac:dyDescent="0.2">
      <c r="A355" s="478"/>
      <c r="B355" s="459"/>
      <c r="C355" s="174" t="s">
        <v>825</v>
      </c>
      <c r="D355" s="298">
        <v>0</v>
      </c>
      <c r="E355" s="298">
        <v>0</v>
      </c>
      <c r="F355" s="298">
        <v>0</v>
      </c>
      <c r="G355" s="298">
        <v>0</v>
      </c>
      <c r="H355" s="307" t="s">
        <v>97</v>
      </c>
    </row>
    <row r="356" spans="1:8" x14ac:dyDescent="0.2">
      <c r="A356" s="478"/>
      <c r="B356" s="459"/>
      <c r="C356" s="174" t="s">
        <v>826</v>
      </c>
      <c r="D356" s="298">
        <v>0</v>
      </c>
      <c r="E356" s="298">
        <v>0</v>
      </c>
      <c r="F356" s="298">
        <v>0</v>
      </c>
      <c r="G356" s="298">
        <v>0</v>
      </c>
      <c r="H356" s="307" t="s">
        <v>97</v>
      </c>
    </row>
    <row r="357" spans="1:8" ht="19.5" customHeight="1" x14ac:dyDescent="0.2">
      <c r="A357" s="478" t="s">
        <v>1044</v>
      </c>
      <c r="B357" s="459" t="s">
        <v>1095</v>
      </c>
      <c r="C357" s="174" t="s">
        <v>822</v>
      </c>
      <c r="D357" s="109">
        <f>D358+D359+D360+D361</f>
        <v>25097</v>
      </c>
      <c r="E357" s="239">
        <f>SUM(E358:E361)</f>
        <v>100</v>
      </c>
      <c r="F357" s="109">
        <f>F358+F359+F360+F361</f>
        <v>17268.8</v>
      </c>
      <c r="G357" s="239">
        <f>SUM(G358:G361)</f>
        <v>100</v>
      </c>
      <c r="H357" s="307">
        <f>F357/D357*100-100</f>
        <v>-31.191775909471247</v>
      </c>
    </row>
    <row r="358" spans="1:8" ht="31.5" customHeight="1" x14ac:dyDescent="0.2">
      <c r="A358" s="478"/>
      <c r="B358" s="459"/>
      <c r="C358" s="174" t="s">
        <v>823</v>
      </c>
      <c r="D358" s="109">
        <v>25097</v>
      </c>
      <c r="E358" s="239">
        <f>D358/D357*100</f>
        <v>100</v>
      </c>
      <c r="F358" s="109">
        <v>17268.8</v>
      </c>
      <c r="G358" s="239">
        <f>F358/F357*100</f>
        <v>100</v>
      </c>
      <c r="H358" s="307">
        <f>F358/D358*100-100</f>
        <v>-31.191775909471247</v>
      </c>
    </row>
    <row r="359" spans="1:8" ht="20.25" customHeight="1" x14ac:dyDescent="0.2">
      <c r="A359" s="478"/>
      <c r="B359" s="459"/>
      <c r="C359" s="174" t="s">
        <v>824</v>
      </c>
      <c r="D359" s="298">
        <v>0</v>
      </c>
      <c r="E359" s="239">
        <v>0</v>
      </c>
      <c r="F359" s="298">
        <v>0</v>
      </c>
      <c r="G359" s="239">
        <v>0</v>
      </c>
      <c r="H359" s="307" t="s">
        <v>97</v>
      </c>
    </row>
    <row r="360" spans="1:8" ht="18" customHeight="1" x14ac:dyDescent="0.2">
      <c r="A360" s="478"/>
      <c r="B360" s="459"/>
      <c r="C360" s="174" t="s">
        <v>825</v>
      </c>
      <c r="D360" s="298">
        <v>0</v>
      </c>
      <c r="E360" s="239">
        <v>0</v>
      </c>
      <c r="F360" s="298">
        <v>0</v>
      </c>
      <c r="G360" s="239">
        <v>0</v>
      </c>
      <c r="H360" s="307" t="s">
        <v>97</v>
      </c>
    </row>
    <row r="361" spans="1:8" ht="22.5" customHeight="1" x14ac:dyDescent="0.2">
      <c r="A361" s="478"/>
      <c r="B361" s="459"/>
      <c r="C361" s="174" t="s">
        <v>826</v>
      </c>
      <c r="D361" s="298">
        <v>0</v>
      </c>
      <c r="E361" s="239">
        <v>0</v>
      </c>
      <c r="F361" s="298">
        <v>0</v>
      </c>
      <c r="G361" s="239">
        <v>0</v>
      </c>
      <c r="H361" s="307" t="s">
        <v>97</v>
      </c>
    </row>
    <row r="362" spans="1:8" ht="20.25" customHeight="1" x14ac:dyDescent="0.2">
      <c r="A362" s="478" t="s">
        <v>1045</v>
      </c>
      <c r="B362" s="459" t="s">
        <v>1094</v>
      </c>
      <c r="C362" s="174" t="s">
        <v>822</v>
      </c>
      <c r="D362" s="109">
        <f>D363+D364+D365+D366</f>
        <v>17765</v>
      </c>
      <c r="E362" s="239">
        <f>SUM(E363:E366)</f>
        <v>100</v>
      </c>
      <c r="F362" s="109">
        <f>F363+F364+F365+F366</f>
        <v>10941.7</v>
      </c>
      <c r="G362" s="239">
        <f>SUM(G363:G366)</f>
        <v>100</v>
      </c>
      <c r="H362" s="307">
        <f>F362/D362*100-100</f>
        <v>-38.408668730650156</v>
      </c>
    </row>
    <row r="363" spans="1:8" ht="33" customHeight="1" x14ac:dyDescent="0.2">
      <c r="A363" s="478"/>
      <c r="B363" s="459"/>
      <c r="C363" s="174" t="s">
        <v>823</v>
      </c>
      <c r="D363" s="109">
        <v>17765</v>
      </c>
      <c r="E363" s="239">
        <f>D363/D362*100</f>
        <v>100</v>
      </c>
      <c r="F363" s="109">
        <v>10941.7</v>
      </c>
      <c r="G363" s="239">
        <f>F363/F362*100</f>
        <v>100</v>
      </c>
      <c r="H363" s="307">
        <f>F363/D363*100-100</f>
        <v>-38.408668730650156</v>
      </c>
    </row>
    <row r="364" spans="1:8" ht="20.25" customHeight="1" x14ac:dyDescent="0.2">
      <c r="A364" s="478"/>
      <c r="B364" s="459"/>
      <c r="C364" s="174" t="s">
        <v>824</v>
      </c>
      <c r="D364" s="298">
        <v>0</v>
      </c>
      <c r="E364" s="239">
        <v>0</v>
      </c>
      <c r="F364" s="298">
        <v>0</v>
      </c>
      <c r="G364" s="239">
        <v>0</v>
      </c>
      <c r="H364" s="307" t="s">
        <v>97</v>
      </c>
    </row>
    <row r="365" spans="1:8" ht="20.25" customHeight="1" x14ac:dyDescent="0.2">
      <c r="A365" s="478"/>
      <c r="B365" s="459"/>
      <c r="C365" s="174" t="s">
        <v>825</v>
      </c>
      <c r="D365" s="298">
        <v>0</v>
      </c>
      <c r="E365" s="239">
        <v>0</v>
      </c>
      <c r="F365" s="298">
        <v>0</v>
      </c>
      <c r="G365" s="239">
        <v>0</v>
      </c>
      <c r="H365" s="307" t="s">
        <v>97</v>
      </c>
    </row>
    <row r="366" spans="1:8" ht="20.25" customHeight="1" x14ac:dyDescent="0.2">
      <c r="A366" s="478"/>
      <c r="B366" s="459"/>
      <c r="C366" s="174" t="s">
        <v>826</v>
      </c>
      <c r="D366" s="298">
        <v>0</v>
      </c>
      <c r="E366" s="239">
        <v>0</v>
      </c>
      <c r="F366" s="298">
        <v>0</v>
      </c>
      <c r="G366" s="239">
        <v>0</v>
      </c>
      <c r="H366" s="307" t="s">
        <v>97</v>
      </c>
    </row>
    <row r="367" spans="1:8" ht="20.100000000000001" customHeight="1" x14ac:dyDescent="0.2">
      <c r="A367" s="478" t="s">
        <v>1046</v>
      </c>
      <c r="B367" s="459" t="s">
        <v>1093</v>
      </c>
      <c r="C367" s="174" t="s">
        <v>822</v>
      </c>
      <c r="D367" s="109">
        <f>D368+D369+D370+D371</f>
        <v>113</v>
      </c>
      <c r="E367" s="239">
        <f>SUM(E368:E371)</f>
        <v>100</v>
      </c>
      <c r="F367" s="109">
        <f>F368+F369+F370+F371</f>
        <v>42.5</v>
      </c>
      <c r="G367" s="239">
        <f>SUM(G368:G371)</f>
        <v>100</v>
      </c>
      <c r="H367" s="307">
        <f>F367/D367*100-100</f>
        <v>-62.389380530973455</v>
      </c>
    </row>
    <row r="368" spans="1:8" ht="36" customHeight="1" x14ac:dyDescent="0.2">
      <c r="A368" s="478"/>
      <c r="B368" s="459"/>
      <c r="C368" s="174" t="s">
        <v>823</v>
      </c>
      <c r="D368" s="109">
        <v>113</v>
      </c>
      <c r="E368" s="239">
        <f>D368/D367*100</f>
        <v>100</v>
      </c>
      <c r="F368" s="109">
        <v>42.5</v>
      </c>
      <c r="G368" s="239">
        <f>F368/F367*100</f>
        <v>100</v>
      </c>
      <c r="H368" s="307">
        <f>F368/D368*100-100</f>
        <v>-62.389380530973455</v>
      </c>
    </row>
    <row r="369" spans="1:11" ht="20.100000000000001" customHeight="1" x14ac:dyDescent="0.2">
      <c r="A369" s="478"/>
      <c r="B369" s="459"/>
      <c r="C369" s="174" t="s">
        <v>824</v>
      </c>
      <c r="D369" s="298">
        <v>0</v>
      </c>
      <c r="E369" s="239">
        <v>0</v>
      </c>
      <c r="F369" s="298">
        <v>0</v>
      </c>
      <c r="G369" s="239">
        <v>0</v>
      </c>
      <c r="H369" s="307" t="s">
        <v>97</v>
      </c>
      <c r="J369" s="9"/>
    </row>
    <row r="370" spans="1:11" ht="20.100000000000001" customHeight="1" x14ac:dyDescent="0.2">
      <c r="A370" s="478"/>
      <c r="B370" s="459"/>
      <c r="C370" s="174" t="s">
        <v>825</v>
      </c>
      <c r="D370" s="298">
        <v>0</v>
      </c>
      <c r="E370" s="239">
        <v>0</v>
      </c>
      <c r="F370" s="298">
        <v>0</v>
      </c>
      <c r="G370" s="239">
        <v>0</v>
      </c>
      <c r="H370" s="307" t="s">
        <v>97</v>
      </c>
      <c r="K370" s="9"/>
    </row>
    <row r="371" spans="1:11" ht="20.100000000000001" customHeight="1" x14ac:dyDescent="0.2">
      <c r="A371" s="478"/>
      <c r="B371" s="459"/>
      <c r="C371" s="174" t="s">
        <v>826</v>
      </c>
      <c r="D371" s="298">
        <v>0</v>
      </c>
      <c r="E371" s="239">
        <v>0</v>
      </c>
      <c r="F371" s="298">
        <v>0</v>
      </c>
      <c r="G371" s="239">
        <v>0</v>
      </c>
      <c r="H371" s="307" t="s">
        <v>97</v>
      </c>
    </row>
    <row r="372" spans="1:11" ht="25.5" customHeight="1" x14ac:dyDescent="0.2">
      <c r="A372" s="478" t="s">
        <v>1047</v>
      </c>
      <c r="B372" s="459" t="s">
        <v>1092</v>
      </c>
      <c r="C372" s="174" t="s">
        <v>822</v>
      </c>
      <c r="D372" s="109">
        <f>D373+D374+D375+D376</f>
        <v>12280</v>
      </c>
      <c r="E372" s="239">
        <f>SUM(E373:E376)</f>
        <v>100</v>
      </c>
      <c r="F372" s="109">
        <f>F373+F374+F375+F376</f>
        <v>8422.5</v>
      </c>
      <c r="G372" s="239">
        <f>SUM(G373:G376)</f>
        <v>100</v>
      </c>
      <c r="H372" s="307">
        <f>F372/D372*100-100</f>
        <v>-31.412866449511398</v>
      </c>
    </row>
    <row r="373" spans="1:11" ht="34.5" customHeight="1" x14ac:dyDescent="0.2">
      <c r="A373" s="478"/>
      <c r="B373" s="459"/>
      <c r="C373" s="174" t="s">
        <v>823</v>
      </c>
      <c r="D373" s="298">
        <v>0</v>
      </c>
      <c r="E373" s="239">
        <v>0</v>
      </c>
      <c r="F373" s="298">
        <v>0</v>
      </c>
      <c r="G373" s="239">
        <v>0</v>
      </c>
      <c r="H373" s="307" t="s">
        <v>97</v>
      </c>
    </row>
    <row r="374" spans="1:11" ht="20.100000000000001" customHeight="1" x14ac:dyDescent="0.2">
      <c r="A374" s="478"/>
      <c r="B374" s="459"/>
      <c r="C374" s="174" t="s">
        <v>824</v>
      </c>
      <c r="D374" s="298">
        <v>0</v>
      </c>
      <c r="E374" s="239">
        <v>0</v>
      </c>
      <c r="F374" s="298">
        <v>0</v>
      </c>
      <c r="G374" s="239">
        <v>0</v>
      </c>
      <c r="H374" s="307" t="s">
        <v>97</v>
      </c>
    </row>
    <row r="375" spans="1:11" ht="20.100000000000001" customHeight="1" x14ac:dyDescent="0.2">
      <c r="A375" s="478"/>
      <c r="B375" s="459"/>
      <c r="C375" s="174" t="s">
        <v>825</v>
      </c>
      <c r="D375" s="109">
        <v>12280</v>
      </c>
      <c r="E375" s="239">
        <f>D375/D372*100</f>
        <v>100</v>
      </c>
      <c r="F375" s="109">
        <v>8422.5</v>
      </c>
      <c r="G375" s="239">
        <f>F375/F372*100</f>
        <v>100</v>
      </c>
      <c r="H375" s="307">
        <f>F375/D375*100-100</f>
        <v>-31.412866449511398</v>
      </c>
    </row>
    <row r="376" spans="1:11" ht="18" customHeight="1" x14ac:dyDescent="0.2">
      <c r="A376" s="478"/>
      <c r="B376" s="459"/>
      <c r="C376" s="174" t="s">
        <v>826</v>
      </c>
      <c r="D376" s="298">
        <v>0</v>
      </c>
      <c r="E376" s="239">
        <v>0</v>
      </c>
      <c r="F376" s="298">
        <v>0</v>
      </c>
      <c r="G376" s="239">
        <v>0</v>
      </c>
      <c r="H376" s="307" t="s">
        <v>97</v>
      </c>
    </row>
    <row r="377" spans="1:11" s="19" customFormat="1" ht="20.100000000000001" customHeight="1" x14ac:dyDescent="0.2">
      <c r="A377" s="423" t="s">
        <v>2</v>
      </c>
      <c r="B377" s="479" t="s">
        <v>115</v>
      </c>
      <c r="C377" s="75" t="s">
        <v>822</v>
      </c>
      <c r="D377" s="295">
        <f>SUM(D378:D381)</f>
        <v>9483</v>
      </c>
      <c r="E377" s="295">
        <f>SUM(E378:E381)</f>
        <v>100</v>
      </c>
      <c r="F377" s="295">
        <f>F378+F379+F380+F381</f>
        <v>6557.5</v>
      </c>
      <c r="G377" s="295">
        <f>SUM(G378:G381)</f>
        <v>62.751048417842156</v>
      </c>
      <c r="H377" s="295">
        <f>F377/D377*100-100</f>
        <v>-30.849942001476322</v>
      </c>
    </row>
    <row r="378" spans="1:11" s="19" customFormat="1" ht="30.75" customHeight="1" x14ac:dyDescent="0.2">
      <c r="A378" s="423"/>
      <c r="B378" s="479"/>
      <c r="C378" s="75" t="s">
        <v>823</v>
      </c>
      <c r="D378" s="254">
        <f>D383+D433+D448</f>
        <v>8201</v>
      </c>
      <c r="E378" s="254">
        <f>(D378/D377)*100</f>
        <v>86.481071390910046</v>
      </c>
      <c r="F378" s="264">
        <f>F383+F433+F448</f>
        <v>4114.8999999999996</v>
      </c>
      <c r="G378" s="254">
        <f>(F378/F377)*100</f>
        <v>62.751048417842156</v>
      </c>
      <c r="H378" s="293">
        <f>F378/D378*100-100</f>
        <v>-49.824411657114986</v>
      </c>
    </row>
    <row r="379" spans="1:11" s="19" customFormat="1" ht="20.100000000000001" customHeight="1" x14ac:dyDescent="0.2">
      <c r="A379" s="423"/>
      <c r="B379" s="479"/>
      <c r="C379" s="75" t="s">
        <v>824</v>
      </c>
      <c r="D379" s="254">
        <v>0</v>
      </c>
      <c r="E379" s="254">
        <v>0</v>
      </c>
      <c r="F379" s="264">
        <f t="shared" ref="F379:F381" si="8">F384+F434+F449</f>
        <v>1255.5</v>
      </c>
      <c r="G379" s="254">
        <v>0</v>
      </c>
      <c r="H379" s="254" t="s">
        <v>97</v>
      </c>
      <c r="J379" s="20"/>
    </row>
    <row r="380" spans="1:11" s="19" customFormat="1" ht="20.100000000000001" customHeight="1" x14ac:dyDescent="0.2">
      <c r="A380" s="423"/>
      <c r="B380" s="479"/>
      <c r="C380" s="75" t="s">
        <v>825</v>
      </c>
      <c r="D380" s="254">
        <f>D450</f>
        <v>1282</v>
      </c>
      <c r="E380" s="254">
        <f>D380/D377*100</f>
        <v>13.518928609089951</v>
      </c>
      <c r="F380" s="264">
        <f t="shared" si="8"/>
        <v>1187.0999999999999</v>
      </c>
      <c r="G380" s="254">
        <v>0</v>
      </c>
      <c r="H380" s="254">
        <v>-100</v>
      </c>
      <c r="K380" s="20"/>
    </row>
    <row r="381" spans="1:11" s="19" customFormat="1" ht="20.100000000000001" customHeight="1" x14ac:dyDescent="0.2">
      <c r="A381" s="423"/>
      <c r="B381" s="479"/>
      <c r="C381" s="75" t="s">
        <v>826</v>
      </c>
      <c r="D381" s="254">
        <v>0</v>
      </c>
      <c r="E381" s="254">
        <v>0</v>
      </c>
      <c r="F381" s="264">
        <f t="shared" si="8"/>
        <v>0</v>
      </c>
      <c r="G381" s="254">
        <v>0</v>
      </c>
      <c r="H381" s="254" t="s">
        <v>97</v>
      </c>
    </row>
    <row r="382" spans="1:11" s="19" customFormat="1" ht="20.100000000000001" customHeight="1" x14ac:dyDescent="0.2">
      <c r="A382" s="423" t="s">
        <v>121</v>
      </c>
      <c r="B382" s="479" t="s">
        <v>1107</v>
      </c>
      <c r="C382" s="75" t="s">
        <v>822</v>
      </c>
      <c r="D382" s="293">
        <f>SUM(D383:D386)</f>
        <v>4820</v>
      </c>
      <c r="E382" s="293">
        <f>SUM(E383:E386)</f>
        <v>100</v>
      </c>
      <c r="F382" s="293">
        <f>F383+F384+F385+F386</f>
        <v>2511.5</v>
      </c>
      <c r="G382" s="293">
        <f>SUM(G383:G386)</f>
        <v>100</v>
      </c>
      <c r="H382" s="293">
        <f>F382/D382*100-100</f>
        <v>-47.89419087136929</v>
      </c>
    </row>
    <row r="383" spans="1:11" s="19" customFormat="1" ht="30.75" customHeight="1" x14ac:dyDescent="0.2">
      <c r="A383" s="423"/>
      <c r="B383" s="479"/>
      <c r="C383" s="75" t="s">
        <v>823</v>
      </c>
      <c r="D383" s="293">
        <f>D388+D393+D398+D403+D408+D413+D418+D423+D428</f>
        <v>4820</v>
      </c>
      <c r="E383" s="293">
        <f>D383/D382*100</f>
        <v>100</v>
      </c>
      <c r="F383" s="265">
        <f>F388+F393+F398+F403+F408+F418+F413+F423+F428</f>
        <v>2511.5</v>
      </c>
      <c r="G383" s="293">
        <f>F383/F382*100</f>
        <v>100</v>
      </c>
      <c r="H383" s="293">
        <f>F383/D383*100-100</f>
        <v>-47.89419087136929</v>
      </c>
    </row>
    <row r="384" spans="1:11" s="19" customFormat="1" ht="20.100000000000001" customHeight="1" x14ac:dyDescent="0.2">
      <c r="A384" s="423"/>
      <c r="B384" s="479"/>
      <c r="C384" s="75" t="s">
        <v>824</v>
      </c>
      <c r="D384" s="293">
        <v>0</v>
      </c>
      <c r="E384" s="293">
        <v>0</v>
      </c>
      <c r="F384" s="265">
        <f t="shared" ref="F384:F386" si="9">F389+F394+F399+F404+F409+F419+F414+F424+F429</f>
        <v>0</v>
      </c>
      <c r="G384" s="293">
        <v>0</v>
      </c>
      <c r="H384" s="293" t="s">
        <v>97</v>
      </c>
    </row>
    <row r="385" spans="1:18" s="19" customFormat="1" ht="20.100000000000001" customHeight="1" x14ac:dyDescent="0.2">
      <c r="A385" s="423"/>
      <c r="B385" s="479"/>
      <c r="C385" s="75" t="s">
        <v>825</v>
      </c>
      <c r="D385" s="293">
        <v>0</v>
      </c>
      <c r="E385" s="293">
        <v>0</v>
      </c>
      <c r="F385" s="265">
        <f t="shared" si="9"/>
        <v>0</v>
      </c>
      <c r="G385" s="293">
        <v>0</v>
      </c>
      <c r="H385" s="293" t="s">
        <v>97</v>
      </c>
    </row>
    <row r="386" spans="1:18" s="19" customFormat="1" ht="20.100000000000001" customHeight="1" x14ac:dyDescent="0.2">
      <c r="A386" s="423"/>
      <c r="B386" s="479"/>
      <c r="C386" s="75" t="s">
        <v>826</v>
      </c>
      <c r="D386" s="293">
        <v>0</v>
      </c>
      <c r="E386" s="293">
        <v>0</v>
      </c>
      <c r="F386" s="265">
        <f t="shared" si="9"/>
        <v>0</v>
      </c>
      <c r="G386" s="293">
        <v>0</v>
      </c>
      <c r="H386" s="293" t="s">
        <v>97</v>
      </c>
    </row>
    <row r="387" spans="1:18" s="19" customFormat="1" ht="20.100000000000001" customHeight="1" x14ac:dyDescent="0.2">
      <c r="A387" s="425" t="s">
        <v>122</v>
      </c>
      <c r="B387" s="426" t="s">
        <v>123</v>
      </c>
      <c r="C387" s="74" t="s">
        <v>822</v>
      </c>
      <c r="D387" s="292">
        <f>SUM(D388:D391)</f>
        <v>79</v>
      </c>
      <c r="E387" s="292">
        <f>SUM(E388:E391)</f>
        <v>100</v>
      </c>
      <c r="F387" s="292">
        <f>SUM(F388:F391)</f>
        <v>60</v>
      </c>
      <c r="G387" s="292">
        <f>SUM(G388:G391)</f>
        <v>100</v>
      </c>
      <c r="H387" s="292">
        <f>F387/D387*100-100</f>
        <v>-24.050632911392398</v>
      </c>
    </row>
    <row r="388" spans="1:18" s="19" customFormat="1" ht="33" customHeight="1" x14ac:dyDescent="0.2">
      <c r="A388" s="425"/>
      <c r="B388" s="426"/>
      <c r="C388" s="74" t="s">
        <v>823</v>
      </c>
      <c r="D388" s="292">
        <v>79</v>
      </c>
      <c r="E388" s="292">
        <f>D388/D387*100</f>
        <v>100</v>
      </c>
      <c r="F388" s="266">
        <v>60</v>
      </c>
      <c r="G388" s="292">
        <f>F388/F387*100</f>
        <v>100</v>
      </c>
      <c r="H388" s="292">
        <f>F388/D388*100-100</f>
        <v>-24.050632911392398</v>
      </c>
    </row>
    <row r="389" spans="1:18" s="19" customFormat="1" ht="20.100000000000001" customHeight="1" x14ac:dyDescent="0.2">
      <c r="A389" s="425"/>
      <c r="B389" s="426"/>
      <c r="C389" s="74" t="s">
        <v>824</v>
      </c>
      <c r="D389" s="292">
        <v>0</v>
      </c>
      <c r="E389" s="292">
        <v>0</v>
      </c>
      <c r="F389" s="292">
        <v>0</v>
      </c>
      <c r="G389" s="292">
        <v>0</v>
      </c>
      <c r="H389" s="292" t="s">
        <v>97</v>
      </c>
    </row>
    <row r="390" spans="1:18" s="19" customFormat="1" ht="20.100000000000001" customHeight="1" x14ac:dyDescent="0.2">
      <c r="A390" s="425"/>
      <c r="B390" s="426"/>
      <c r="C390" s="74" t="s">
        <v>825</v>
      </c>
      <c r="D390" s="292">
        <v>0</v>
      </c>
      <c r="E390" s="292">
        <v>0</v>
      </c>
      <c r="F390" s="292">
        <v>0</v>
      </c>
      <c r="G390" s="292">
        <v>0</v>
      </c>
      <c r="H390" s="292" t="s">
        <v>97</v>
      </c>
    </row>
    <row r="391" spans="1:18" s="19" customFormat="1" ht="20.100000000000001" customHeight="1" x14ac:dyDescent="0.2">
      <c r="A391" s="425"/>
      <c r="B391" s="426"/>
      <c r="C391" s="74" t="s">
        <v>826</v>
      </c>
      <c r="D391" s="292">
        <v>0</v>
      </c>
      <c r="E391" s="292">
        <v>0</v>
      </c>
      <c r="F391" s="292">
        <v>0</v>
      </c>
      <c r="G391" s="292">
        <v>0</v>
      </c>
      <c r="H391" s="292" t="s">
        <v>97</v>
      </c>
      <c r="I391" s="21"/>
      <c r="J391" s="21"/>
      <c r="K391" s="22"/>
      <c r="L391" s="23"/>
      <c r="M391" s="23"/>
      <c r="N391" s="24"/>
      <c r="O391" s="24"/>
      <c r="P391" s="24"/>
      <c r="Q391" s="24"/>
      <c r="R391" s="24"/>
    </row>
    <row r="392" spans="1:18" s="19" customFormat="1" ht="20.100000000000001" customHeight="1" x14ac:dyDescent="0.2">
      <c r="A392" s="425" t="s">
        <v>126</v>
      </c>
      <c r="B392" s="426" t="s">
        <v>127</v>
      </c>
      <c r="C392" s="74" t="s">
        <v>822</v>
      </c>
      <c r="D392" s="292">
        <f>SUM(D393:D396)</f>
        <v>546</v>
      </c>
      <c r="E392" s="292">
        <f>SUM(E393:E396)</f>
        <v>100</v>
      </c>
      <c r="F392" s="292">
        <f>SUM(F393:F396)</f>
        <v>363.1</v>
      </c>
      <c r="G392" s="292">
        <f>SUM(G393:G396)</f>
        <v>100</v>
      </c>
      <c r="H392" s="292">
        <f>F392/D392*100-100</f>
        <v>-33.498168498168496</v>
      </c>
      <c r="K392" s="25"/>
      <c r="L392" s="25"/>
      <c r="M392" s="25"/>
    </row>
    <row r="393" spans="1:18" s="19" customFormat="1" ht="31.5" customHeight="1" x14ac:dyDescent="0.2">
      <c r="A393" s="425"/>
      <c r="B393" s="426"/>
      <c r="C393" s="74" t="s">
        <v>823</v>
      </c>
      <c r="D393" s="292">
        <v>546</v>
      </c>
      <c r="E393" s="292">
        <f>D393/D392*100</f>
        <v>100</v>
      </c>
      <c r="F393" s="266">
        <v>363.1</v>
      </c>
      <c r="G393" s="292">
        <f>F393/F392*100</f>
        <v>100</v>
      </c>
      <c r="H393" s="292">
        <f t="shared" ref="H393:H398" si="10">F393/D393*100-100</f>
        <v>-33.498168498168496</v>
      </c>
    </row>
    <row r="394" spans="1:18" s="19" customFormat="1" ht="20.100000000000001" customHeight="1" x14ac:dyDescent="0.2">
      <c r="A394" s="425"/>
      <c r="B394" s="426"/>
      <c r="C394" s="74" t="s">
        <v>824</v>
      </c>
      <c r="D394" s="292">
        <v>0</v>
      </c>
      <c r="E394" s="292">
        <v>0</v>
      </c>
      <c r="F394" s="292">
        <v>0</v>
      </c>
      <c r="G394" s="292">
        <v>0</v>
      </c>
      <c r="H394" s="292" t="s">
        <v>97</v>
      </c>
    </row>
    <row r="395" spans="1:18" s="19" customFormat="1" ht="20.100000000000001" customHeight="1" x14ac:dyDescent="0.2">
      <c r="A395" s="425"/>
      <c r="B395" s="426"/>
      <c r="C395" s="74" t="s">
        <v>825</v>
      </c>
      <c r="D395" s="292">
        <v>0</v>
      </c>
      <c r="E395" s="292">
        <v>0</v>
      </c>
      <c r="F395" s="292">
        <v>0</v>
      </c>
      <c r="G395" s="292">
        <v>0</v>
      </c>
      <c r="H395" s="292" t="s">
        <v>97</v>
      </c>
    </row>
    <row r="396" spans="1:18" s="19" customFormat="1" ht="20.100000000000001" customHeight="1" x14ac:dyDescent="0.2">
      <c r="A396" s="425"/>
      <c r="B396" s="426"/>
      <c r="C396" s="74" t="s">
        <v>826</v>
      </c>
      <c r="D396" s="292">
        <v>0</v>
      </c>
      <c r="E396" s="292">
        <v>0</v>
      </c>
      <c r="F396" s="292">
        <v>0</v>
      </c>
      <c r="G396" s="292">
        <v>0</v>
      </c>
      <c r="H396" s="292" t="s">
        <v>97</v>
      </c>
    </row>
    <row r="397" spans="1:18" s="19" customFormat="1" ht="20.100000000000001" customHeight="1" x14ac:dyDescent="0.2">
      <c r="A397" s="425" t="s">
        <v>129</v>
      </c>
      <c r="B397" s="426" t="s">
        <v>130</v>
      </c>
      <c r="C397" s="74" t="s">
        <v>822</v>
      </c>
      <c r="D397" s="292">
        <f>SUM(D398:D401)</f>
        <v>165</v>
      </c>
      <c r="E397" s="292">
        <f>SUM(E398:E401)</f>
        <v>100</v>
      </c>
      <c r="F397" s="292">
        <f>SUM(F398:F401)</f>
        <v>7.6</v>
      </c>
      <c r="G397" s="292">
        <v>0</v>
      </c>
      <c r="H397" s="292">
        <f t="shared" si="10"/>
        <v>-95.393939393939391</v>
      </c>
    </row>
    <row r="398" spans="1:18" s="19" customFormat="1" ht="33" customHeight="1" x14ac:dyDescent="0.2">
      <c r="A398" s="425"/>
      <c r="B398" s="426"/>
      <c r="C398" s="74" t="s">
        <v>823</v>
      </c>
      <c r="D398" s="292">
        <v>165</v>
      </c>
      <c r="E398" s="292">
        <f>D398/D397*100</f>
        <v>100</v>
      </c>
      <c r="F398" s="266">
        <v>7.6</v>
      </c>
      <c r="G398" s="292">
        <v>0</v>
      </c>
      <c r="H398" s="292">
        <f t="shared" si="10"/>
        <v>-95.393939393939391</v>
      </c>
    </row>
    <row r="399" spans="1:18" s="19" customFormat="1" ht="20.100000000000001" customHeight="1" x14ac:dyDescent="0.2">
      <c r="A399" s="425"/>
      <c r="B399" s="426"/>
      <c r="C399" s="74" t="s">
        <v>824</v>
      </c>
      <c r="D399" s="292">
        <v>0</v>
      </c>
      <c r="E399" s="292">
        <v>0</v>
      </c>
      <c r="F399" s="292">
        <v>0</v>
      </c>
      <c r="G399" s="292">
        <v>0</v>
      </c>
      <c r="H399" s="292" t="s">
        <v>97</v>
      </c>
    </row>
    <row r="400" spans="1:18" s="19" customFormat="1" ht="20.100000000000001" customHeight="1" x14ac:dyDescent="0.2">
      <c r="A400" s="425"/>
      <c r="B400" s="426"/>
      <c r="C400" s="74" t="s">
        <v>825</v>
      </c>
      <c r="D400" s="292">
        <v>0</v>
      </c>
      <c r="E400" s="292">
        <v>0</v>
      </c>
      <c r="F400" s="292">
        <v>0</v>
      </c>
      <c r="G400" s="292">
        <v>0</v>
      </c>
      <c r="H400" s="292" t="s">
        <v>97</v>
      </c>
    </row>
    <row r="401" spans="1:8" s="19" customFormat="1" ht="20.100000000000001" customHeight="1" x14ac:dyDescent="0.2">
      <c r="A401" s="425"/>
      <c r="B401" s="426"/>
      <c r="C401" s="74" t="s">
        <v>826</v>
      </c>
      <c r="D401" s="292">
        <v>0</v>
      </c>
      <c r="E401" s="292">
        <v>0</v>
      </c>
      <c r="F401" s="292">
        <v>0</v>
      </c>
      <c r="G401" s="292">
        <v>0</v>
      </c>
      <c r="H401" s="292" t="s">
        <v>97</v>
      </c>
    </row>
    <row r="402" spans="1:8" s="19" customFormat="1" ht="20.100000000000001" customHeight="1" x14ac:dyDescent="0.2">
      <c r="A402" s="425" t="s">
        <v>132</v>
      </c>
      <c r="B402" s="426" t="s">
        <v>849</v>
      </c>
      <c r="C402" s="74" t="s">
        <v>822</v>
      </c>
      <c r="D402" s="292">
        <f>SUM(D403:D406)</f>
        <v>194</v>
      </c>
      <c r="E402" s="292">
        <f>SUM(E403:E406)</f>
        <v>100</v>
      </c>
      <c r="F402" s="292">
        <f>SUM(F403:F406)</f>
        <v>40</v>
      </c>
      <c r="G402" s="292">
        <f>SUM(G403:G406)</f>
        <v>0</v>
      </c>
      <c r="H402" s="292">
        <f t="shared" ref="H402:H408" si="11">F402/D402*100-100</f>
        <v>-79.381443298969074</v>
      </c>
    </row>
    <row r="403" spans="1:8" s="19" customFormat="1" ht="32.25" customHeight="1" x14ac:dyDescent="0.2">
      <c r="A403" s="425"/>
      <c r="B403" s="426"/>
      <c r="C403" s="74" t="s">
        <v>823</v>
      </c>
      <c r="D403" s="292">
        <v>194</v>
      </c>
      <c r="E403" s="292">
        <f>D403/D402*100</f>
        <v>100</v>
      </c>
      <c r="F403" s="266">
        <v>40</v>
      </c>
      <c r="G403" s="292">
        <v>0</v>
      </c>
      <c r="H403" s="292">
        <f t="shared" si="11"/>
        <v>-79.381443298969074</v>
      </c>
    </row>
    <row r="404" spans="1:8" s="19" customFormat="1" ht="20.100000000000001" customHeight="1" x14ac:dyDescent="0.2">
      <c r="A404" s="425"/>
      <c r="B404" s="426"/>
      <c r="C404" s="74" t="s">
        <v>824</v>
      </c>
      <c r="D404" s="292">
        <v>0</v>
      </c>
      <c r="E404" s="292">
        <v>0</v>
      </c>
      <c r="F404" s="292">
        <v>0</v>
      </c>
      <c r="G404" s="292">
        <v>0</v>
      </c>
      <c r="H404" s="292" t="s">
        <v>97</v>
      </c>
    </row>
    <row r="405" spans="1:8" s="19" customFormat="1" ht="20.100000000000001" customHeight="1" x14ac:dyDescent="0.2">
      <c r="A405" s="425"/>
      <c r="B405" s="426"/>
      <c r="C405" s="74" t="s">
        <v>825</v>
      </c>
      <c r="D405" s="292">
        <v>0</v>
      </c>
      <c r="E405" s="292">
        <v>0</v>
      </c>
      <c r="F405" s="292">
        <v>0</v>
      </c>
      <c r="G405" s="292">
        <v>0</v>
      </c>
      <c r="H405" s="292" t="s">
        <v>97</v>
      </c>
    </row>
    <row r="406" spans="1:8" s="19" customFormat="1" ht="20.100000000000001" customHeight="1" x14ac:dyDescent="0.2">
      <c r="A406" s="425"/>
      <c r="B406" s="426"/>
      <c r="C406" s="74" t="s">
        <v>826</v>
      </c>
      <c r="D406" s="292">
        <v>0</v>
      </c>
      <c r="E406" s="292">
        <v>0</v>
      </c>
      <c r="F406" s="292">
        <v>0</v>
      </c>
      <c r="G406" s="292">
        <v>0</v>
      </c>
      <c r="H406" s="292" t="s">
        <v>97</v>
      </c>
    </row>
    <row r="407" spans="1:8" s="19" customFormat="1" ht="20.100000000000001" customHeight="1" x14ac:dyDescent="0.2">
      <c r="A407" s="425" t="s">
        <v>135</v>
      </c>
      <c r="B407" s="426" t="s">
        <v>850</v>
      </c>
      <c r="C407" s="74" t="s">
        <v>822</v>
      </c>
      <c r="D407" s="292">
        <f>SUM(D408:D411)</f>
        <v>266</v>
      </c>
      <c r="E407" s="292">
        <f>SUM(E408:E411)</f>
        <v>100</v>
      </c>
      <c r="F407" s="292">
        <f>SUM(F408:F411)</f>
        <v>45.3</v>
      </c>
      <c r="G407" s="292">
        <f>SUM(G408:G411)</f>
        <v>100</v>
      </c>
      <c r="H407" s="292">
        <f t="shared" si="11"/>
        <v>-82.969924812030072</v>
      </c>
    </row>
    <row r="408" spans="1:8" s="19" customFormat="1" ht="29.25" customHeight="1" x14ac:dyDescent="0.2">
      <c r="A408" s="425"/>
      <c r="B408" s="426"/>
      <c r="C408" s="74" t="s">
        <v>823</v>
      </c>
      <c r="D408" s="292">
        <v>266</v>
      </c>
      <c r="E408" s="292">
        <f>D408/D407*100</f>
        <v>100</v>
      </c>
      <c r="F408" s="266">
        <v>45.3</v>
      </c>
      <c r="G408" s="292">
        <f>F408/F407*100</f>
        <v>100</v>
      </c>
      <c r="H408" s="292">
        <f t="shared" si="11"/>
        <v>-82.969924812030072</v>
      </c>
    </row>
    <row r="409" spans="1:8" s="19" customFormat="1" ht="20.100000000000001" customHeight="1" x14ac:dyDescent="0.2">
      <c r="A409" s="425"/>
      <c r="B409" s="426"/>
      <c r="C409" s="74" t="s">
        <v>824</v>
      </c>
      <c r="D409" s="292">
        <v>0</v>
      </c>
      <c r="E409" s="292">
        <v>0</v>
      </c>
      <c r="F409" s="292">
        <v>0</v>
      </c>
      <c r="G409" s="292">
        <v>0</v>
      </c>
      <c r="H409" s="292" t="s">
        <v>97</v>
      </c>
    </row>
    <row r="410" spans="1:8" s="19" customFormat="1" ht="20.100000000000001" customHeight="1" x14ac:dyDescent="0.2">
      <c r="A410" s="425"/>
      <c r="B410" s="426"/>
      <c r="C410" s="74" t="s">
        <v>825</v>
      </c>
      <c r="D410" s="292">
        <v>0</v>
      </c>
      <c r="E410" s="292">
        <v>0</v>
      </c>
      <c r="F410" s="292">
        <v>0</v>
      </c>
      <c r="G410" s="292">
        <v>0</v>
      </c>
      <c r="H410" s="292" t="s">
        <v>97</v>
      </c>
    </row>
    <row r="411" spans="1:8" s="19" customFormat="1" ht="20.100000000000001" customHeight="1" x14ac:dyDescent="0.2">
      <c r="A411" s="425"/>
      <c r="B411" s="426"/>
      <c r="C411" s="74" t="s">
        <v>826</v>
      </c>
      <c r="D411" s="292">
        <v>0</v>
      </c>
      <c r="E411" s="292">
        <v>0</v>
      </c>
      <c r="F411" s="292">
        <v>0</v>
      </c>
      <c r="G411" s="292">
        <v>0</v>
      </c>
      <c r="H411" s="292" t="s">
        <v>97</v>
      </c>
    </row>
    <row r="412" spans="1:8" s="19" customFormat="1" ht="20.100000000000001" customHeight="1" x14ac:dyDescent="0.2">
      <c r="A412" s="425" t="s">
        <v>138</v>
      </c>
      <c r="B412" s="426" t="s">
        <v>139</v>
      </c>
      <c r="C412" s="74" t="s">
        <v>822</v>
      </c>
      <c r="D412" s="292">
        <f>SUM(D413:D416)</f>
        <v>311</v>
      </c>
      <c r="E412" s="292">
        <f>SUM(E413:E416)</f>
        <v>100</v>
      </c>
      <c r="F412" s="266">
        <f>F413</f>
        <v>124.9</v>
      </c>
      <c r="G412" s="292">
        <f>G413</f>
        <v>100</v>
      </c>
      <c r="H412" s="292">
        <f>F412/D412*100-100</f>
        <v>-59.839228295819936</v>
      </c>
    </row>
    <row r="413" spans="1:8" s="19" customFormat="1" ht="32.25" customHeight="1" x14ac:dyDescent="0.2">
      <c r="A413" s="425"/>
      <c r="B413" s="426"/>
      <c r="C413" s="74" t="s">
        <v>823</v>
      </c>
      <c r="D413" s="292">
        <v>311</v>
      </c>
      <c r="E413" s="292">
        <f>D413/D412*100</f>
        <v>100</v>
      </c>
      <c r="F413" s="266">
        <v>124.9</v>
      </c>
      <c r="G413" s="292">
        <f>F413/F412*100</f>
        <v>100</v>
      </c>
      <c r="H413" s="292">
        <f>F413/D413*100-100</f>
        <v>-59.839228295819936</v>
      </c>
    </row>
    <row r="414" spans="1:8" s="19" customFormat="1" ht="20.100000000000001" customHeight="1" x14ac:dyDescent="0.2">
      <c r="A414" s="425"/>
      <c r="B414" s="426"/>
      <c r="C414" s="74" t="s">
        <v>824</v>
      </c>
      <c r="D414" s="292">
        <v>0</v>
      </c>
      <c r="E414" s="292">
        <v>0</v>
      </c>
      <c r="F414" s="292">
        <v>0</v>
      </c>
      <c r="G414" s="292">
        <v>0</v>
      </c>
      <c r="H414" s="292" t="s">
        <v>97</v>
      </c>
    </row>
    <row r="415" spans="1:8" s="19" customFormat="1" ht="20.100000000000001" customHeight="1" x14ac:dyDescent="0.2">
      <c r="A415" s="425"/>
      <c r="B415" s="426"/>
      <c r="C415" s="74" t="s">
        <v>825</v>
      </c>
      <c r="D415" s="292">
        <v>0</v>
      </c>
      <c r="E415" s="292">
        <v>0</v>
      </c>
      <c r="F415" s="292">
        <v>0</v>
      </c>
      <c r="G415" s="292">
        <v>0</v>
      </c>
      <c r="H415" s="292" t="s">
        <v>97</v>
      </c>
    </row>
    <row r="416" spans="1:8" s="19" customFormat="1" ht="20.100000000000001" customHeight="1" x14ac:dyDescent="0.2">
      <c r="A416" s="425"/>
      <c r="B416" s="426"/>
      <c r="C416" s="74" t="s">
        <v>826</v>
      </c>
      <c r="D416" s="292">
        <v>0</v>
      </c>
      <c r="E416" s="292">
        <v>0</v>
      </c>
      <c r="F416" s="292">
        <v>0</v>
      </c>
      <c r="G416" s="292">
        <v>0</v>
      </c>
      <c r="H416" s="292" t="s">
        <v>97</v>
      </c>
    </row>
    <row r="417" spans="1:8" s="19" customFormat="1" ht="20.100000000000001" customHeight="1" x14ac:dyDescent="0.2">
      <c r="A417" s="425" t="s">
        <v>140</v>
      </c>
      <c r="B417" s="426" t="s">
        <v>851</v>
      </c>
      <c r="C417" s="74" t="s">
        <v>822</v>
      </c>
      <c r="D417" s="292">
        <f>SUM(D418:D421)</f>
        <v>259</v>
      </c>
      <c r="E417" s="292">
        <f>SUM(E418:E421)</f>
        <v>100</v>
      </c>
      <c r="F417" s="292">
        <f>SUM(F418:F421)</f>
        <v>73.7</v>
      </c>
      <c r="G417" s="292">
        <f>SUM(G418:G421)</f>
        <v>100</v>
      </c>
      <c r="H417" s="292">
        <f>F417/D417*100-100</f>
        <v>-71.544401544401538</v>
      </c>
    </row>
    <row r="418" spans="1:8" s="19" customFormat="1" ht="33.75" customHeight="1" x14ac:dyDescent="0.2">
      <c r="A418" s="425"/>
      <c r="B418" s="426"/>
      <c r="C418" s="74" t="s">
        <v>823</v>
      </c>
      <c r="D418" s="292">
        <v>259</v>
      </c>
      <c r="E418" s="292">
        <f>D418/D417*100</f>
        <v>100</v>
      </c>
      <c r="F418" s="266">
        <v>73.7</v>
      </c>
      <c r="G418" s="292">
        <f>F418/F417*100</f>
        <v>100</v>
      </c>
      <c r="H418" s="292">
        <f>F418/D418*100-100</f>
        <v>-71.544401544401538</v>
      </c>
    </row>
    <row r="419" spans="1:8" s="19" customFormat="1" ht="20.100000000000001" customHeight="1" x14ac:dyDescent="0.2">
      <c r="A419" s="425"/>
      <c r="B419" s="426"/>
      <c r="C419" s="74" t="s">
        <v>824</v>
      </c>
      <c r="D419" s="292">
        <v>0</v>
      </c>
      <c r="E419" s="292">
        <v>0</v>
      </c>
      <c r="F419" s="292">
        <v>0</v>
      </c>
      <c r="G419" s="292">
        <v>0</v>
      </c>
      <c r="H419" s="292" t="s">
        <v>97</v>
      </c>
    </row>
    <row r="420" spans="1:8" s="19" customFormat="1" ht="20.100000000000001" customHeight="1" x14ac:dyDescent="0.2">
      <c r="A420" s="425"/>
      <c r="B420" s="426"/>
      <c r="C420" s="74" t="s">
        <v>825</v>
      </c>
      <c r="D420" s="292">
        <v>0</v>
      </c>
      <c r="E420" s="292">
        <v>0</v>
      </c>
      <c r="F420" s="292">
        <v>0</v>
      </c>
      <c r="G420" s="292">
        <v>0</v>
      </c>
      <c r="H420" s="292" t="s">
        <v>97</v>
      </c>
    </row>
    <row r="421" spans="1:8" s="19" customFormat="1" ht="20.100000000000001" customHeight="1" x14ac:dyDescent="0.2">
      <c r="A421" s="425"/>
      <c r="B421" s="426"/>
      <c r="C421" s="74" t="s">
        <v>826</v>
      </c>
      <c r="D421" s="292">
        <v>0</v>
      </c>
      <c r="E421" s="292">
        <v>0</v>
      </c>
      <c r="F421" s="292">
        <v>0</v>
      </c>
      <c r="G421" s="292">
        <v>0</v>
      </c>
      <c r="H421" s="292" t="s">
        <v>97</v>
      </c>
    </row>
    <row r="422" spans="1:8" s="19" customFormat="1" ht="20.100000000000001" customHeight="1" x14ac:dyDescent="0.2">
      <c r="A422" s="425" t="s">
        <v>143</v>
      </c>
      <c r="B422" s="426" t="s">
        <v>852</v>
      </c>
      <c r="C422" s="74" t="s">
        <v>822</v>
      </c>
      <c r="D422" s="292">
        <f>SUM(D423:D426)</f>
        <v>228</v>
      </c>
      <c r="E422" s="292">
        <f>SUM(E423:E426)</f>
        <v>100</v>
      </c>
      <c r="F422" s="292">
        <f>SUM(F423:F426)</f>
        <v>141</v>
      </c>
      <c r="G422" s="292">
        <f>SUM(G423:G426)</f>
        <v>100</v>
      </c>
      <c r="H422" s="292">
        <f>F422/D422*100-100</f>
        <v>-38.157894736842103</v>
      </c>
    </row>
    <row r="423" spans="1:8" s="19" customFormat="1" ht="34.5" customHeight="1" x14ac:dyDescent="0.2">
      <c r="A423" s="425"/>
      <c r="B423" s="426"/>
      <c r="C423" s="74" t="s">
        <v>823</v>
      </c>
      <c r="D423" s="292">
        <v>228</v>
      </c>
      <c r="E423" s="292">
        <f>D423/D422*100</f>
        <v>100</v>
      </c>
      <c r="F423" s="250">
        <v>141</v>
      </c>
      <c r="G423" s="292">
        <f>F423/F422*100</f>
        <v>100</v>
      </c>
      <c r="H423" s="292">
        <f>F423/D423*100-100</f>
        <v>-38.157894736842103</v>
      </c>
    </row>
    <row r="424" spans="1:8" s="19" customFormat="1" ht="20.100000000000001" customHeight="1" x14ac:dyDescent="0.2">
      <c r="A424" s="425"/>
      <c r="B424" s="426"/>
      <c r="C424" s="74" t="s">
        <v>824</v>
      </c>
      <c r="D424" s="292">
        <v>0</v>
      </c>
      <c r="E424" s="292">
        <v>0</v>
      </c>
      <c r="F424" s="292">
        <v>0</v>
      </c>
      <c r="G424" s="292">
        <v>0</v>
      </c>
      <c r="H424" s="292" t="s">
        <v>97</v>
      </c>
    </row>
    <row r="425" spans="1:8" s="19" customFormat="1" ht="20.100000000000001" customHeight="1" x14ac:dyDescent="0.2">
      <c r="A425" s="425"/>
      <c r="B425" s="426"/>
      <c r="C425" s="74" t="s">
        <v>825</v>
      </c>
      <c r="D425" s="292">
        <v>0</v>
      </c>
      <c r="E425" s="292">
        <v>0</v>
      </c>
      <c r="F425" s="292">
        <v>0</v>
      </c>
      <c r="G425" s="292">
        <v>0</v>
      </c>
      <c r="H425" s="292" t="s">
        <v>97</v>
      </c>
    </row>
    <row r="426" spans="1:8" s="19" customFormat="1" ht="20.100000000000001" customHeight="1" x14ac:dyDescent="0.2">
      <c r="A426" s="425"/>
      <c r="B426" s="426"/>
      <c r="C426" s="74" t="s">
        <v>826</v>
      </c>
      <c r="D426" s="292">
        <v>0</v>
      </c>
      <c r="E426" s="292">
        <v>0</v>
      </c>
      <c r="F426" s="292">
        <v>0</v>
      </c>
      <c r="G426" s="292">
        <v>0</v>
      </c>
      <c r="H426" s="292" t="s">
        <v>97</v>
      </c>
    </row>
    <row r="427" spans="1:8" s="19" customFormat="1" ht="20.100000000000001" customHeight="1" x14ac:dyDescent="0.2">
      <c r="A427" s="425" t="s">
        <v>1192</v>
      </c>
      <c r="B427" s="426" t="s">
        <v>853</v>
      </c>
      <c r="C427" s="74" t="s">
        <v>854</v>
      </c>
      <c r="D427" s="292">
        <f>SUM(D428:D431)</f>
        <v>2772</v>
      </c>
      <c r="E427" s="292">
        <f>SUM(E428:E431)</f>
        <v>100</v>
      </c>
      <c r="F427" s="292">
        <f>SUM(F428:F431)</f>
        <v>1655.9</v>
      </c>
      <c r="G427" s="292">
        <f>SUM(G428:G431)</f>
        <v>100</v>
      </c>
      <c r="H427" s="292">
        <f>F427/D427*100-100</f>
        <v>-40.26334776334776</v>
      </c>
    </row>
    <row r="428" spans="1:8" s="19" customFormat="1" ht="33.75" customHeight="1" x14ac:dyDescent="0.2">
      <c r="A428" s="425"/>
      <c r="B428" s="426"/>
      <c r="C428" s="74" t="s">
        <v>823</v>
      </c>
      <c r="D428" s="292">
        <v>2772</v>
      </c>
      <c r="E428" s="292">
        <f>D428/D427*100</f>
        <v>100</v>
      </c>
      <c r="F428" s="250">
        <v>1655.9</v>
      </c>
      <c r="G428" s="292">
        <f>F428/F427*100</f>
        <v>100</v>
      </c>
      <c r="H428" s="292">
        <f>F428/D428*100-100</f>
        <v>-40.26334776334776</v>
      </c>
    </row>
    <row r="429" spans="1:8" s="19" customFormat="1" ht="20.100000000000001" customHeight="1" x14ac:dyDescent="0.2">
      <c r="A429" s="425"/>
      <c r="B429" s="426"/>
      <c r="C429" s="74" t="s">
        <v>824</v>
      </c>
      <c r="D429" s="292">
        <v>0</v>
      </c>
      <c r="E429" s="292">
        <v>0</v>
      </c>
      <c r="F429" s="292">
        <v>0</v>
      </c>
      <c r="G429" s="292">
        <v>0</v>
      </c>
      <c r="H429" s="292" t="s">
        <v>97</v>
      </c>
    </row>
    <row r="430" spans="1:8" s="19" customFormat="1" ht="20.100000000000001" customHeight="1" x14ac:dyDescent="0.2">
      <c r="A430" s="425"/>
      <c r="B430" s="426"/>
      <c r="C430" s="74" t="s">
        <v>825</v>
      </c>
      <c r="D430" s="292">
        <v>0</v>
      </c>
      <c r="E430" s="292">
        <v>0</v>
      </c>
      <c r="F430" s="292">
        <v>0</v>
      </c>
      <c r="G430" s="292">
        <v>0</v>
      </c>
      <c r="H430" s="292" t="s">
        <v>97</v>
      </c>
    </row>
    <row r="431" spans="1:8" s="19" customFormat="1" ht="30.75" customHeight="1" x14ac:dyDescent="0.2">
      <c r="A431" s="425"/>
      <c r="B431" s="426"/>
      <c r="C431" s="74" t="s">
        <v>826</v>
      </c>
      <c r="D431" s="292">
        <v>0</v>
      </c>
      <c r="E431" s="292">
        <v>0</v>
      </c>
      <c r="F431" s="292">
        <v>0</v>
      </c>
      <c r="G431" s="292">
        <v>0</v>
      </c>
      <c r="H431" s="292" t="s">
        <v>97</v>
      </c>
    </row>
    <row r="432" spans="1:8" s="19" customFormat="1" ht="20.100000000000001" customHeight="1" x14ac:dyDescent="0.2">
      <c r="A432" s="423" t="s">
        <v>146</v>
      </c>
      <c r="B432" s="424" t="s">
        <v>1135</v>
      </c>
      <c r="C432" s="75" t="s">
        <v>822</v>
      </c>
      <c r="D432" s="293">
        <f>SUM(D433:D436)</f>
        <v>581</v>
      </c>
      <c r="E432" s="293">
        <f>SUM(E433:E436)</f>
        <v>100</v>
      </c>
      <c r="F432" s="293">
        <f>SUM(F433:F436)</f>
        <v>103.39999999999999</v>
      </c>
      <c r="G432" s="293">
        <f>SUM(G433:G436)</f>
        <v>100</v>
      </c>
      <c r="H432" s="293">
        <f>F432/D432*100-100</f>
        <v>-82.203098106712559</v>
      </c>
    </row>
    <row r="433" spans="1:17" s="19" customFormat="1" ht="36.75" customHeight="1" x14ac:dyDescent="0.2">
      <c r="A433" s="423"/>
      <c r="B433" s="424"/>
      <c r="C433" s="75" t="s">
        <v>823</v>
      </c>
      <c r="D433" s="293">
        <f>D438+D443</f>
        <v>581</v>
      </c>
      <c r="E433" s="293">
        <f>D433/D432*100</f>
        <v>100</v>
      </c>
      <c r="F433" s="267">
        <f>F438+F443</f>
        <v>103.39999999999999</v>
      </c>
      <c r="G433" s="293">
        <f>F433/F432*100</f>
        <v>100</v>
      </c>
      <c r="H433" s="293">
        <f>F433/D433*100-100</f>
        <v>-82.203098106712559</v>
      </c>
    </row>
    <row r="434" spans="1:17" s="19" customFormat="1" ht="20.100000000000001" customHeight="1" x14ac:dyDescent="0.2">
      <c r="A434" s="423"/>
      <c r="B434" s="424"/>
      <c r="C434" s="75" t="s">
        <v>824</v>
      </c>
      <c r="D434" s="293">
        <v>0</v>
      </c>
      <c r="E434" s="293">
        <v>0</v>
      </c>
      <c r="F434" s="293">
        <v>0</v>
      </c>
      <c r="G434" s="293">
        <v>0</v>
      </c>
      <c r="H434" s="293" t="s">
        <v>97</v>
      </c>
    </row>
    <row r="435" spans="1:17" s="19" customFormat="1" ht="20.100000000000001" customHeight="1" x14ac:dyDescent="0.2">
      <c r="A435" s="423"/>
      <c r="B435" s="424"/>
      <c r="C435" s="75" t="s">
        <v>825</v>
      </c>
      <c r="D435" s="293">
        <v>0</v>
      </c>
      <c r="E435" s="293">
        <v>0</v>
      </c>
      <c r="F435" s="293">
        <v>0</v>
      </c>
      <c r="G435" s="293">
        <v>0</v>
      </c>
      <c r="H435" s="293" t="s">
        <v>97</v>
      </c>
    </row>
    <row r="436" spans="1:17" s="19" customFormat="1" ht="20.100000000000001" customHeight="1" x14ac:dyDescent="0.2">
      <c r="A436" s="423"/>
      <c r="B436" s="424"/>
      <c r="C436" s="75" t="s">
        <v>826</v>
      </c>
      <c r="D436" s="293">
        <v>0</v>
      </c>
      <c r="E436" s="293">
        <v>0</v>
      </c>
      <c r="F436" s="293">
        <v>0</v>
      </c>
      <c r="G436" s="293">
        <v>0</v>
      </c>
      <c r="H436" s="293" t="s">
        <v>97</v>
      </c>
    </row>
    <row r="437" spans="1:17" s="19" customFormat="1" ht="20.100000000000001" customHeight="1" x14ac:dyDescent="0.2">
      <c r="A437" s="425" t="s">
        <v>147</v>
      </c>
      <c r="B437" s="426" t="s">
        <v>148</v>
      </c>
      <c r="C437" s="74" t="s">
        <v>822</v>
      </c>
      <c r="D437" s="292">
        <f>SUM(D438:D441)</f>
        <v>446</v>
      </c>
      <c r="E437" s="292">
        <f>SUM(E438:E441)</f>
        <v>100</v>
      </c>
      <c r="F437" s="292">
        <f>SUM(F438:F441)</f>
        <v>35.299999999999997</v>
      </c>
      <c r="G437" s="292">
        <f>SUM(G438:G441)</f>
        <v>100</v>
      </c>
      <c r="H437" s="292">
        <f t="shared" ref="H437:H443" si="12">F437/D437*100-100</f>
        <v>-92.085201793721978</v>
      </c>
    </row>
    <row r="438" spans="1:17" s="19" customFormat="1" ht="30" customHeight="1" x14ac:dyDescent="0.2">
      <c r="A438" s="425"/>
      <c r="B438" s="426"/>
      <c r="C438" s="74" t="s">
        <v>823</v>
      </c>
      <c r="D438" s="292">
        <v>446</v>
      </c>
      <c r="E438" s="292">
        <f>D438/D437*100</f>
        <v>100</v>
      </c>
      <c r="F438" s="268">
        <v>35.299999999999997</v>
      </c>
      <c r="G438" s="292">
        <f>F438/F437*100</f>
        <v>100</v>
      </c>
      <c r="H438" s="292">
        <f t="shared" si="12"/>
        <v>-92.085201793721978</v>
      </c>
    </row>
    <row r="439" spans="1:17" s="19" customFormat="1" ht="20.100000000000001" customHeight="1" x14ac:dyDescent="0.2">
      <c r="A439" s="425"/>
      <c r="B439" s="426"/>
      <c r="C439" s="74" t="s">
        <v>824</v>
      </c>
      <c r="D439" s="292">
        <v>0</v>
      </c>
      <c r="E439" s="292">
        <v>0</v>
      </c>
      <c r="F439" s="292">
        <v>0</v>
      </c>
      <c r="G439" s="292">
        <v>0</v>
      </c>
      <c r="H439" s="292" t="s">
        <v>97</v>
      </c>
    </row>
    <row r="440" spans="1:17" s="19" customFormat="1" ht="20.100000000000001" customHeight="1" x14ac:dyDescent="0.2">
      <c r="A440" s="425"/>
      <c r="B440" s="426"/>
      <c r="C440" s="74" t="s">
        <v>825</v>
      </c>
      <c r="D440" s="292">
        <v>0</v>
      </c>
      <c r="E440" s="292">
        <v>0</v>
      </c>
      <c r="F440" s="292">
        <v>0</v>
      </c>
      <c r="G440" s="292">
        <v>0</v>
      </c>
      <c r="H440" s="292" t="s">
        <v>97</v>
      </c>
    </row>
    <row r="441" spans="1:17" s="19" customFormat="1" ht="20.100000000000001" customHeight="1" x14ac:dyDescent="0.2">
      <c r="A441" s="425"/>
      <c r="B441" s="426"/>
      <c r="C441" s="74" t="s">
        <v>826</v>
      </c>
      <c r="D441" s="292">
        <v>0</v>
      </c>
      <c r="E441" s="292">
        <v>0</v>
      </c>
      <c r="F441" s="292">
        <v>0</v>
      </c>
      <c r="G441" s="292">
        <v>0</v>
      </c>
      <c r="H441" s="292" t="s">
        <v>97</v>
      </c>
    </row>
    <row r="442" spans="1:17" s="26" customFormat="1" ht="20.100000000000001" customHeight="1" x14ac:dyDescent="0.2">
      <c r="A442" s="425" t="s">
        <v>150</v>
      </c>
      <c r="B442" s="426" t="s">
        <v>855</v>
      </c>
      <c r="C442" s="74" t="s">
        <v>822</v>
      </c>
      <c r="D442" s="292">
        <f>SUM(D443:D446)</f>
        <v>135</v>
      </c>
      <c r="E442" s="292">
        <f>SUM(E443:E446)</f>
        <v>100</v>
      </c>
      <c r="F442" s="292">
        <f>SUM(F443:F446)</f>
        <v>68.099999999999994</v>
      </c>
      <c r="G442" s="292">
        <f>SUM(G443:G446)</f>
        <v>100</v>
      </c>
      <c r="H442" s="292">
        <f t="shared" si="12"/>
        <v>-49.555555555555564</v>
      </c>
    </row>
    <row r="443" spans="1:17" s="26" customFormat="1" ht="28.5" customHeight="1" x14ac:dyDescent="0.2">
      <c r="A443" s="425"/>
      <c r="B443" s="426"/>
      <c r="C443" s="74" t="s">
        <v>823</v>
      </c>
      <c r="D443" s="292">
        <v>135</v>
      </c>
      <c r="E443" s="292">
        <f>D443/D442*100</f>
        <v>100</v>
      </c>
      <c r="F443" s="269">
        <v>68.099999999999994</v>
      </c>
      <c r="G443" s="292">
        <f>F443/F442*100</f>
        <v>100</v>
      </c>
      <c r="H443" s="292">
        <f t="shared" si="12"/>
        <v>-49.555555555555564</v>
      </c>
    </row>
    <row r="444" spans="1:17" s="26" customFormat="1" ht="20.100000000000001" customHeight="1" x14ac:dyDescent="0.2">
      <c r="A444" s="425"/>
      <c r="B444" s="426"/>
      <c r="C444" s="74" t="s">
        <v>824</v>
      </c>
      <c r="D444" s="292">
        <v>0</v>
      </c>
      <c r="E444" s="292">
        <v>0</v>
      </c>
      <c r="F444" s="292">
        <v>0</v>
      </c>
      <c r="G444" s="292">
        <v>0</v>
      </c>
      <c r="H444" s="292" t="s">
        <v>97</v>
      </c>
    </row>
    <row r="445" spans="1:17" s="26" customFormat="1" ht="20.100000000000001" customHeight="1" x14ac:dyDescent="0.2">
      <c r="A445" s="425"/>
      <c r="B445" s="426"/>
      <c r="C445" s="74" t="s">
        <v>825</v>
      </c>
      <c r="D445" s="292">
        <v>0</v>
      </c>
      <c r="E445" s="292">
        <v>0</v>
      </c>
      <c r="F445" s="292">
        <v>0</v>
      </c>
      <c r="G445" s="292">
        <v>0</v>
      </c>
      <c r="H445" s="292" t="s">
        <v>97</v>
      </c>
    </row>
    <row r="446" spans="1:17" s="26" customFormat="1" ht="20.100000000000001" customHeight="1" x14ac:dyDescent="0.2">
      <c r="A446" s="425"/>
      <c r="B446" s="426"/>
      <c r="C446" s="74" t="s">
        <v>826</v>
      </c>
      <c r="D446" s="292">
        <v>0</v>
      </c>
      <c r="E446" s="292">
        <v>0</v>
      </c>
      <c r="F446" s="292">
        <v>0</v>
      </c>
      <c r="G446" s="292">
        <v>0</v>
      </c>
      <c r="H446" s="292" t="s">
        <v>97</v>
      </c>
    </row>
    <row r="447" spans="1:17" s="24" customFormat="1" ht="20.100000000000001" customHeight="1" x14ac:dyDescent="0.2">
      <c r="A447" s="423" t="s">
        <v>153</v>
      </c>
      <c r="B447" s="424" t="s">
        <v>1108</v>
      </c>
      <c r="C447" s="75" t="s">
        <v>822</v>
      </c>
      <c r="D447" s="293">
        <f>SUM(D448:D451)</f>
        <v>4082</v>
      </c>
      <c r="E447" s="293">
        <f>SUM(E448:E451)</f>
        <v>100</v>
      </c>
      <c r="F447" s="293">
        <f>SUM(F448:F451)</f>
        <v>3942.6</v>
      </c>
      <c r="G447" s="293">
        <f>SUM(G448:G451)</f>
        <v>100</v>
      </c>
      <c r="H447" s="293">
        <f t="shared" ref="H447:H455" si="13">F447/D447*100-100</f>
        <v>-3.4149926506614463</v>
      </c>
      <c r="I447" s="26"/>
      <c r="J447" s="26"/>
      <c r="K447" s="26"/>
      <c r="L447" s="26"/>
      <c r="M447" s="26"/>
      <c r="N447" s="26"/>
      <c r="O447" s="26"/>
      <c r="P447" s="26"/>
      <c r="Q447" s="26"/>
    </row>
    <row r="448" spans="1:17" s="24" customFormat="1" ht="36" customHeight="1" x14ac:dyDescent="0.2">
      <c r="A448" s="423"/>
      <c r="B448" s="424"/>
      <c r="C448" s="75" t="s">
        <v>823</v>
      </c>
      <c r="D448" s="293">
        <f>D453</f>
        <v>2800</v>
      </c>
      <c r="E448" s="293">
        <f>D448/D447*100</f>
        <v>68.593826555609994</v>
      </c>
      <c r="F448" s="293">
        <f>F453</f>
        <v>1500</v>
      </c>
      <c r="G448" s="293">
        <f>G453</f>
        <v>38.045959519099071</v>
      </c>
      <c r="H448" s="293">
        <f t="shared" si="13"/>
        <v>-46.428571428571431</v>
      </c>
      <c r="I448" s="26"/>
      <c r="J448" s="26"/>
      <c r="K448" s="26"/>
      <c r="L448" s="26"/>
      <c r="M448" s="26"/>
      <c r="N448" s="26"/>
      <c r="O448" s="26"/>
      <c r="P448" s="26"/>
      <c r="Q448" s="26"/>
    </row>
    <row r="449" spans="1:17" s="24" customFormat="1" ht="20.100000000000001" customHeight="1" x14ac:dyDescent="0.2">
      <c r="A449" s="423"/>
      <c r="B449" s="424"/>
      <c r="C449" s="75" t="s">
        <v>824</v>
      </c>
      <c r="D449" s="293">
        <f>D454</f>
        <v>0</v>
      </c>
      <c r="E449" s="293">
        <v>0</v>
      </c>
      <c r="F449" s="293">
        <f>F454</f>
        <v>1255.5</v>
      </c>
      <c r="G449" s="293">
        <f>F449/F447*100</f>
        <v>31.844468117485924</v>
      </c>
      <c r="H449" s="293" t="s">
        <v>97</v>
      </c>
      <c r="I449" s="26"/>
      <c r="J449" s="26"/>
      <c r="K449" s="26"/>
      <c r="L449" s="26"/>
      <c r="M449" s="26"/>
      <c r="N449" s="26"/>
      <c r="O449" s="26"/>
      <c r="P449" s="26"/>
      <c r="Q449" s="26"/>
    </row>
    <row r="450" spans="1:17" s="24" customFormat="1" ht="20.100000000000001" customHeight="1" x14ac:dyDescent="0.2">
      <c r="A450" s="423"/>
      <c r="B450" s="424"/>
      <c r="C450" s="75" t="s">
        <v>825</v>
      </c>
      <c r="D450" s="293">
        <f>D455</f>
        <v>1282</v>
      </c>
      <c r="E450" s="293">
        <f>D450/D447*100</f>
        <v>31.406173444390006</v>
      </c>
      <c r="F450" s="293">
        <f>F455</f>
        <v>1187.0999999999999</v>
      </c>
      <c r="G450" s="293">
        <f>F450/F447*100</f>
        <v>30.109572363415005</v>
      </c>
      <c r="H450" s="293">
        <f t="shared" si="13"/>
        <v>-7.4024960998440008</v>
      </c>
      <c r="I450" s="26"/>
      <c r="J450" s="26"/>
      <c r="K450" s="26"/>
      <c r="L450" s="26"/>
      <c r="M450" s="26"/>
      <c r="N450" s="26"/>
      <c r="O450" s="26"/>
      <c r="P450" s="26"/>
      <c r="Q450" s="26"/>
    </row>
    <row r="451" spans="1:17" s="24" customFormat="1" ht="20.100000000000001" customHeight="1" x14ac:dyDescent="0.2">
      <c r="A451" s="423"/>
      <c r="B451" s="424"/>
      <c r="C451" s="75" t="s">
        <v>826</v>
      </c>
      <c r="D451" s="293">
        <v>0</v>
      </c>
      <c r="E451" s="293">
        <v>0</v>
      </c>
      <c r="F451" s="293">
        <v>0</v>
      </c>
      <c r="G451" s="293">
        <v>0</v>
      </c>
      <c r="H451" s="293" t="s">
        <v>97</v>
      </c>
      <c r="I451" s="26"/>
      <c r="J451" s="26"/>
      <c r="K451" s="26"/>
      <c r="L451" s="26"/>
      <c r="M451" s="26"/>
      <c r="N451" s="26"/>
      <c r="O451" s="26"/>
      <c r="P451" s="26"/>
      <c r="Q451" s="26"/>
    </row>
    <row r="452" spans="1:17" s="26" customFormat="1" ht="20.100000000000001" customHeight="1" x14ac:dyDescent="0.2">
      <c r="A452" s="425" t="s">
        <v>154</v>
      </c>
      <c r="B452" s="426" t="s">
        <v>856</v>
      </c>
      <c r="C452" s="74" t="s">
        <v>822</v>
      </c>
      <c r="D452" s="292">
        <f>SUM(D453:D456)</f>
        <v>4082</v>
      </c>
      <c r="E452" s="292">
        <f>SUM(E453:E456)</f>
        <v>100</v>
      </c>
      <c r="F452" s="292">
        <f>SUM(F453:F456)</f>
        <v>3942.6</v>
      </c>
      <c r="G452" s="292">
        <f>SUM(G453:G456)</f>
        <v>100</v>
      </c>
      <c r="H452" s="292">
        <f t="shared" si="13"/>
        <v>-3.4149926506614463</v>
      </c>
    </row>
    <row r="453" spans="1:17" s="26" customFormat="1" ht="34.5" customHeight="1" x14ac:dyDescent="0.2">
      <c r="A453" s="425"/>
      <c r="B453" s="426"/>
      <c r="C453" s="74" t="s">
        <v>823</v>
      </c>
      <c r="D453" s="292">
        <v>2800</v>
      </c>
      <c r="E453" s="292">
        <f>D453/D452*100</f>
        <v>68.593826555609994</v>
      </c>
      <c r="F453" s="270">
        <v>1500</v>
      </c>
      <c r="G453" s="292">
        <f>F453/F452*100</f>
        <v>38.045959519099071</v>
      </c>
      <c r="H453" s="292">
        <f t="shared" si="13"/>
        <v>-46.428571428571431</v>
      </c>
    </row>
    <row r="454" spans="1:17" s="26" customFormat="1" ht="20.100000000000001" customHeight="1" x14ac:dyDescent="0.2">
      <c r="A454" s="425"/>
      <c r="B454" s="426"/>
      <c r="C454" s="74" t="s">
        <v>824</v>
      </c>
      <c r="D454" s="292">
        <v>0</v>
      </c>
      <c r="E454" s="292">
        <v>0</v>
      </c>
      <c r="F454" s="292">
        <v>1255.5</v>
      </c>
      <c r="G454" s="292">
        <f>F454/F452*100</f>
        <v>31.844468117485924</v>
      </c>
      <c r="H454" s="292" t="s">
        <v>97</v>
      </c>
    </row>
    <row r="455" spans="1:17" s="26" customFormat="1" ht="20.100000000000001" customHeight="1" x14ac:dyDescent="0.2">
      <c r="A455" s="425"/>
      <c r="B455" s="426"/>
      <c r="C455" s="74" t="s">
        <v>825</v>
      </c>
      <c r="D455" s="292">
        <v>1282</v>
      </c>
      <c r="E455" s="292">
        <f>D455/D452*100</f>
        <v>31.406173444390006</v>
      </c>
      <c r="F455" s="292">
        <v>1187.0999999999999</v>
      </c>
      <c r="G455" s="292">
        <f>F455/F452*100</f>
        <v>30.109572363415005</v>
      </c>
      <c r="H455" s="292">
        <f t="shared" si="13"/>
        <v>-7.4024960998440008</v>
      </c>
    </row>
    <row r="456" spans="1:17" s="26" customFormat="1" ht="20.100000000000001" customHeight="1" x14ac:dyDescent="0.2">
      <c r="A456" s="425"/>
      <c r="B456" s="426"/>
      <c r="C456" s="74" t="s">
        <v>826</v>
      </c>
      <c r="D456" s="292">
        <v>0</v>
      </c>
      <c r="E456" s="292">
        <v>0</v>
      </c>
      <c r="F456" s="292">
        <v>0</v>
      </c>
      <c r="G456" s="292">
        <v>0</v>
      </c>
      <c r="H456" s="292" t="s">
        <v>97</v>
      </c>
    </row>
    <row r="457" spans="1:17" s="26" customFormat="1" ht="20.100000000000001" hidden="1" customHeight="1" x14ac:dyDescent="0.2">
      <c r="A457" s="425" t="s">
        <v>1193</v>
      </c>
      <c r="B457" s="426" t="s">
        <v>857</v>
      </c>
      <c r="C457" s="74" t="s">
        <v>822</v>
      </c>
      <c r="D457" s="292" t="s">
        <v>1143</v>
      </c>
      <c r="E457" s="292" t="s">
        <v>1143</v>
      </c>
      <c r="F457" s="292" t="s">
        <v>1143</v>
      </c>
      <c r="G457" s="292" t="s">
        <v>1143</v>
      </c>
      <c r="H457" s="292" t="s">
        <v>1143</v>
      </c>
    </row>
    <row r="458" spans="1:17" s="26" customFormat="1" ht="32.25" hidden="1" customHeight="1" x14ac:dyDescent="0.2">
      <c r="A458" s="425"/>
      <c r="B458" s="426"/>
      <c r="C458" s="74" t="s">
        <v>823</v>
      </c>
      <c r="D458" s="292" t="s">
        <v>1143</v>
      </c>
      <c r="E458" s="292" t="s">
        <v>1143</v>
      </c>
      <c r="F458" s="292" t="s">
        <v>1143</v>
      </c>
      <c r="G458" s="292" t="s">
        <v>1143</v>
      </c>
      <c r="H458" s="292" t="s">
        <v>1143</v>
      </c>
    </row>
    <row r="459" spans="1:17" s="19" customFormat="1" ht="20.100000000000001" hidden="1" customHeight="1" x14ac:dyDescent="0.2">
      <c r="A459" s="425"/>
      <c r="B459" s="426"/>
      <c r="C459" s="74" t="s">
        <v>824</v>
      </c>
      <c r="D459" s="292" t="s">
        <v>1143</v>
      </c>
      <c r="E459" s="292" t="s">
        <v>1143</v>
      </c>
      <c r="F459" s="292" t="s">
        <v>1143</v>
      </c>
      <c r="G459" s="292" t="s">
        <v>1143</v>
      </c>
      <c r="H459" s="292" t="s">
        <v>1143</v>
      </c>
    </row>
    <row r="460" spans="1:17" s="19" customFormat="1" ht="20.100000000000001" hidden="1" customHeight="1" x14ac:dyDescent="0.2">
      <c r="A460" s="425"/>
      <c r="B460" s="426"/>
      <c r="C460" s="74" t="s">
        <v>825</v>
      </c>
      <c r="D460" s="292" t="s">
        <v>1143</v>
      </c>
      <c r="E460" s="292" t="s">
        <v>1143</v>
      </c>
      <c r="F460" s="292" t="s">
        <v>1143</v>
      </c>
      <c r="G460" s="292" t="s">
        <v>1143</v>
      </c>
      <c r="H460" s="292" t="s">
        <v>1143</v>
      </c>
    </row>
    <row r="461" spans="1:17" s="19" customFormat="1" ht="20.100000000000001" hidden="1" customHeight="1" x14ac:dyDescent="0.2">
      <c r="A461" s="425"/>
      <c r="B461" s="426"/>
      <c r="C461" s="74" t="s">
        <v>826</v>
      </c>
      <c r="D461" s="292" t="s">
        <v>1143</v>
      </c>
      <c r="E461" s="292" t="s">
        <v>1143</v>
      </c>
      <c r="F461" s="292" t="s">
        <v>1143</v>
      </c>
      <c r="G461" s="292" t="s">
        <v>1143</v>
      </c>
      <c r="H461" s="292" t="s">
        <v>1143</v>
      </c>
    </row>
    <row r="462" spans="1:17" s="19" customFormat="1" ht="20.100000000000001" hidden="1" customHeight="1" x14ac:dyDescent="0.2">
      <c r="A462" s="425" t="s">
        <v>1360</v>
      </c>
      <c r="B462" s="426" t="s">
        <v>1142</v>
      </c>
      <c r="C462" s="74" t="s">
        <v>822</v>
      </c>
      <c r="D462" s="292" t="s">
        <v>1143</v>
      </c>
      <c r="E462" s="292" t="s">
        <v>1143</v>
      </c>
      <c r="F462" s="292" t="s">
        <v>1143</v>
      </c>
      <c r="G462" s="292" t="s">
        <v>1143</v>
      </c>
      <c r="H462" s="292" t="s">
        <v>1143</v>
      </c>
    </row>
    <row r="463" spans="1:17" s="19" customFormat="1" ht="33" hidden="1" customHeight="1" x14ac:dyDescent="0.2">
      <c r="A463" s="425"/>
      <c r="B463" s="426"/>
      <c r="C463" s="74" t="s">
        <v>823</v>
      </c>
      <c r="D463" s="292" t="s">
        <v>1143</v>
      </c>
      <c r="E463" s="292" t="s">
        <v>1143</v>
      </c>
      <c r="F463" s="292" t="s">
        <v>1143</v>
      </c>
      <c r="G463" s="292" t="s">
        <v>1143</v>
      </c>
      <c r="H463" s="292" t="s">
        <v>1143</v>
      </c>
    </row>
    <row r="464" spans="1:17" s="19" customFormat="1" ht="20.100000000000001" hidden="1" customHeight="1" x14ac:dyDescent="0.2">
      <c r="A464" s="425"/>
      <c r="B464" s="426"/>
      <c r="C464" s="74" t="s">
        <v>824</v>
      </c>
      <c r="D464" s="292" t="s">
        <v>1143</v>
      </c>
      <c r="E464" s="292" t="s">
        <v>1143</v>
      </c>
      <c r="F464" s="292" t="s">
        <v>1143</v>
      </c>
      <c r="G464" s="292" t="s">
        <v>1143</v>
      </c>
      <c r="H464" s="292" t="s">
        <v>1143</v>
      </c>
    </row>
    <row r="465" spans="1:8" s="19" customFormat="1" ht="20.100000000000001" hidden="1" customHeight="1" x14ac:dyDescent="0.2">
      <c r="A465" s="425"/>
      <c r="B465" s="426"/>
      <c r="C465" s="74" t="s">
        <v>825</v>
      </c>
      <c r="D465" s="292" t="s">
        <v>1143</v>
      </c>
      <c r="E465" s="292" t="s">
        <v>1143</v>
      </c>
      <c r="F465" s="292" t="s">
        <v>1143</v>
      </c>
      <c r="G465" s="292" t="s">
        <v>1143</v>
      </c>
      <c r="H465" s="292" t="s">
        <v>1143</v>
      </c>
    </row>
    <row r="466" spans="1:8" s="19" customFormat="1" ht="20.100000000000001" hidden="1" customHeight="1" x14ac:dyDescent="0.2">
      <c r="A466" s="425"/>
      <c r="B466" s="426"/>
      <c r="C466" s="74" t="s">
        <v>826</v>
      </c>
      <c r="D466" s="292" t="s">
        <v>1143</v>
      </c>
      <c r="E466" s="292" t="s">
        <v>1143</v>
      </c>
      <c r="F466" s="292" t="s">
        <v>1143</v>
      </c>
      <c r="G466" s="292" t="s">
        <v>1143</v>
      </c>
      <c r="H466" s="292" t="s">
        <v>1143</v>
      </c>
    </row>
    <row r="467" spans="1:8" s="161" customFormat="1" x14ac:dyDescent="0.2">
      <c r="A467" s="473" t="s">
        <v>155</v>
      </c>
      <c r="B467" s="474" t="s">
        <v>156</v>
      </c>
      <c r="C467" s="175" t="s">
        <v>822</v>
      </c>
      <c r="D467" s="294">
        <f>SUM(D468:D471)</f>
        <v>405665.60000000003</v>
      </c>
      <c r="E467" s="294">
        <f>SUM(E468:E471)</f>
        <v>99.999999999999986</v>
      </c>
      <c r="F467" s="294">
        <f>SUM(F468:F471)</f>
        <v>269053.90000000002</v>
      </c>
      <c r="G467" s="294">
        <f>SUM(G468:G471)</f>
        <v>100</v>
      </c>
      <c r="H467" s="294">
        <f t="shared" ref="H467:H490" si="14">F467/D467*100-100</f>
        <v>-33.675939000003936</v>
      </c>
    </row>
    <row r="468" spans="1:8" s="161" customFormat="1" ht="31.5" x14ac:dyDescent="0.2">
      <c r="A468" s="473"/>
      <c r="B468" s="474"/>
      <c r="C468" s="175" t="s">
        <v>823</v>
      </c>
      <c r="D468" s="294">
        <f>D473+D493+D508+D528+D588+D598</f>
        <v>358423.5</v>
      </c>
      <c r="E468" s="294">
        <f>D468/D467*100</f>
        <v>88.3544229532896</v>
      </c>
      <c r="F468" s="294">
        <f>F473+F493+F508+F528+F588+F598</f>
        <v>232431.90000000002</v>
      </c>
      <c r="G468" s="294">
        <f>F468/F467*100</f>
        <v>86.388600945758455</v>
      </c>
      <c r="H468" s="294">
        <f t="shared" si="14"/>
        <v>-35.151601387743824</v>
      </c>
    </row>
    <row r="469" spans="1:8" s="161" customFormat="1" x14ac:dyDescent="0.2">
      <c r="A469" s="473"/>
      <c r="B469" s="474"/>
      <c r="C469" s="175" t="s">
        <v>824</v>
      </c>
      <c r="D469" s="294">
        <f>D474+D494+D509+D529+D589+D599</f>
        <v>9836.2000000000007</v>
      </c>
      <c r="E469" s="294">
        <f>D469/D467*100</f>
        <v>2.4247064577326745</v>
      </c>
      <c r="F469" s="294">
        <f>F474+F494+F509+F529+F589+F599</f>
        <v>9935.7000000000007</v>
      </c>
      <c r="G469" s="294">
        <f>F469/F467*100</f>
        <v>3.6928288346684432</v>
      </c>
      <c r="H469" s="294">
        <f t="shared" si="14"/>
        <v>1.0115695085500533</v>
      </c>
    </row>
    <row r="470" spans="1:8" s="161" customFormat="1" x14ac:dyDescent="0.2">
      <c r="A470" s="473"/>
      <c r="B470" s="474"/>
      <c r="C470" s="175" t="s">
        <v>825</v>
      </c>
      <c r="D470" s="294">
        <f>D475+D495+D510+D530+D590+D600</f>
        <v>26253.899999999998</v>
      </c>
      <c r="E470" s="294">
        <f>D470/D467*100</f>
        <v>6.4718083071377013</v>
      </c>
      <c r="F470" s="294">
        <f>F475+F495+F510+F530+F590+F600</f>
        <v>15291.500000000002</v>
      </c>
      <c r="G470" s="294">
        <f>F470/F467*100</f>
        <v>5.6834336911674574</v>
      </c>
      <c r="H470" s="294">
        <f t="shared" si="14"/>
        <v>-41.755320161956874</v>
      </c>
    </row>
    <row r="471" spans="1:8" s="161" customFormat="1" x14ac:dyDescent="0.2">
      <c r="A471" s="473"/>
      <c r="B471" s="474"/>
      <c r="C471" s="175" t="s">
        <v>826</v>
      </c>
      <c r="D471" s="294">
        <f>D476+D496+D511+D531+D591+D601</f>
        <v>11152</v>
      </c>
      <c r="E471" s="294">
        <f>D471/D467*100</f>
        <v>2.7490622818400179</v>
      </c>
      <c r="F471" s="294">
        <f>F476+F496+F511+F531+F591+F601</f>
        <v>11394.8</v>
      </c>
      <c r="G471" s="294">
        <f>F471/F467*100</f>
        <v>4.2351365284056461</v>
      </c>
      <c r="H471" s="294">
        <f t="shared" si="14"/>
        <v>2.1771879483500669</v>
      </c>
    </row>
    <row r="472" spans="1:8" s="163" customFormat="1" x14ac:dyDescent="0.2">
      <c r="A472" s="473" t="s">
        <v>159</v>
      </c>
      <c r="B472" s="474" t="s">
        <v>1153</v>
      </c>
      <c r="C472" s="175" t="s">
        <v>822</v>
      </c>
      <c r="D472" s="294">
        <f>SUM(D473:D476)</f>
        <v>57329.5</v>
      </c>
      <c r="E472" s="294">
        <f>SUM(E473:E476)</f>
        <v>99.999999999999986</v>
      </c>
      <c r="F472" s="294">
        <f>SUM(F473:F476)</f>
        <v>41700.199999999997</v>
      </c>
      <c r="G472" s="294">
        <f>SUM(G473:G476)</f>
        <v>100</v>
      </c>
      <c r="H472" s="294">
        <f t="shared" si="14"/>
        <v>-27.262229742104864</v>
      </c>
    </row>
    <row r="473" spans="1:8" s="163" customFormat="1" ht="31.5" x14ac:dyDescent="0.2">
      <c r="A473" s="473"/>
      <c r="B473" s="474"/>
      <c r="C473" s="175" t="s">
        <v>823</v>
      </c>
      <c r="D473" s="294">
        <f>D478+D483+D488</f>
        <v>57203</v>
      </c>
      <c r="E473" s="294">
        <f>D473/D472*100</f>
        <v>99.779345712067951</v>
      </c>
      <c r="F473" s="294">
        <f>F478+F483+F488</f>
        <v>41596.299999999996</v>
      </c>
      <c r="G473" s="294">
        <f>F473/F472*100</f>
        <v>99.750840523546643</v>
      </c>
      <c r="H473" s="294">
        <f t="shared" si="14"/>
        <v>-27.283009632361939</v>
      </c>
    </row>
    <row r="474" spans="1:8" s="163" customFormat="1" x14ac:dyDescent="0.2">
      <c r="A474" s="473"/>
      <c r="B474" s="474"/>
      <c r="C474" s="175" t="s">
        <v>824</v>
      </c>
      <c r="D474" s="294">
        <f>D479+D484+D489</f>
        <v>34</v>
      </c>
      <c r="E474" s="294">
        <f>D474/D472*100</f>
        <v>5.9306290827584408E-2</v>
      </c>
      <c r="F474" s="294">
        <f>F479+F484+F489</f>
        <v>33.6</v>
      </c>
      <c r="G474" s="294">
        <f>F474/F472*100</f>
        <v>8.0575153116771631E-2</v>
      </c>
      <c r="H474" s="294">
        <f t="shared" si="14"/>
        <v>-1.1764705882352899</v>
      </c>
    </row>
    <row r="475" spans="1:8" s="163" customFormat="1" x14ac:dyDescent="0.2">
      <c r="A475" s="473"/>
      <c r="B475" s="474"/>
      <c r="C475" s="175" t="s">
        <v>825</v>
      </c>
      <c r="D475" s="294">
        <f>D480+D485+D490</f>
        <v>17.5</v>
      </c>
      <c r="E475" s="294">
        <f>D475/D472*100</f>
        <v>3.0525296749491972E-2</v>
      </c>
      <c r="F475" s="294">
        <f>F480+F485+F490</f>
        <v>17.399999999999999</v>
      </c>
      <c r="G475" s="294">
        <f>F475/F472*100</f>
        <v>4.1726418578328157E-2</v>
      </c>
      <c r="H475" s="294">
        <f t="shared" si="14"/>
        <v>-0.57142857142858361</v>
      </c>
    </row>
    <row r="476" spans="1:8" s="163" customFormat="1" x14ac:dyDescent="0.2">
      <c r="A476" s="473"/>
      <c r="B476" s="474"/>
      <c r="C476" s="175" t="s">
        <v>826</v>
      </c>
      <c r="D476" s="294">
        <f>D481+D486+D491</f>
        <v>75</v>
      </c>
      <c r="E476" s="294">
        <f>D476/D472*100</f>
        <v>0.1308227003549656</v>
      </c>
      <c r="F476" s="294">
        <f>F481+F486+F491</f>
        <v>52.9</v>
      </c>
      <c r="G476" s="294">
        <f>F476/F472*100</f>
        <v>0.12685790475825057</v>
      </c>
      <c r="H476" s="294">
        <f t="shared" si="14"/>
        <v>-29.466666666666669</v>
      </c>
    </row>
    <row r="477" spans="1:8" s="163" customFormat="1" ht="24" customHeight="1" x14ac:dyDescent="0.2">
      <c r="A477" s="467" t="s">
        <v>163</v>
      </c>
      <c r="B477" s="468" t="s">
        <v>164</v>
      </c>
      <c r="C477" s="176" t="s">
        <v>822</v>
      </c>
      <c r="D477" s="287">
        <f>SUM(D478:D481)</f>
        <v>55022</v>
      </c>
      <c r="E477" s="287">
        <f>SUM(E478:E481)</f>
        <v>100</v>
      </c>
      <c r="F477" s="287">
        <f>SUM(F478:F481)</f>
        <v>39600.5</v>
      </c>
      <c r="G477" s="287">
        <f>SUM(G478:G481)</f>
        <v>100</v>
      </c>
      <c r="H477" s="287">
        <f t="shared" si="14"/>
        <v>-28.027879757188032</v>
      </c>
    </row>
    <row r="478" spans="1:8" s="163" customFormat="1" ht="34.5" customHeight="1" x14ac:dyDescent="0.2">
      <c r="A478" s="467"/>
      <c r="B478" s="468"/>
      <c r="C478" s="176" t="s">
        <v>823</v>
      </c>
      <c r="D478" s="287">
        <v>54947</v>
      </c>
      <c r="E478" s="287">
        <f>D478/D477*100</f>
        <v>99.86369088728145</v>
      </c>
      <c r="F478" s="287">
        <v>39547.599999999999</v>
      </c>
      <c r="G478" s="287">
        <f>F478/F477*100</f>
        <v>99.866415828082978</v>
      </c>
      <c r="H478" s="287">
        <f t="shared" si="14"/>
        <v>-28.025915882577763</v>
      </c>
    </row>
    <row r="479" spans="1:8" s="163" customFormat="1" ht="19.5" customHeight="1" x14ac:dyDescent="0.2">
      <c r="A479" s="467"/>
      <c r="B479" s="468"/>
      <c r="C479" s="176" t="s">
        <v>824</v>
      </c>
      <c r="D479" s="287">
        <v>0</v>
      </c>
      <c r="E479" s="287">
        <f>D479/D477*100</f>
        <v>0</v>
      </c>
      <c r="F479" s="287">
        <v>0</v>
      </c>
      <c r="G479" s="287">
        <f>F479/F477*100</f>
        <v>0</v>
      </c>
      <c r="H479" s="287" t="s">
        <v>97</v>
      </c>
    </row>
    <row r="480" spans="1:8" s="163" customFormat="1" ht="19.5" customHeight="1" x14ac:dyDescent="0.2">
      <c r="A480" s="467"/>
      <c r="B480" s="468"/>
      <c r="C480" s="176" t="s">
        <v>825</v>
      </c>
      <c r="D480" s="287">
        <v>0</v>
      </c>
      <c r="E480" s="287">
        <f>D480/D477*100</f>
        <v>0</v>
      </c>
      <c r="F480" s="287">
        <v>0</v>
      </c>
      <c r="G480" s="287">
        <f>F480/F477*100</f>
        <v>0</v>
      </c>
      <c r="H480" s="287" t="s">
        <v>97</v>
      </c>
    </row>
    <row r="481" spans="1:8" s="163" customFormat="1" ht="19.5" customHeight="1" x14ac:dyDescent="0.2">
      <c r="A481" s="467"/>
      <c r="B481" s="468"/>
      <c r="C481" s="176" t="s">
        <v>826</v>
      </c>
      <c r="D481" s="287">
        <v>75</v>
      </c>
      <c r="E481" s="287">
        <f>D481/D477*100</f>
        <v>0.13630911271854895</v>
      </c>
      <c r="F481" s="287">
        <v>52.9</v>
      </c>
      <c r="G481" s="287">
        <f>F481/F477*100</f>
        <v>0.13358417191702124</v>
      </c>
      <c r="H481" s="287">
        <f t="shared" si="14"/>
        <v>-29.466666666666669</v>
      </c>
    </row>
    <row r="482" spans="1:8" s="163" customFormat="1" x14ac:dyDescent="0.2">
      <c r="A482" s="467" t="s">
        <v>165</v>
      </c>
      <c r="B482" s="468" t="s">
        <v>858</v>
      </c>
      <c r="C482" s="176" t="s">
        <v>822</v>
      </c>
      <c r="D482" s="287">
        <f>SUM(D483:D486)</f>
        <v>2256</v>
      </c>
      <c r="E482" s="287">
        <f>SUM(E483:E486)</f>
        <v>100</v>
      </c>
      <c r="F482" s="287">
        <f>SUM(F483:F486)</f>
        <v>2048.6999999999998</v>
      </c>
      <c r="G482" s="287">
        <f>SUM(G483:G486)</f>
        <v>100</v>
      </c>
      <c r="H482" s="287">
        <f t="shared" si="14"/>
        <v>-9.1888297872340559</v>
      </c>
    </row>
    <row r="483" spans="1:8" s="163" customFormat="1" ht="31.5" x14ac:dyDescent="0.2">
      <c r="A483" s="467"/>
      <c r="B483" s="468"/>
      <c r="C483" s="176" t="s">
        <v>823</v>
      </c>
      <c r="D483" s="287">
        <v>2256</v>
      </c>
      <c r="E483" s="287">
        <f>D483/D482*100</f>
        <v>100</v>
      </c>
      <c r="F483" s="287">
        <v>2048.6999999999998</v>
      </c>
      <c r="G483" s="287">
        <f>F483/F482*100</f>
        <v>100</v>
      </c>
      <c r="H483" s="287">
        <f t="shared" si="14"/>
        <v>-9.1888297872340559</v>
      </c>
    </row>
    <row r="484" spans="1:8" s="163" customFormat="1" x14ac:dyDescent="0.2">
      <c r="A484" s="467"/>
      <c r="B484" s="468"/>
      <c r="C484" s="176" t="s">
        <v>824</v>
      </c>
      <c r="D484" s="287">
        <v>0</v>
      </c>
      <c r="E484" s="287">
        <f>D484/D482*100</f>
        <v>0</v>
      </c>
      <c r="F484" s="287">
        <v>0</v>
      </c>
      <c r="G484" s="287">
        <f>F484/F482*100</f>
        <v>0</v>
      </c>
      <c r="H484" s="287" t="s">
        <v>97</v>
      </c>
    </row>
    <row r="485" spans="1:8" s="163" customFormat="1" x14ac:dyDescent="0.2">
      <c r="A485" s="467"/>
      <c r="B485" s="468"/>
      <c r="C485" s="176" t="s">
        <v>825</v>
      </c>
      <c r="D485" s="287">
        <v>0</v>
      </c>
      <c r="E485" s="287">
        <f>D485/D482*100</f>
        <v>0</v>
      </c>
      <c r="F485" s="287">
        <v>0</v>
      </c>
      <c r="G485" s="287">
        <f>F485/F482*100</f>
        <v>0</v>
      </c>
      <c r="H485" s="287" t="s">
        <v>97</v>
      </c>
    </row>
    <row r="486" spans="1:8" s="163" customFormat="1" x14ac:dyDescent="0.2">
      <c r="A486" s="467"/>
      <c r="B486" s="468"/>
      <c r="C486" s="176" t="s">
        <v>826</v>
      </c>
      <c r="D486" s="287">
        <v>0</v>
      </c>
      <c r="E486" s="287">
        <f>D486/D482*100</f>
        <v>0</v>
      </c>
      <c r="F486" s="287">
        <v>0</v>
      </c>
      <c r="G486" s="287">
        <f>F486/F482*100</f>
        <v>0</v>
      </c>
      <c r="H486" s="287" t="s">
        <v>97</v>
      </c>
    </row>
    <row r="487" spans="1:8" s="163" customFormat="1" x14ac:dyDescent="0.2">
      <c r="A487" s="467" t="s">
        <v>167</v>
      </c>
      <c r="B487" s="468" t="s">
        <v>859</v>
      </c>
      <c r="C487" s="176" t="s">
        <v>822</v>
      </c>
      <c r="D487" s="287">
        <f>SUM(D488:D491)</f>
        <v>51.5</v>
      </c>
      <c r="E487" s="287">
        <f>SUM(E488:E491)</f>
        <v>100</v>
      </c>
      <c r="F487" s="287">
        <f>SUM(F488:F491)</f>
        <v>51</v>
      </c>
      <c r="G487" s="287">
        <f>SUM(G488:G491)</f>
        <v>0</v>
      </c>
      <c r="H487" s="287">
        <f t="shared" si="14"/>
        <v>-0.97087378640776478</v>
      </c>
    </row>
    <row r="488" spans="1:8" s="163" customFormat="1" ht="31.5" x14ac:dyDescent="0.2">
      <c r="A488" s="467"/>
      <c r="B488" s="468"/>
      <c r="C488" s="176" t="s">
        <v>823</v>
      </c>
      <c r="D488" s="287">
        <v>0</v>
      </c>
      <c r="E488" s="287">
        <f>D488/D487*100</f>
        <v>0</v>
      </c>
      <c r="F488" s="287">
        <v>0</v>
      </c>
      <c r="G488" s="287">
        <v>0</v>
      </c>
      <c r="H488" s="287" t="s">
        <v>97</v>
      </c>
    </row>
    <row r="489" spans="1:8" s="163" customFormat="1" x14ac:dyDescent="0.2">
      <c r="A489" s="467"/>
      <c r="B489" s="468"/>
      <c r="C489" s="176" t="s">
        <v>824</v>
      </c>
      <c r="D489" s="287">
        <v>34</v>
      </c>
      <c r="E489" s="287">
        <f>D489/D487*100</f>
        <v>66.019417475728162</v>
      </c>
      <c r="F489" s="287">
        <v>33.6</v>
      </c>
      <c r="G489" s="287">
        <v>0</v>
      </c>
      <c r="H489" s="287">
        <f t="shared" si="14"/>
        <v>-1.1764705882352899</v>
      </c>
    </row>
    <row r="490" spans="1:8" s="163" customFormat="1" x14ac:dyDescent="0.2">
      <c r="A490" s="467"/>
      <c r="B490" s="468"/>
      <c r="C490" s="176" t="s">
        <v>825</v>
      </c>
      <c r="D490" s="287">
        <v>17.5</v>
      </c>
      <c r="E490" s="287">
        <f>D490/D487*100</f>
        <v>33.980582524271846</v>
      </c>
      <c r="F490" s="287">
        <v>17.399999999999999</v>
      </c>
      <c r="G490" s="287">
        <v>0</v>
      </c>
      <c r="H490" s="287">
        <f t="shared" si="14"/>
        <v>-0.57142857142858361</v>
      </c>
    </row>
    <row r="491" spans="1:8" s="163" customFormat="1" x14ac:dyDescent="0.2">
      <c r="A491" s="467"/>
      <c r="B491" s="468"/>
      <c r="C491" s="176" t="s">
        <v>826</v>
      </c>
      <c r="D491" s="287">
        <v>0</v>
      </c>
      <c r="E491" s="287">
        <f>D491/D487*100</f>
        <v>0</v>
      </c>
      <c r="F491" s="287">
        <v>0</v>
      </c>
      <c r="G491" s="287">
        <v>0</v>
      </c>
      <c r="H491" s="287" t="s">
        <v>97</v>
      </c>
    </row>
    <row r="492" spans="1:8" s="163" customFormat="1" x14ac:dyDescent="0.2">
      <c r="A492" s="473" t="s">
        <v>177</v>
      </c>
      <c r="B492" s="474" t="s">
        <v>1328</v>
      </c>
      <c r="C492" s="175" t="s">
        <v>822</v>
      </c>
      <c r="D492" s="294">
        <f>SUM(D493:D496)</f>
        <v>11476</v>
      </c>
      <c r="E492" s="294">
        <f>SUM(E493:E496)</f>
        <v>100</v>
      </c>
      <c r="F492" s="294">
        <f>SUM(F493:F496)</f>
        <v>8354.4999999999982</v>
      </c>
      <c r="G492" s="294">
        <f>SUM(G493:G496)</f>
        <v>100.00000000000001</v>
      </c>
      <c r="H492" s="294">
        <f t="shared" ref="H492:H501" si="15">F492/D492*100-100</f>
        <v>-27.200243987452083</v>
      </c>
    </row>
    <row r="493" spans="1:8" s="163" customFormat="1" ht="31.5" x14ac:dyDescent="0.2">
      <c r="A493" s="473"/>
      <c r="B493" s="474"/>
      <c r="C493" s="175" t="s">
        <v>823</v>
      </c>
      <c r="D493" s="294">
        <f>D498+D503</f>
        <v>11296</v>
      </c>
      <c r="E493" s="294">
        <f>D493/D492*100</f>
        <v>98.431509236667821</v>
      </c>
      <c r="F493" s="294">
        <f>F498+F503</f>
        <v>8159.8</v>
      </c>
      <c r="G493" s="294">
        <f>F493/F492*100</f>
        <v>97.66951942067152</v>
      </c>
      <c r="H493" s="294">
        <f t="shared" si="15"/>
        <v>-27.763810198300291</v>
      </c>
    </row>
    <row r="494" spans="1:8" s="163" customFormat="1" x14ac:dyDescent="0.2">
      <c r="A494" s="473"/>
      <c r="B494" s="474"/>
      <c r="C494" s="175" t="s">
        <v>824</v>
      </c>
      <c r="D494" s="294">
        <f>D499+D504</f>
        <v>0</v>
      </c>
      <c r="E494" s="294">
        <f>D494/D492*100</f>
        <v>0</v>
      </c>
      <c r="F494" s="294">
        <f>F499+F504</f>
        <v>50</v>
      </c>
      <c r="G494" s="294">
        <f>F494/F492*100</f>
        <v>0.59847986115267238</v>
      </c>
      <c r="H494" s="294" t="s">
        <v>97</v>
      </c>
    </row>
    <row r="495" spans="1:8" s="163" customFormat="1" x14ac:dyDescent="0.2">
      <c r="A495" s="473"/>
      <c r="B495" s="474"/>
      <c r="C495" s="175" t="s">
        <v>825</v>
      </c>
      <c r="D495" s="294">
        <f>D500+D505</f>
        <v>0</v>
      </c>
      <c r="E495" s="294">
        <f>D495/D492*100</f>
        <v>0</v>
      </c>
      <c r="F495" s="294">
        <f>F500+F505</f>
        <v>25.8</v>
      </c>
      <c r="G495" s="294">
        <f>F495/F492*100</f>
        <v>0.30881560835477895</v>
      </c>
      <c r="H495" s="294" t="s">
        <v>97</v>
      </c>
    </row>
    <row r="496" spans="1:8" s="163" customFormat="1" x14ac:dyDescent="0.2">
      <c r="A496" s="473"/>
      <c r="B496" s="474"/>
      <c r="C496" s="175" t="s">
        <v>826</v>
      </c>
      <c r="D496" s="294">
        <f>D501+D506</f>
        <v>180</v>
      </c>
      <c r="E496" s="294">
        <f>D496/D492*100</f>
        <v>1.5684907633321716</v>
      </c>
      <c r="F496" s="294">
        <f>F501+F506</f>
        <v>118.9</v>
      </c>
      <c r="G496" s="294">
        <f>F496/F492*100</f>
        <v>1.4231851098210548</v>
      </c>
      <c r="H496" s="294">
        <f t="shared" si="15"/>
        <v>-33.944444444444443</v>
      </c>
    </row>
    <row r="497" spans="1:8" s="163" customFormat="1" x14ac:dyDescent="0.2">
      <c r="A497" s="467" t="s">
        <v>180</v>
      </c>
      <c r="B497" s="468" t="s">
        <v>164</v>
      </c>
      <c r="C497" s="176" t="s">
        <v>822</v>
      </c>
      <c r="D497" s="287">
        <f>SUM(D498:D501)</f>
        <v>11476</v>
      </c>
      <c r="E497" s="287">
        <f>SUM(E498:E501)</f>
        <v>100</v>
      </c>
      <c r="F497" s="287">
        <f>SUM(F498:F501)</f>
        <v>8278.7000000000007</v>
      </c>
      <c r="G497" s="287">
        <f>SUM(G498:G501)</f>
        <v>100</v>
      </c>
      <c r="H497" s="287">
        <f t="shared" si="15"/>
        <v>-27.860752875566391</v>
      </c>
    </row>
    <row r="498" spans="1:8" s="163" customFormat="1" ht="31.5" x14ac:dyDescent="0.2">
      <c r="A498" s="467"/>
      <c r="B498" s="468"/>
      <c r="C498" s="176" t="s">
        <v>823</v>
      </c>
      <c r="D498" s="287">
        <v>11296</v>
      </c>
      <c r="E498" s="287">
        <f>D498/D497*100</f>
        <v>98.431509236667821</v>
      </c>
      <c r="F498" s="287">
        <v>8159.8</v>
      </c>
      <c r="G498" s="287">
        <f>F498/F497*100</f>
        <v>98.563784169012038</v>
      </c>
      <c r="H498" s="287">
        <f t="shared" si="15"/>
        <v>-27.763810198300291</v>
      </c>
    </row>
    <row r="499" spans="1:8" s="163" customFormat="1" x14ac:dyDescent="0.2">
      <c r="A499" s="467"/>
      <c r="B499" s="468"/>
      <c r="C499" s="176" t="s">
        <v>824</v>
      </c>
      <c r="D499" s="287">
        <v>0</v>
      </c>
      <c r="E499" s="287">
        <f>D499/D497*100</f>
        <v>0</v>
      </c>
      <c r="F499" s="287">
        <v>0</v>
      </c>
      <c r="G499" s="287">
        <f>F499/F497*100</f>
        <v>0</v>
      </c>
      <c r="H499" s="287" t="s">
        <v>97</v>
      </c>
    </row>
    <row r="500" spans="1:8" s="163" customFormat="1" x14ac:dyDescent="0.2">
      <c r="A500" s="467"/>
      <c r="B500" s="468"/>
      <c r="C500" s="176" t="s">
        <v>825</v>
      </c>
      <c r="D500" s="287">
        <v>0</v>
      </c>
      <c r="E500" s="287">
        <f>D500/D497*100</f>
        <v>0</v>
      </c>
      <c r="F500" s="287">
        <v>0</v>
      </c>
      <c r="G500" s="287">
        <f>F500/F497*100</f>
        <v>0</v>
      </c>
      <c r="H500" s="287" t="s">
        <v>97</v>
      </c>
    </row>
    <row r="501" spans="1:8" s="163" customFormat="1" ht="25.5" customHeight="1" x14ac:dyDescent="0.2">
      <c r="A501" s="467"/>
      <c r="B501" s="468"/>
      <c r="C501" s="176" t="s">
        <v>826</v>
      </c>
      <c r="D501" s="287">
        <v>180</v>
      </c>
      <c r="E501" s="287">
        <f>D501/D497*100</f>
        <v>1.5684907633321716</v>
      </c>
      <c r="F501" s="287">
        <v>118.9</v>
      </c>
      <c r="G501" s="287">
        <f>F501/F497*100</f>
        <v>1.4362158309879569</v>
      </c>
      <c r="H501" s="287">
        <f t="shared" si="15"/>
        <v>-33.944444444444443</v>
      </c>
    </row>
    <row r="502" spans="1:8" s="163" customFormat="1" x14ac:dyDescent="0.2">
      <c r="A502" s="467" t="s">
        <v>1327</v>
      </c>
      <c r="B502" s="468" t="s">
        <v>1330</v>
      </c>
      <c r="C502" s="176" t="s">
        <v>822</v>
      </c>
      <c r="D502" s="287">
        <f>SUM(D503:D506)</f>
        <v>0</v>
      </c>
      <c r="E502" s="287">
        <v>0</v>
      </c>
      <c r="F502" s="287">
        <f>SUM(F503:F506)</f>
        <v>75.8</v>
      </c>
      <c r="G502" s="287">
        <f>SUM(G503:G506)</f>
        <v>100</v>
      </c>
      <c r="H502" s="287">
        <v>0</v>
      </c>
    </row>
    <row r="503" spans="1:8" s="163" customFormat="1" ht="31.5" x14ac:dyDescent="0.2">
      <c r="A503" s="467"/>
      <c r="B503" s="468"/>
      <c r="C503" s="176" t="s">
        <v>823</v>
      </c>
      <c r="D503" s="287">
        <v>0</v>
      </c>
      <c r="E503" s="287">
        <v>0</v>
      </c>
      <c r="F503" s="287">
        <v>0</v>
      </c>
      <c r="G503" s="287">
        <f>F503/F502*100</f>
        <v>0</v>
      </c>
      <c r="H503" s="287" t="s">
        <v>97</v>
      </c>
    </row>
    <row r="504" spans="1:8" s="163" customFormat="1" x14ac:dyDescent="0.2">
      <c r="A504" s="467"/>
      <c r="B504" s="468"/>
      <c r="C504" s="176" t="s">
        <v>824</v>
      </c>
      <c r="D504" s="287">
        <v>0</v>
      </c>
      <c r="E504" s="287">
        <v>0</v>
      </c>
      <c r="F504" s="287">
        <v>50</v>
      </c>
      <c r="G504" s="287">
        <f>F504/F502*100</f>
        <v>65.963060686015822</v>
      </c>
      <c r="H504" s="287" t="s">
        <v>97</v>
      </c>
    </row>
    <row r="505" spans="1:8" s="163" customFormat="1" x14ac:dyDescent="0.2">
      <c r="A505" s="467"/>
      <c r="B505" s="468"/>
      <c r="C505" s="176" t="s">
        <v>825</v>
      </c>
      <c r="D505" s="287">
        <v>0</v>
      </c>
      <c r="E505" s="287">
        <v>0</v>
      </c>
      <c r="F505" s="287">
        <v>25.8</v>
      </c>
      <c r="G505" s="287">
        <f>F505/F502*100</f>
        <v>34.03693931398417</v>
      </c>
      <c r="H505" s="287" t="s">
        <v>97</v>
      </c>
    </row>
    <row r="506" spans="1:8" s="163" customFormat="1" x14ac:dyDescent="0.2">
      <c r="A506" s="467"/>
      <c r="B506" s="468"/>
      <c r="C506" s="176" t="s">
        <v>826</v>
      </c>
      <c r="D506" s="287">
        <v>0</v>
      </c>
      <c r="E506" s="287">
        <v>0</v>
      </c>
      <c r="F506" s="287">
        <v>0</v>
      </c>
      <c r="G506" s="287">
        <f>F506/F502*100</f>
        <v>0</v>
      </c>
      <c r="H506" s="287" t="s">
        <v>97</v>
      </c>
    </row>
    <row r="507" spans="1:8" s="163" customFormat="1" x14ac:dyDescent="0.2">
      <c r="A507" s="473" t="s">
        <v>182</v>
      </c>
      <c r="B507" s="474" t="s">
        <v>1148</v>
      </c>
      <c r="C507" s="175" t="s">
        <v>822</v>
      </c>
      <c r="D507" s="294">
        <f>SUM(D508:D511)</f>
        <v>28234</v>
      </c>
      <c r="E507" s="294">
        <f>SUM(E508:E511)</f>
        <v>100</v>
      </c>
      <c r="F507" s="294">
        <f>SUM(F508:F511)</f>
        <v>23801.999999999996</v>
      </c>
      <c r="G507" s="294">
        <f>SUM(G508:G511)</f>
        <v>100.00000000000003</v>
      </c>
      <c r="H507" s="294">
        <f t="shared" ref="H507:H516" si="16">F507/D507*100-100</f>
        <v>-15.697386130197643</v>
      </c>
    </row>
    <row r="508" spans="1:8" s="163" customFormat="1" ht="31.5" x14ac:dyDescent="0.2">
      <c r="A508" s="473"/>
      <c r="B508" s="474"/>
      <c r="C508" s="175" t="s">
        <v>823</v>
      </c>
      <c r="D508" s="294">
        <f>D513+D518</f>
        <v>19577</v>
      </c>
      <c r="E508" s="294">
        <f>D508/D507*100</f>
        <v>69.338386342707366</v>
      </c>
      <c r="F508" s="294">
        <f>F513+F518+F523</f>
        <v>15139.4</v>
      </c>
      <c r="G508" s="294">
        <f>F508/F507*100</f>
        <v>63.605579363078746</v>
      </c>
      <c r="H508" s="294">
        <f t="shared" si="16"/>
        <v>-22.667415845124381</v>
      </c>
    </row>
    <row r="509" spans="1:8" s="163" customFormat="1" x14ac:dyDescent="0.2">
      <c r="A509" s="473"/>
      <c r="B509" s="474"/>
      <c r="C509" s="175" t="s">
        <v>824</v>
      </c>
      <c r="D509" s="294">
        <f>D514+D519</f>
        <v>5806.2</v>
      </c>
      <c r="E509" s="294">
        <f>D509/D507*100</f>
        <v>20.56456754267904</v>
      </c>
      <c r="F509" s="294">
        <f>F514+F519</f>
        <v>5806.2</v>
      </c>
      <c r="G509" s="294">
        <f>F509/F507*100</f>
        <v>24.393748424502146</v>
      </c>
      <c r="H509" s="294" t="s">
        <v>97</v>
      </c>
    </row>
    <row r="510" spans="1:8" s="163" customFormat="1" x14ac:dyDescent="0.2">
      <c r="A510" s="473"/>
      <c r="B510" s="474"/>
      <c r="C510" s="175" t="s">
        <v>825</v>
      </c>
      <c r="D510" s="294">
        <f>D515+D520</f>
        <v>645.79999999999995</v>
      </c>
      <c r="E510" s="294">
        <f>D510/D507*100</f>
        <v>2.2873131685202237</v>
      </c>
      <c r="F510" s="294">
        <f t="shared" ref="F510:F511" si="17">F515+F520</f>
        <v>645.79999999999995</v>
      </c>
      <c r="G510" s="294">
        <f>F510/F507*100</f>
        <v>2.7132173766910346</v>
      </c>
      <c r="H510" s="294" t="s">
        <v>97</v>
      </c>
    </row>
    <row r="511" spans="1:8" s="163" customFormat="1" x14ac:dyDescent="0.2">
      <c r="A511" s="473"/>
      <c r="B511" s="474"/>
      <c r="C511" s="175" t="s">
        <v>826</v>
      </c>
      <c r="D511" s="294">
        <f>D516+D521</f>
        <v>2205</v>
      </c>
      <c r="E511" s="294">
        <f>D511/D507*100</f>
        <v>7.8097329460933631</v>
      </c>
      <c r="F511" s="294">
        <f t="shared" si="17"/>
        <v>2210.6</v>
      </c>
      <c r="G511" s="294">
        <f>F511/F507*100</f>
        <v>9.2874548357280915</v>
      </c>
      <c r="H511" s="294">
        <f t="shared" si="16"/>
        <v>0.25396825396823886</v>
      </c>
    </row>
    <row r="512" spans="1:8" s="163" customFormat="1" x14ac:dyDescent="0.2">
      <c r="A512" s="467" t="s">
        <v>184</v>
      </c>
      <c r="B512" s="468" t="s">
        <v>164</v>
      </c>
      <c r="C512" s="176" t="s">
        <v>822</v>
      </c>
      <c r="D512" s="287">
        <f>SUM(D513:D516)</f>
        <v>21782</v>
      </c>
      <c r="E512" s="287">
        <f>SUM(E513:E516)</f>
        <v>100</v>
      </c>
      <c r="F512" s="287">
        <f>SUM(F513:F516)</f>
        <v>17340</v>
      </c>
      <c r="G512" s="287">
        <f>SUM(G513:G516)</f>
        <v>100</v>
      </c>
      <c r="H512" s="287">
        <f t="shared" si="16"/>
        <v>-20.392985033513909</v>
      </c>
    </row>
    <row r="513" spans="1:8" s="163" customFormat="1" ht="31.5" x14ac:dyDescent="0.2">
      <c r="A513" s="467"/>
      <c r="B513" s="468"/>
      <c r="C513" s="176" t="s">
        <v>823</v>
      </c>
      <c r="D513" s="287">
        <v>19577</v>
      </c>
      <c r="E513" s="287">
        <f>D513/D512*100</f>
        <v>89.876962629694248</v>
      </c>
      <c r="F513" s="287">
        <v>15129.4</v>
      </c>
      <c r="G513" s="287">
        <f>F513/F512*100</f>
        <v>87.251441753171861</v>
      </c>
      <c r="H513" s="287">
        <f t="shared" si="16"/>
        <v>-22.718496194513975</v>
      </c>
    </row>
    <row r="514" spans="1:8" s="163" customFormat="1" x14ac:dyDescent="0.2">
      <c r="A514" s="467"/>
      <c r="B514" s="468"/>
      <c r="C514" s="176" t="s">
        <v>824</v>
      </c>
      <c r="D514" s="287">
        <v>0</v>
      </c>
      <c r="E514" s="287">
        <f>D514/D512*100</f>
        <v>0</v>
      </c>
      <c r="F514" s="287">
        <v>0</v>
      </c>
      <c r="G514" s="287">
        <f>F514/F512*100</f>
        <v>0</v>
      </c>
      <c r="H514" s="287" t="s">
        <v>97</v>
      </c>
    </row>
    <row r="515" spans="1:8" s="163" customFormat="1" x14ac:dyDescent="0.2">
      <c r="A515" s="467"/>
      <c r="B515" s="468"/>
      <c r="C515" s="176" t="s">
        <v>825</v>
      </c>
      <c r="D515" s="287">
        <v>0</v>
      </c>
      <c r="E515" s="287">
        <f>D515/D512*100</f>
        <v>0</v>
      </c>
      <c r="F515" s="287">
        <v>0</v>
      </c>
      <c r="G515" s="287">
        <f>F515/F512*100</f>
        <v>0</v>
      </c>
      <c r="H515" s="287" t="s">
        <v>97</v>
      </c>
    </row>
    <row r="516" spans="1:8" s="163" customFormat="1" x14ac:dyDescent="0.2">
      <c r="A516" s="467"/>
      <c r="B516" s="468"/>
      <c r="C516" s="176" t="s">
        <v>826</v>
      </c>
      <c r="D516" s="287">
        <v>2205</v>
      </c>
      <c r="E516" s="287">
        <f>D516/D512*100</f>
        <v>10.123037370305758</v>
      </c>
      <c r="F516" s="287">
        <v>2210.6</v>
      </c>
      <c r="G516" s="287">
        <f>F516/F512*100</f>
        <v>12.748558246828143</v>
      </c>
      <c r="H516" s="287">
        <f t="shared" si="16"/>
        <v>0.25396825396823886</v>
      </c>
    </row>
    <row r="517" spans="1:8" s="163" customFormat="1" x14ac:dyDescent="0.2">
      <c r="A517" s="467" t="s">
        <v>187</v>
      </c>
      <c r="B517" s="468" t="s">
        <v>1329</v>
      </c>
      <c r="C517" s="176" t="s">
        <v>822</v>
      </c>
      <c r="D517" s="287">
        <f>SUM(D518:D521)</f>
        <v>6452</v>
      </c>
      <c r="E517" s="287">
        <v>0</v>
      </c>
      <c r="F517" s="287">
        <f>SUM(F518:F521)</f>
        <v>6452</v>
      </c>
      <c r="G517" s="287">
        <f>SUM(G518:G521)</f>
        <v>100</v>
      </c>
      <c r="H517" s="287">
        <f>F517/D517*100-100</f>
        <v>0</v>
      </c>
    </row>
    <row r="518" spans="1:8" s="163" customFormat="1" ht="31.5" x14ac:dyDescent="0.2">
      <c r="A518" s="467"/>
      <c r="B518" s="468"/>
      <c r="C518" s="176" t="s">
        <v>823</v>
      </c>
      <c r="D518" s="287">
        <v>0</v>
      </c>
      <c r="E518" s="287">
        <v>0</v>
      </c>
      <c r="F518" s="287">
        <v>0</v>
      </c>
      <c r="G518" s="287">
        <f>F518/F517*100</f>
        <v>0</v>
      </c>
      <c r="H518" s="287" t="s">
        <v>97</v>
      </c>
    </row>
    <row r="519" spans="1:8" s="163" customFormat="1" ht="19.5" customHeight="1" x14ac:dyDescent="0.2">
      <c r="A519" s="467"/>
      <c r="B519" s="468"/>
      <c r="C519" s="176" t="s">
        <v>824</v>
      </c>
      <c r="D519" s="287">
        <v>5806.2</v>
      </c>
      <c r="E519" s="287">
        <v>0</v>
      </c>
      <c r="F519" s="287">
        <v>5806.2</v>
      </c>
      <c r="G519" s="287">
        <f>F519/F517*100</f>
        <v>89.99070055796652</v>
      </c>
      <c r="H519" s="287">
        <f t="shared" ref="H519:H520" si="18">F519/D519*100-100</f>
        <v>0</v>
      </c>
    </row>
    <row r="520" spans="1:8" s="163" customFormat="1" ht="21.75" customHeight="1" x14ac:dyDescent="0.2">
      <c r="A520" s="467"/>
      <c r="B520" s="468"/>
      <c r="C520" s="176" t="s">
        <v>825</v>
      </c>
      <c r="D520" s="287">
        <v>645.79999999999995</v>
      </c>
      <c r="E520" s="287">
        <v>0</v>
      </c>
      <c r="F520" s="287">
        <v>645.79999999999995</v>
      </c>
      <c r="G520" s="287">
        <f>F520/F517*100</f>
        <v>10.009299442033477</v>
      </c>
      <c r="H520" s="287">
        <f t="shared" si="18"/>
        <v>0</v>
      </c>
    </row>
    <row r="521" spans="1:8" s="163" customFormat="1" ht="25.5" customHeight="1" x14ac:dyDescent="0.2">
      <c r="A521" s="467"/>
      <c r="B521" s="468"/>
      <c r="C521" s="176" t="s">
        <v>826</v>
      </c>
      <c r="D521" s="287">
        <v>0</v>
      </c>
      <c r="E521" s="287">
        <v>0</v>
      </c>
      <c r="F521" s="287">
        <v>0</v>
      </c>
      <c r="G521" s="287">
        <f>F521/F517*100</f>
        <v>0</v>
      </c>
      <c r="H521" s="287" t="s">
        <v>97</v>
      </c>
    </row>
    <row r="522" spans="1:8" s="163" customFormat="1" x14ac:dyDescent="0.2">
      <c r="A522" s="467" t="s">
        <v>1335</v>
      </c>
      <c r="B522" s="468" t="s">
        <v>1401</v>
      </c>
      <c r="C522" s="176" t="s">
        <v>822</v>
      </c>
      <c r="D522" s="287">
        <f>SUM(D523:D526)</f>
        <v>0</v>
      </c>
      <c r="E522" s="287">
        <v>0</v>
      </c>
      <c r="F522" s="287">
        <f>SUM(F523:F526)</f>
        <v>10</v>
      </c>
      <c r="G522" s="287">
        <f>SUM(G523:G526)</f>
        <v>100</v>
      </c>
      <c r="H522" s="287" t="s">
        <v>97</v>
      </c>
    </row>
    <row r="523" spans="1:8" s="163" customFormat="1" ht="31.5" x14ac:dyDescent="0.2">
      <c r="A523" s="467"/>
      <c r="B523" s="468"/>
      <c r="C523" s="176" t="s">
        <v>823</v>
      </c>
      <c r="D523" s="287">
        <v>0</v>
      </c>
      <c r="E523" s="287">
        <v>0</v>
      </c>
      <c r="F523" s="287">
        <v>10</v>
      </c>
      <c r="G523" s="287">
        <f>F523/F522*100</f>
        <v>100</v>
      </c>
      <c r="H523" s="287" t="s">
        <v>97</v>
      </c>
    </row>
    <row r="524" spans="1:8" s="163" customFormat="1" ht="19.5" customHeight="1" x14ac:dyDescent="0.2">
      <c r="A524" s="467"/>
      <c r="B524" s="468"/>
      <c r="C524" s="176" t="s">
        <v>824</v>
      </c>
      <c r="D524" s="287">
        <v>0</v>
      </c>
      <c r="E524" s="287">
        <v>0</v>
      </c>
      <c r="F524" s="287">
        <v>0</v>
      </c>
      <c r="G524" s="287">
        <f>F524/F522*100</f>
        <v>0</v>
      </c>
      <c r="H524" s="287" t="s">
        <v>97</v>
      </c>
    </row>
    <row r="525" spans="1:8" s="163" customFormat="1" ht="21.75" customHeight="1" x14ac:dyDescent="0.2">
      <c r="A525" s="467"/>
      <c r="B525" s="468"/>
      <c r="C525" s="176" t="s">
        <v>825</v>
      </c>
      <c r="D525" s="287">
        <v>0</v>
      </c>
      <c r="E525" s="287">
        <v>0</v>
      </c>
      <c r="F525" s="287">
        <v>0</v>
      </c>
      <c r="G525" s="287">
        <f>F525/F522*100</f>
        <v>0</v>
      </c>
      <c r="H525" s="287" t="s">
        <v>97</v>
      </c>
    </row>
    <row r="526" spans="1:8" s="163" customFormat="1" ht="25.5" customHeight="1" x14ac:dyDescent="0.2">
      <c r="A526" s="467"/>
      <c r="B526" s="468"/>
      <c r="C526" s="176" t="s">
        <v>826</v>
      </c>
      <c r="D526" s="287">
        <v>0</v>
      </c>
      <c r="E526" s="287">
        <v>0</v>
      </c>
      <c r="F526" s="287">
        <v>0</v>
      </c>
      <c r="G526" s="287">
        <f>F526/F522*100</f>
        <v>0</v>
      </c>
      <c r="H526" s="287" t="s">
        <v>97</v>
      </c>
    </row>
    <row r="527" spans="1:8" s="163" customFormat="1" x14ac:dyDescent="0.2">
      <c r="A527" s="473" t="s">
        <v>189</v>
      </c>
      <c r="B527" s="474" t="s">
        <v>1149</v>
      </c>
      <c r="C527" s="175" t="s">
        <v>822</v>
      </c>
      <c r="D527" s="294">
        <f>SUM(D528:D531)</f>
        <v>248101.1</v>
      </c>
      <c r="E527" s="294">
        <f>SUM(E528:E531)</f>
        <v>99.999999999999986</v>
      </c>
      <c r="F527" s="294">
        <f>F528+F529+F530+F531</f>
        <v>152073.70000000001</v>
      </c>
      <c r="G527" s="294">
        <f>SUM(G528:G531)</f>
        <v>100.00000000000001</v>
      </c>
      <c r="H527" s="294">
        <f t="shared" ref="H527:H533" si="19">F527/D527*100-100</f>
        <v>-38.70494729769436</v>
      </c>
    </row>
    <row r="528" spans="1:8" s="163" customFormat="1" ht="31.5" x14ac:dyDescent="0.2">
      <c r="A528" s="473"/>
      <c r="B528" s="474"/>
      <c r="C528" s="175" t="s">
        <v>823</v>
      </c>
      <c r="D528" s="294">
        <f>D533+D538+D548+D563+D568+D573</f>
        <v>209822.5</v>
      </c>
      <c r="E528" s="294">
        <f>D528/D527*100</f>
        <v>84.571370300252596</v>
      </c>
      <c r="F528" s="294">
        <f>F533+F538+F548+F563+F568+F573+F578+F583</f>
        <v>124412.90000000001</v>
      </c>
      <c r="G528" s="294">
        <f>F528/F527*100</f>
        <v>81.810924571441348</v>
      </c>
      <c r="H528" s="294">
        <f t="shared" si="19"/>
        <v>-40.705644056285664</v>
      </c>
    </row>
    <row r="529" spans="1:8" s="163" customFormat="1" x14ac:dyDescent="0.2">
      <c r="A529" s="473"/>
      <c r="B529" s="474"/>
      <c r="C529" s="175" t="s">
        <v>824</v>
      </c>
      <c r="D529" s="294">
        <f t="shared" ref="D529:D531" si="20">D534+D539+D549+D564+D569+D574</f>
        <v>3996</v>
      </c>
      <c r="E529" s="294">
        <f>D529/D527*100</f>
        <v>1.610633729556217</v>
      </c>
      <c r="F529" s="294">
        <f t="shared" ref="F529:F531" si="21">F534+F539+F549+F564+F569+F574+F579+F584</f>
        <v>4045.9</v>
      </c>
      <c r="G529" s="294">
        <f>F529/F527*100</f>
        <v>2.6604863299834225</v>
      </c>
      <c r="H529" s="294">
        <f t="shared" si="19"/>
        <v>1.2487487487487385</v>
      </c>
    </row>
    <row r="530" spans="1:8" s="163" customFormat="1" x14ac:dyDescent="0.2">
      <c r="A530" s="473"/>
      <c r="B530" s="474"/>
      <c r="C530" s="175" t="s">
        <v>825</v>
      </c>
      <c r="D530" s="294">
        <f t="shared" si="20"/>
        <v>25590.6</v>
      </c>
      <c r="E530" s="294">
        <f>D530/D527*100</f>
        <v>10.314585465360693</v>
      </c>
      <c r="F530" s="294">
        <f t="shared" si="21"/>
        <v>14602.500000000002</v>
      </c>
      <c r="G530" s="294">
        <f>F530/F527*100</f>
        <v>9.6022520659390818</v>
      </c>
      <c r="H530" s="294">
        <f t="shared" si="19"/>
        <v>-42.938031933600605</v>
      </c>
    </row>
    <row r="531" spans="1:8" s="163" customFormat="1" x14ac:dyDescent="0.2">
      <c r="A531" s="473"/>
      <c r="B531" s="474"/>
      <c r="C531" s="175" t="s">
        <v>826</v>
      </c>
      <c r="D531" s="294">
        <f t="shared" si="20"/>
        <v>8692</v>
      </c>
      <c r="E531" s="294">
        <f>D531/D527*100</f>
        <v>3.5034105048304904</v>
      </c>
      <c r="F531" s="294">
        <f t="shared" si="21"/>
        <v>9012.4</v>
      </c>
      <c r="G531" s="294">
        <f>F531/F527*100</f>
        <v>5.9263370326361491</v>
      </c>
      <c r="H531" s="294">
        <f t="shared" si="19"/>
        <v>3.6861481822365363</v>
      </c>
    </row>
    <row r="532" spans="1:8" s="163" customFormat="1" x14ac:dyDescent="0.2">
      <c r="A532" s="467" t="s">
        <v>191</v>
      </c>
      <c r="B532" s="468" t="s">
        <v>164</v>
      </c>
      <c r="C532" s="176" t="s">
        <v>822</v>
      </c>
      <c r="D532" s="287">
        <f>SUM(D533:D536)</f>
        <v>165971.79999999999</v>
      </c>
      <c r="E532" s="287">
        <f>SUM(E533:E536)</f>
        <v>99.999999999999986</v>
      </c>
      <c r="F532" s="287">
        <f>SUM(F533:F536)</f>
        <v>116778.7</v>
      </c>
      <c r="G532" s="287">
        <f>SUM(G533:G536)</f>
        <v>100</v>
      </c>
      <c r="H532" s="287">
        <f t="shared" si="19"/>
        <v>-29.639432722908339</v>
      </c>
    </row>
    <row r="533" spans="1:8" s="163" customFormat="1" ht="31.5" x14ac:dyDescent="0.2">
      <c r="A533" s="467"/>
      <c r="B533" s="468"/>
      <c r="C533" s="176" t="s">
        <v>823</v>
      </c>
      <c r="D533" s="287">
        <v>157279.79999999999</v>
      </c>
      <c r="E533" s="287">
        <f>D533/D532*100</f>
        <v>94.762965756833381</v>
      </c>
      <c r="F533" s="287">
        <v>107766.3</v>
      </c>
      <c r="G533" s="287">
        <f>F533/F532*100</f>
        <v>92.282496722433109</v>
      </c>
      <c r="H533" s="287">
        <f t="shared" si="19"/>
        <v>-31.481156512152225</v>
      </c>
    </row>
    <row r="534" spans="1:8" s="162" customFormat="1" x14ac:dyDescent="0.2">
      <c r="A534" s="467"/>
      <c r="B534" s="468"/>
      <c r="C534" s="176" t="s">
        <v>824</v>
      </c>
      <c r="D534" s="287">
        <v>0</v>
      </c>
      <c r="E534" s="287">
        <f>D534/D532*100</f>
        <v>0</v>
      </c>
      <c r="F534" s="287">
        <v>0</v>
      </c>
      <c r="G534" s="287">
        <f>F534/F532*100</f>
        <v>0</v>
      </c>
      <c r="H534" s="287" t="s">
        <v>97</v>
      </c>
    </row>
    <row r="535" spans="1:8" s="162" customFormat="1" x14ac:dyDescent="0.2">
      <c r="A535" s="467"/>
      <c r="B535" s="468"/>
      <c r="C535" s="176" t="s">
        <v>825</v>
      </c>
      <c r="D535" s="287">
        <v>0</v>
      </c>
      <c r="E535" s="287">
        <f>D535/D532*100</f>
        <v>0</v>
      </c>
      <c r="F535" s="287">
        <v>0</v>
      </c>
      <c r="G535" s="287">
        <f>F535/F532*100</f>
        <v>0</v>
      </c>
      <c r="H535" s="287" t="s">
        <v>97</v>
      </c>
    </row>
    <row r="536" spans="1:8" s="162" customFormat="1" x14ac:dyDescent="0.2">
      <c r="A536" s="467"/>
      <c r="B536" s="468"/>
      <c r="C536" s="176" t="s">
        <v>826</v>
      </c>
      <c r="D536" s="287">
        <v>8692</v>
      </c>
      <c r="E536" s="287">
        <f>D536/D532*100</f>
        <v>5.2370342431666108</v>
      </c>
      <c r="F536" s="287">
        <v>9012.4</v>
      </c>
      <c r="G536" s="287">
        <f>F536/F532*100</f>
        <v>7.7175032775668857</v>
      </c>
      <c r="H536" s="287">
        <f>F536/D536*100-100</f>
        <v>3.6861481822365363</v>
      </c>
    </row>
    <row r="537" spans="1:8" s="162" customFormat="1" x14ac:dyDescent="0.2">
      <c r="A537" s="467" t="s">
        <v>193</v>
      </c>
      <c r="B537" s="468" t="s">
        <v>1180</v>
      </c>
      <c r="C537" s="176" t="s">
        <v>822</v>
      </c>
      <c r="D537" s="287">
        <f>SUM(D538:D541)</f>
        <v>33150</v>
      </c>
      <c r="E537" s="287">
        <f>SUM(E538:E541)</f>
        <v>100</v>
      </c>
      <c r="F537" s="287">
        <f>SUM(F538:F541)</f>
        <v>25050</v>
      </c>
      <c r="G537" s="287">
        <f>SUM(G538:G541)</f>
        <v>100</v>
      </c>
      <c r="H537" s="287">
        <f>F537/D537*100-100</f>
        <v>-24.434389140271492</v>
      </c>
    </row>
    <row r="538" spans="1:8" s="162" customFormat="1" ht="31.5" x14ac:dyDescent="0.2">
      <c r="A538" s="467"/>
      <c r="B538" s="468"/>
      <c r="C538" s="176" t="s">
        <v>823</v>
      </c>
      <c r="D538" s="287">
        <v>16575</v>
      </c>
      <c r="E538" s="287">
        <f>D538/D537*100</f>
        <v>50</v>
      </c>
      <c r="F538" s="287">
        <v>12525</v>
      </c>
      <c r="G538" s="287">
        <f>F538/F537*100</f>
        <v>50</v>
      </c>
      <c r="H538" s="287">
        <f>F538/D538*100-100</f>
        <v>-24.434389140271492</v>
      </c>
    </row>
    <row r="539" spans="1:8" s="162" customFormat="1" x14ac:dyDescent="0.2">
      <c r="A539" s="467"/>
      <c r="B539" s="468"/>
      <c r="C539" s="176" t="s">
        <v>824</v>
      </c>
      <c r="D539" s="287">
        <v>0</v>
      </c>
      <c r="E539" s="287">
        <f>D539/D537*100</f>
        <v>0</v>
      </c>
      <c r="F539" s="287">
        <v>0</v>
      </c>
      <c r="G539" s="287">
        <f>F539/F537*100</f>
        <v>0</v>
      </c>
      <c r="H539" s="287" t="s">
        <v>97</v>
      </c>
    </row>
    <row r="540" spans="1:8" s="162" customFormat="1" x14ac:dyDescent="0.2">
      <c r="A540" s="467"/>
      <c r="B540" s="468"/>
      <c r="C540" s="176" t="s">
        <v>825</v>
      </c>
      <c r="D540" s="287">
        <v>16575</v>
      </c>
      <c r="E540" s="287">
        <f>D540/D537*100</f>
        <v>50</v>
      </c>
      <c r="F540" s="287">
        <v>12525</v>
      </c>
      <c r="G540" s="287">
        <f>F540/F537*100</f>
        <v>50</v>
      </c>
      <c r="H540" s="287">
        <f>F540/D540*100-100</f>
        <v>-24.434389140271492</v>
      </c>
    </row>
    <row r="541" spans="1:8" s="162" customFormat="1" x14ac:dyDescent="0.2">
      <c r="A541" s="467"/>
      <c r="B541" s="468"/>
      <c r="C541" s="176" t="s">
        <v>826</v>
      </c>
      <c r="D541" s="287">
        <v>0</v>
      </c>
      <c r="E541" s="287">
        <f>D541/D537*100</f>
        <v>0</v>
      </c>
      <c r="F541" s="287">
        <v>0</v>
      </c>
      <c r="G541" s="287">
        <f>F541/F537*100</f>
        <v>0</v>
      </c>
      <c r="H541" s="287" t="s">
        <v>97</v>
      </c>
    </row>
    <row r="542" spans="1:8" s="162" customFormat="1" ht="16.5" hidden="1" customHeight="1" x14ac:dyDescent="0.2">
      <c r="A542" s="467" t="s">
        <v>195</v>
      </c>
      <c r="B542" s="468" t="s">
        <v>860</v>
      </c>
      <c r="C542" s="176" t="s">
        <v>822</v>
      </c>
      <c r="D542" s="287">
        <f>SUM(D543:D546)</f>
        <v>0</v>
      </c>
      <c r="E542" s="287">
        <f>SUM(E543:E546)</f>
        <v>0</v>
      </c>
      <c r="F542" s="287">
        <f>SUM(F543:F546)</f>
        <v>0</v>
      </c>
      <c r="G542" s="287" t="e">
        <f>SUM(G543:G546)</f>
        <v>#DIV/0!</v>
      </c>
      <c r="H542" s="287" t="s">
        <v>97</v>
      </c>
    </row>
    <row r="543" spans="1:8" s="162" customFormat="1" ht="30" hidden="1" customHeight="1" x14ac:dyDescent="0.2">
      <c r="A543" s="467"/>
      <c r="B543" s="468"/>
      <c r="C543" s="176" t="s">
        <v>823</v>
      </c>
      <c r="D543" s="287">
        <v>0</v>
      </c>
      <c r="E543" s="287">
        <v>0</v>
      </c>
      <c r="F543" s="287">
        <v>0</v>
      </c>
      <c r="G543" s="287" t="e">
        <f>F543/F542*100</f>
        <v>#DIV/0!</v>
      </c>
      <c r="H543" s="287" t="e">
        <f t="shared" ref="H543:H565" si="22">F543/D543*100-100</f>
        <v>#DIV/0!</v>
      </c>
    </row>
    <row r="544" spans="1:8" s="162" customFormat="1" ht="16.5" hidden="1" customHeight="1" x14ac:dyDescent="0.2">
      <c r="A544" s="467"/>
      <c r="B544" s="468"/>
      <c r="C544" s="176" t="s">
        <v>824</v>
      </c>
      <c r="D544" s="287">
        <v>0</v>
      </c>
      <c r="E544" s="287">
        <v>0</v>
      </c>
      <c r="F544" s="287">
        <v>0</v>
      </c>
      <c r="G544" s="287" t="e">
        <f>F544/F542*100</f>
        <v>#DIV/0!</v>
      </c>
      <c r="H544" s="287" t="e">
        <f t="shared" si="22"/>
        <v>#DIV/0!</v>
      </c>
    </row>
    <row r="545" spans="1:8" s="162" customFormat="1" ht="16.5" hidden="1" customHeight="1" x14ac:dyDescent="0.2">
      <c r="A545" s="467"/>
      <c r="B545" s="468"/>
      <c r="C545" s="176" t="s">
        <v>825</v>
      </c>
      <c r="D545" s="287">
        <v>0</v>
      </c>
      <c r="E545" s="287">
        <v>0</v>
      </c>
      <c r="F545" s="287">
        <v>0</v>
      </c>
      <c r="G545" s="287" t="e">
        <f>F545/F542*100</f>
        <v>#DIV/0!</v>
      </c>
      <c r="H545" s="287" t="e">
        <f t="shared" si="22"/>
        <v>#DIV/0!</v>
      </c>
    </row>
    <row r="546" spans="1:8" s="162" customFormat="1" ht="16.5" hidden="1" customHeight="1" x14ac:dyDescent="0.2">
      <c r="A546" s="467"/>
      <c r="B546" s="468"/>
      <c r="C546" s="176" t="s">
        <v>826</v>
      </c>
      <c r="D546" s="287">
        <v>0</v>
      </c>
      <c r="E546" s="287">
        <v>0</v>
      </c>
      <c r="F546" s="287">
        <v>0</v>
      </c>
      <c r="G546" s="287" t="e">
        <f>F546/F542*100</f>
        <v>#DIV/0!</v>
      </c>
      <c r="H546" s="287" t="e">
        <f t="shared" si="22"/>
        <v>#DIV/0!</v>
      </c>
    </row>
    <row r="547" spans="1:8" s="162" customFormat="1" x14ac:dyDescent="0.2">
      <c r="A547" s="467" t="s">
        <v>195</v>
      </c>
      <c r="B547" s="468" t="s">
        <v>861</v>
      </c>
      <c r="C547" s="176" t="s">
        <v>822</v>
      </c>
      <c r="D547" s="287">
        <f>SUM(D548:D551)</f>
        <v>247</v>
      </c>
      <c r="E547" s="287">
        <f>SUM(E548:E551)</f>
        <v>100</v>
      </c>
      <c r="F547" s="287">
        <f>SUM(F548:F551)</f>
        <v>221.6</v>
      </c>
      <c r="G547" s="287">
        <f>SUM(G548:G551)</f>
        <v>100</v>
      </c>
      <c r="H547" s="287">
        <f t="shared" si="22"/>
        <v>-10.283400809716596</v>
      </c>
    </row>
    <row r="548" spans="1:8" s="162" customFormat="1" ht="31.5" x14ac:dyDescent="0.2">
      <c r="A548" s="467"/>
      <c r="B548" s="468"/>
      <c r="C548" s="176" t="s">
        <v>823</v>
      </c>
      <c r="D548" s="287">
        <v>247</v>
      </c>
      <c r="E548" s="287">
        <f>D548/D547*100</f>
        <v>100</v>
      </c>
      <c r="F548" s="287">
        <v>221.6</v>
      </c>
      <c r="G548" s="287">
        <f>F548/F547*100</f>
        <v>100</v>
      </c>
      <c r="H548" s="287">
        <f t="shared" si="22"/>
        <v>-10.283400809716596</v>
      </c>
    </row>
    <row r="549" spans="1:8" s="162" customFormat="1" x14ac:dyDescent="0.2">
      <c r="A549" s="467"/>
      <c r="B549" s="468"/>
      <c r="C549" s="176" t="s">
        <v>824</v>
      </c>
      <c r="D549" s="287">
        <v>0</v>
      </c>
      <c r="E549" s="287">
        <f>D549/D547*100</f>
        <v>0</v>
      </c>
      <c r="F549" s="287">
        <v>0</v>
      </c>
      <c r="G549" s="287">
        <f>F549/F547*100</f>
        <v>0</v>
      </c>
      <c r="H549" s="287" t="s">
        <v>97</v>
      </c>
    </row>
    <row r="550" spans="1:8" s="162" customFormat="1" x14ac:dyDescent="0.2">
      <c r="A550" s="467"/>
      <c r="B550" s="468"/>
      <c r="C550" s="176" t="s">
        <v>825</v>
      </c>
      <c r="D550" s="287">
        <v>0</v>
      </c>
      <c r="E550" s="287">
        <f>D550/D547*100</f>
        <v>0</v>
      </c>
      <c r="F550" s="287">
        <v>0</v>
      </c>
      <c r="G550" s="287">
        <f>F550/F547*100</f>
        <v>0</v>
      </c>
      <c r="H550" s="287" t="s">
        <v>97</v>
      </c>
    </row>
    <row r="551" spans="1:8" s="162" customFormat="1" x14ac:dyDescent="0.2">
      <c r="A551" s="467"/>
      <c r="B551" s="468"/>
      <c r="C551" s="176" t="s">
        <v>826</v>
      </c>
      <c r="D551" s="287">
        <v>0</v>
      </c>
      <c r="E551" s="287">
        <f>D551/D547*100</f>
        <v>0</v>
      </c>
      <c r="F551" s="287">
        <v>0</v>
      </c>
      <c r="G551" s="287">
        <f>F551/F547*100</f>
        <v>0</v>
      </c>
      <c r="H551" s="287" t="s">
        <v>97</v>
      </c>
    </row>
    <row r="552" spans="1:8" s="162" customFormat="1" hidden="1" x14ac:dyDescent="0.2">
      <c r="A552" s="473" t="s">
        <v>200</v>
      </c>
      <c r="B552" s="474" t="s">
        <v>862</v>
      </c>
      <c r="C552" s="175" t="s">
        <v>822</v>
      </c>
      <c r="D552" s="294">
        <f>SUM(D553:D556)</f>
        <v>0</v>
      </c>
      <c r="E552" s="294" t="e">
        <f>SUM(E553:E556)</f>
        <v>#DIV/0!</v>
      </c>
      <c r="F552" s="294">
        <f>SUM(F553:F556)</f>
        <v>0</v>
      </c>
      <c r="G552" s="294" t="e">
        <f>SUM(G553:G556)</f>
        <v>#DIV/0!</v>
      </c>
      <c r="H552" s="287" t="e">
        <f t="shared" si="22"/>
        <v>#DIV/0!</v>
      </c>
    </row>
    <row r="553" spans="1:8" s="162" customFormat="1" ht="31.5" hidden="1" x14ac:dyDescent="0.2">
      <c r="A553" s="473"/>
      <c r="B553" s="474"/>
      <c r="C553" s="175" t="s">
        <v>823</v>
      </c>
      <c r="D553" s="294"/>
      <c r="E553" s="294" t="e">
        <f>D553/D552*100</f>
        <v>#DIV/0!</v>
      </c>
      <c r="F553" s="294"/>
      <c r="G553" s="294" t="e">
        <f>F553/F552*100</f>
        <v>#DIV/0!</v>
      </c>
      <c r="H553" s="287" t="e">
        <f t="shared" si="22"/>
        <v>#DIV/0!</v>
      </c>
    </row>
    <row r="554" spans="1:8" s="162" customFormat="1" hidden="1" x14ac:dyDescent="0.2">
      <c r="A554" s="473"/>
      <c r="B554" s="474"/>
      <c r="C554" s="175" t="s">
        <v>824</v>
      </c>
      <c r="D554" s="294"/>
      <c r="E554" s="294" t="e">
        <f>D554/D552*100</f>
        <v>#DIV/0!</v>
      </c>
      <c r="F554" s="294"/>
      <c r="G554" s="294" t="e">
        <f>F554/F552*100</f>
        <v>#DIV/0!</v>
      </c>
      <c r="H554" s="287" t="e">
        <f t="shared" si="22"/>
        <v>#DIV/0!</v>
      </c>
    </row>
    <row r="555" spans="1:8" s="162" customFormat="1" hidden="1" x14ac:dyDescent="0.2">
      <c r="A555" s="473"/>
      <c r="B555" s="474"/>
      <c r="C555" s="175" t="s">
        <v>825</v>
      </c>
      <c r="D555" s="294"/>
      <c r="E555" s="294" t="e">
        <f>D555/D552*100</f>
        <v>#DIV/0!</v>
      </c>
      <c r="F555" s="294"/>
      <c r="G555" s="294" t="e">
        <f>F555/F552*100</f>
        <v>#DIV/0!</v>
      </c>
      <c r="H555" s="287" t="e">
        <f t="shared" si="22"/>
        <v>#DIV/0!</v>
      </c>
    </row>
    <row r="556" spans="1:8" s="162" customFormat="1" ht="27.75" hidden="1" customHeight="1" x14ac:dyDescent="0.2">
      <c r="A556" s="473"/>
      <c r="B556" s="474"/>
      <c r="C556" s="175" t="s">
        <v>826</v>
      </c>
      <c r="D556" s="294"/>
      <c r="E556" s="294" t="e">
        <f>D556/D552*100</f>
        <v>#DIV/0!</v>
      </c>
      <c r="F556" s="294"/>
      <c r="G556" s="294" t="e">
        <f>F556/F552*100</f>
        <v>#DIV/0!</v>
      </c>
      <c r="H556" s="287" t="e">
        <f t="shared" si="22"/>
        <v>#DIV/0!</v>
      </c>
    </row>
    <row r="557" spans="1:8" s="162" customFormat="1" hidden="1" x14ac:dyDescent="0.2">
      <c r="A557" s="467" t="s">
        <v>203</v>
      </c>
      <c r="B557" s="468" t="s">
        <v>164</v>
      </c>
      <c r="C557" s="176" t="s">
        <v>822</v>
      </c>
      <c r="D557" s="287">
        <f>SUM(D558:D561)</f>
        <v>0</v>
      </c>
      <c r="E557" s="287" t="e">
        <f>SUM(E558:E561)</f>
        <v>#DIV/0!</v>
      </c>
      <c r="F557" s="287">
        <f>SUM(F558:F561)</f>
        <v>0</v>
      </c>
      <c r="G557" s="287" t="e">
        <f>SUM(G558:G561)</f>
        <v>#DIV/0!</v>
      </c>
      <c r="H557" s="287" t="e">
        <f t="shared" si="22"/>
        <v>#DIV/0!</v>
      </c>
    </row>
    <row r="558" spans="1:8" s="162" customFormat="1" ht="31.5" hidden="1" x14ac:dyDescent="0.2">
      <c r="A558" s="467"/>
      <c r="B558" s="468"/>
      <c r="C558" s="176" t="s">
        <v>823</v>
      </c>
      <c r="D558" s="287"/>
      <c r="E558" s="287" t="e">
        <f>D558/D557*100</f>
        <v>#DIV/0!</v>
      </c>
      <c r="F558" s="287"/>
      <c r="G558" s="287" t="e">
        <f>F558/F557*100</f>
        <v>#DIV/0!</v>
      </c>
      <c r="H558" s="287" t="e">
        <f t="shared" si="22"/>
        <v>#DIV/0!</v>
      </c>
    </row>
    <row r="559" spans="1:8" s="162" customFormat="1" hidden="1" x14ac:dyDescent="0.2">
      <c r="A559" s="467"/>
      <c r="B559" s="468"/>
      <c r="C559" s="176" t="s">
        <v>824</v>
      </c>
      <c r="D559" s="287"/>
      <c r="E559" s="287" t="e">
        <f>D559/D557*100</f>
        <v>#DIV/0!</v>
      </c>
      <c r="F559" s="287"/>
      <c r="G559" s="287" t="e">
        <f>F559/F557*100</f>
        <v>#DIV/0!</v>
      </c>
      <c r="H559" s="287" t="e">
        <f t="shared" si="22"/>
        <v>#DIV/0!</v>
      </c>
    </row>
    <row r="560" spans="1:8" s="162" customFormat="1" hidden="1" x14ac:dyDescent="0.2">
      <c r="A560" s="467"/>
      <c r="B560" s="468"/>
      <c r="C560" s="176" t="s">
        <v>825</v>
      </c>
      <c r="D560" s="287"/>
      <c r="E560" s="287" t="e">
        <f>D560/D557*100</f>
        <v>#DIV/0!</v>
      </c>
      <c r="F560" s="287"/>
      <c r="G560" s="287" t="e">
        <f>F560/F557*100</f>
        <v>#DIV/0!</v>
      </c>
      <c r="H560" s="287" t="e">
        <f t="shared" si="22"/>
        <v>#DIV/0!</v>
      </c>
    </row>
    <row r="561" spans="1:8" s="162" customFormat="1" hidden="1" x14ac:dyDescent="0.2">
      <c r="A561" s="467"/>
      <c r="B561" s="468"/>
      <c r="C561" s="176" t="s">
        <v>826</v>
      </c>
      <c r="D561" s="287"/>
      <c r="E561" s="287" t="e">
        <f>D561/D557*100</f>
        <v>#DIV/0!</v>
      </c>
      <c r="F561" s="287"/>
      <c r="G561" s="287" t="e">
        <f>F561/F557*100</f>
        <v>#DIV/0!</v>
      </c>
      <c r="H561" s="287" t="e">
        <f t="shared" si="22"/>
        <v>#DIV/0!</v>
      </c>
    </row>
    <row r="562" spans="1:8" s="162" customFormat="1" x14ac:dyDescent="0.2">
      <c r="A562" s="475" t="s">
        <v>197</v>
      </c>
      <c r="B562" s="468" t="s">
        <v>1266</v>
      </c>
      <c r="C562" s="176" t="s">
        <v>822</v>
      </c>
      <c r="D562" s="287">
        <f>SUM(D563:D566)</f>
        <v>44290.7</v>
      </c>
      <c r="E562" s="287">
        <f>SUM(E563:E566)</f>
        <v>100</v>
      </c>
      <c r="F562" s="287">
        <f>SUM(F563:F566)</f>
        <v>1070.5</v>
      </c>
      <c r="G562" s="287">
        <f>SUM(G563:G566)</f>
        <v>100</v>
      </c>
      <c r="H562" s="287">
        <f t="shared" si="22"/>
        <v>-97.583014041322443</v>
      </c>
    </row>
    <row r="563" spans="1:8" s="162" customFormat="1" ht="31.5" x14ac:dyDescent="0.2">
      <c r="A563" s="476"/>
      <c r="B563" s="468"/>
      <c r="C563" s="176" t="s">
        <v>823</v>
      </c>
      <c r="D563" s="287">
        <v>35720.699999999997</v>
      </c>
      <c r="E563" s="287">
        <f>D563/D562*100</f>
        <v>80.65056546859725</v>
      </c>
      <c r="F563" s="287">
        <v>1070.5</v>
      </c>
      <c r="G563" s="287">
        <f>F563/F562*100</f>
        <v>100</v>
      </c>
      <c r="H563" s="287">
        <f t="shared" si="22"/>
        <v>-97.003138236372749</v>
      </c>
    </row>
    <row r="564" spans="1:8" s="162" customFormat="1" x14ac:dyDescent="0.2">
      <c r="A564" s="476"/>
      <c r="B564" s="468"/>
      <c r="C564" s="176" t="s">
        <v>824</v>
      </c>
      <c r="D564" s="287">
        <v>0</v>
      </c>
      <c r="E564" s="287">
        <f>D564/D562*100</f>
        <v>0</v>
      </c>
      <c r="F564" s="287">
        <v>0</v>
      </c>
      <c r="G564" s="287">
        <f>F564/F562*100</f>
        <v>0</v>
      </c>
      <c r="H564" s="287" t="s">
        <v>97</v>
      </c>
    </row>
    <row r="565" spans="1:8" s="162" customFormat="1" x14ac:dyDescent="0.2">
      <c r="A565" s="476"/>
      <c r="B565" s="468"/>
      <c r="C565" s="176" t="s">
        <v>825</v>
      </c>
      <c r="D565" s="287">
        <v>8570</v>
      </c>
      <c r="E565" s="287">
        <f>D565/D562*100</f>
        <v>19.349434531402757</v>
      </c>
      <c r="F565" s="287">
        <v>0</v>
      </c>
      <c r="G565" s="287">
        <f>F565/F562*100</f>
        <v>0</v>
      </c>
      <c r="H565" s="287">
        <f t="shared" si="22"/>
        <v>-100</v>
      </c>
    </row>
    <row r="566" spans="1:8" s="162" customFormat="1" x14ac:dyDescent="0.2">
      <c r="A566" s="477"/>
      <c r="B566" s="468"/>
      <c r="C566" s="176" t="s">
        <v>826</v>
      </c>
      <c r="D566" s="287">
        <v>0</v>
      </c>
      <c r="E566" s="287">
        <f>D566/D562*100</f>
        <v>0</v>
      </c>
      <c r="F566" s="287">
        <v>0</v>
      </c>
      <c r="G566" s="287">
        <f>F566/F562*100</f>
        <v>0</v>
      </c>
      <c r="H566" s="287" t="s">
        <v>97</v>
      </c>
    </row>
    <row r="567" spans="1:8" s="163" customFormat="1" x14ac:dyDescent="0.2">
      <c r="A567" s="467" t="s">
        <v>1331</v>
      </c>
      <c r="B567" s="468" t="s">
        <v>1329</v>
      </c>
      <c r="C567" s="176" t="s">
        <v>822</v>
      </c>
      <c r="D567" s="287">
        <f>SUM(D568:D571)</f>
        <v>4441.6000000000004</v>
      </c>
      <c r="E567" s="287">
        <f>SUM(E568:E571)</f>
        <v>99.999999999999986</v>
      </c>
      <c r="F567" s="287">
        <f>SUM(F568:F571)</f>
        <v>4441.5</v>
      </c>
      <c r="G567" s="287">
        <f>SUM(G568:G571)</f>
        <v>100</v>
      </c>
      <c r="H567" s="287">
        <f>F567/D567*100-100</f>
        <v>-2.2514409221940923E-3</v>
      </c>
    </row>
    <row r="568" spans="1:8" s="163" customFormat="1" ht="31.5" x14ac:dyDescent="0.2">
      <c r="A568" s="467"/>
      <c r="B568" s="468"/>
      <c r="C568" s="176" t="s">
        <v>823</v>
      </c>
      <c r="D568" s="287">
        <v>0</v>
      </c>
      <c r="E568" s="287">
        <f>D568/D567*100</f>
        <v>0</v>
      </c>
      <c r="F568" s="287">
        <v>0</v>
      </c>
      <c r="G568" s="287">
        <f>F568/F567*100</f>
        <v>0</v>
      </c>
      <c r="H568" s="287" t="s">
        <v>97</v>
      </c>
    </row>
    <row r="569" spans="1:8" s="163" customFormat="1" ht="24" customHeight="1" x14ac:dyDescent="0.2">
      <c r="A569" s="467"/>
      <c r="B569" s="468"/>
      <c r="C569" s="176" t="s">
        <v>824</v>
      </c>
      <c r="D569" s="287">
        <v>3996</v>
      </c>
      <c r="E569" s="287">
        <f>D569/D567*100</f>
        <v>89.967579250720448</v>
      </c>
      <c r="F569" s="287">
        <v>3995.9</v>
      </c>
      <c r="G569" s="287">
        <f>F569/F567*100</f>
        <v>89.967353371608695</v>
      </c>
      <c r="H569" s="287">
        <f t="shared" ref="H569:H570" si="23">F569/D569*100-100</f>
        <v>-2.502502502494508E-3</v>
      </c>
    </row>
    <row r="570" spans="1:8" s="163" customFormat="1" ht="24" customHeight="1" x14ac:dyDescent="0.2">
      <c r="A570" s="467"/>
      <c r="B570" s="468"/>
      <c r="C570" s="176" t="s">
        <v>825</v>
      </c>
      <c r="D570" s="287">
        <v>445.6</v>
      </c>
      <c r="E570" s="287">
        <f>D570/D567*100</f>
        <v>10.032420749279538</v>
      </c>
      <c r="F570" s="287">
        <v>445.6</v>
      </c>
      <c r="G570" s="287">
        <f>F570/F567*100</f>
        <v>10.03264662839131</v>
      </c>
      <c r="H570" s="287">
        <f t="shared" si="23"/>
        <v>0</v>
      </c>
    </row>
    <row r="571" spans="1:8" s="163" customFormat="1" ht="22.5" customHeight="1" x14ac:dyDescent="0.2">
      <c r="A571" s="467"/>
      <c r="B571" s="468"/>
      <c r="C571" s="176" t="s">
        <v>826</v>
      </c>
      <c r="D571" s="287">
        <v>0</v>
      </c>
      <c r="E571" s="287">
        <f>D571/D567*100</f>
        <v>0</v>
      </c>
      <c r="F571" s="287">
        <v>0</v>
      </c>
      <c r="G571" s="287">
        <f>F571/F567*100</f>
        <v>0</v>
      </c>
      <c r="H571" s="287" t="s">
        <v>97</v>
      </c>
    </row>
    <row r="572" spans="1:8" s="163" customFormat="1" x14ac:dyDescent="0.2">
      <c r="A572" s="467" t="s">
        <v>1332</v>
      </c>
      <c r="B572" s="468" t="s">
        <v>1330</v>
      </c>
      <c r="C572" s="176" t="s">
        <v>822</v>
      </c>
      <c r="D572" s="287">
        <f>SUM(D573:D576)</f>
        <v>0</v>
      </c>
      <c r="E572" s="287">
        <v>0</v>
      </c>
      <c r="F572" s="287">
        <f>SUM(F573:F576)</f>
        <v>75.7</v>
      </c>
      <c r="G572" s="287">
        <f>SUM(G573:G576)</f>
        <v>100</v>
      </c>
      <c r="H572" s="287">
        <v>0</v>
      </c>
    </row>
    <row r="573" spans="1:8" s="163" customFormat="1" ht="31.5" x14ac:dyDescent="0.2">
      <c r="A573" s="467"/>
      <c r="B573" s="468"/>
      <c r="C573" s="176" t="s">
        <v>823</v>
      </c>
      <c r="D573" s="287">
        <v>0</v>
      </c>
      <c r="E573" s="287">
        <v>0</v>
      </c>
      <c r="F573" s="287">
        <v>0</v>
      </c>
      <c r="G573" s="287">
        <f>F573/F572*100</f>
        <v>0</v>
      </c>
      <c r="H573" s="287" t="s">
        <v>97</v>
      </c>
    </row>
    <row r="574" spans="1:8" s="163" customFormat="1" x14ac:dyDescent="0.2">
      <c r="A574" s="467"/>
      <c r="B574" s="468"/>
      <c r="C574" s="176" t="s">
        <v>824</v>
      </c>
      <c r="D574" s="287">
        <v>0</v>
      </c>
      <c r="E574" s="287">
        <v>0</v>
      </c>
      <c r="F574" s="287">
        <v>50</v>
      </c>
      <c r="G574" s="287">
        <f>F574/F572*100</f>
        <v>66.050198150594454</v>
      </c>
      <c r="H574" s="287" t="s">
        <v>97</v>
      </c>
    </row>
    <row r="575" spans="1:8" s="163" customFormat="1" x14ac:dyDescent="0.2">
      <c r="A575" s="467"/>
      <c r="B575" s="468"/>
      <c r="C575" s="176" t="s">
        <v>825</v>
      </c>
      <c r="D575" s="287">
        <v>0</v>
      </c>
      <c r="E575" s="287">
        <v>0</v>
      </c>
      <c r="F575" s="287">
        <v>25.7</v>
      </c>
      <c r="G575" s="287">
        <f>F575/F572*100</f>
        <v>33.949801849405546</v>
      </c>
      <c r="H575" s="287" t="s">
        <v>97</v>
      </c>
    </row>
    <row r="576" spans="1:8" s="163" customFormat="1" x14ac:dyDescent="0.2">
      <c r="A576" s="467"/>
      <c r="B576" s="468"/>
      <c r="C576" s="176" t="s">
        <v>826</v>
      </c>
      <c r="D576" s="287">
        <v>0</v>
      </c>
      <c r="E576" s="287">
        <v>0</v>
      </c>
      <c r="F576" s="287">
        <v>0</v>
      </c>
      <c r="G576" s="287">
        <f>F576/F572*100</f>
        <v>0</v>
      </c>
      <c r="H576" s="287" t="s">
        <v>97</v>
      </c>
    </row>
    <row r="577" spans="1:8" s="163" customFormat="1" x14ac:dyDescent="0.2">
      <c r="A577" s="467" t="s">
        <v>1402</v>
      </c>
      <c r="B577" s="468" t="s">
        <v>1403</v>
      </c>
      <c r="C577" s="176" t="s">
        <v>822</v>
      </c>
      <c r="D577" s="287">
        <f>SUM(D578:D581)</f>
        <v>0</v>
      </c>
      <c r="E577" s="287">
        <v>0</v>
      </c>
      <c r="F577" s="287">
        <f>SUM(F578:F581)</f>
        <v>1606.2</v>
      </c>
      <c r="G577" s="287">
        <f>SUM(G578:G581)</f>
        <v>100</v>
      </c>
      <c r="H577" s="287" t="s">
        <v>97</v>
      </c>
    </row>
    <row r="578" spans="1:8" s="163" customFormat="1" ht="31.5" x14ac:dyDescent="0.2">
      <c r="A578" s="467"/>
      <c r="B578" s="468"/>
      <c r="C578" s="176" t="s">
        <v>823</v>
      </c>
      <c r="D578" s="287">
        <v>0</v>
      </c>
      <c r="E578" s="287">
        <v>0</v>
      </c>
      <c r="F578" s="287">
        <v>0</v>
      </c>
      <c r="G578" s="287">
        <f>F578/F577*100</f>
        <v>0</v>
      </c>
      <c r="H578" s="287" t="s">
        <v>97</v>
      </c>
    </row>
    <row r="579" spans="1:8" s="163" customFormat="1" x14ac:dyDescent="0.2">
      <c r="A579" s="467"/>
      <c r="B579" s="468"/>
      <c r="C579" s="176" t="s">
        <v>824</v>
      </c>
      <c r="D579" s="287">
        <v>0</v>
      </c>
      <c r="E579" s="287">
        <v>0</v>
      </c>
      <c r="F579" s="287">
        <v>0</v>
      </c>
      <c r="G579" s="287">
        <f>F579/F577*100</f>
        <v>0</v>
      </c>
      <c r="H579" s="287" t="s">
        <v>97</v>
      </c>
    </row>
    <row r="580" spans="1:8" s="163" customFormat="1" x14ac:dyDescent="0.2">
      <c r="A580" s="467"/>
      <c r="B580" s="468"/>
      <c r="C580" s="176" t="s">
        <v>825</v>
      </c>
      <c r="D580" s="287">
        <v>0</v>
      </c>
      <c r="E580" s="287">
        <v>0</v>
      </c>
      <c r="F580" s="287">
        <v>1606.2</v>
      </c>
      <c r="G580" s="287">
        <f>F580/F577*100</f>
        <v>100</v>
      </c>
      <c r="H580" s="287" t="s">
        <v>97</v>
      </c>
    </row>
    <row r="581" spans="1:8" s="163" customFormat="1" x14ac:dyDescent="0.2">
      <c r="A581" s="467"/>
      <c r="B581" s="468"/>
      <c r="C581" s="176" t="s">
        <v>826</v>
      </c>
      <c r="D581" s="287">
        <v>0</v>
      </c>
      <c r="E581" s="287">
        <v>0</v>
      </c>
      <c r="F581" s="287">
        <v>0</v>
      </c>
      <c r="G581" s="287">
        <f>F581/F577*100</f>
        <v>0</v>
      </c>
      <c r="H581" s="287" t="s">
        <v>97</v>
      </c>
    </row>
    <row r="582" spans="1:8" s="163" customFormat="1" x14ac:dyDescent="0.2">
      <c r="A582" s="467" t="s">
        <v>1404</v>
      </c>
      <c r="B582" s="468" t="s">
        <v>1405</v>
      </c>
      <c r="C582" s="176" t="s">
        <v>822</v>
      </c>
      <c r="D582" s="287">
        <f>SUM(D583:D586)</f>
        <v>0</v>
      </c>
      <c r="E582" s="287">
        <v>0</v>
      </c>
      <c r="F582" s="287">
        <f>SUM(F583:F586)</f>
        <v>2829.5</v>
      </c>
      <c r="G582" s="287">
        <f>SUM(G583:G586)</f>
        <v>100</v>
      </c>
      <c r="H582" s="287" t="s">
        <v>97</v>
      </c>
    </row>
    <row r="583" spans="1:8" s="163" customFormat="1" ht="31.5" x14ac:dyDescent="0.2">
      <c r="A583" s="467"/>
      <c r="B583" s="468"/>
      <c r="C583" s="176" t="s">
        <v>823</v>
      </c>
      <c r="D583" s="287">
        <v>0</v>
      </c>
      <c r="E583" s="287">
        <v>0</v>
      </c>
      <c r="F583" s="287">
        <v>2829.5</v>
      </c>
      <c r="G583" s="287">
        <f>F583/F582*100</f>
        <v>100</v>
      </c>
      <c r="H583" s="287" t="s">
        <v>97</v>
      </c>
    </row>
    <row r="584" spans="1:8" s="163" customFormat="1" x14ac:dyDescent="0.2">
      <c r="A584" s="467"/>
      <c r="B584" s="468"/>
      <c r="C584" s="176" t="s">
        <v>824</v>
      </c>
      <c r="D584" s="287">
        <v>0</v>
      </c>
      <c r="E584" s="287">
        <v>0</v>
      </c>
      <c r="F584" s="287">
        <v>0</v>
      </c>
      <c r="G584" s="287">
        <f>F584/F582*100</f>
        <v>0</v>
      </c>
      <c r="H584" s="287" t="s">
        <v>97</v>
      </c>
    </row>
    <row r="585" spans="1:8" s="163" customFormat="1" x14ac:dyDescent="0.2">
      <c r="A585" s="467"/>
      <c r="B585" s="468"/>
      <c r="C585" s="176" t="s">
        <v>825</v>
      </c>
      <c r="D585" s="287">
        <v>0</v>
      </c>
      <c r="E585" s="287">
        <v>0</v>
      </c>
      <c r="F585" s="287">
        <v>0</v>
      </c>
      <c r="G585" s="287">
        <f>F585/F582*100</f>
        <v>0</v>
      </c>
      <c r="H585" s="287" t="s">
        <v>97</v>
      </c>
    </row>
    <row r="586" spans="1:8" s="163" customFormat="1" x14ac:dyDescent="0.2">
      <c r="A586" s="467"/>
      <c r="B586" s="468"/>
      <c r="C586" s="176" t="s">
        <v>826</v>
      </c>
      <c r="D586" s="287">
        <v>0</v>
      </c>
      <c r="E586" s="287">
        <v>0</v>
      </c>
      <c r="F586" s="287">
        <v>0</v>
      </c>
      <c r="G586" s="287">
        <f>F586/F582*100</f>
        <v>0</v>
      </c>
      <c r="H586" s="287" t="s">
        <v>97</v>
      </c>
    </row>
    <row r="587" spans="1:8" s="163" customFormat="1" x14ac:dyDescent="0.2">
      <c r="A587" s="473" t="s">
        <v>204</v>
      </c>
      <c r="B587" s="474" t="s">
        <v>1333</v>
      </c>
      <c r="C587" s="175" t="s">
        <v>822</v>
      </c>
      <c r="D587" s="294">
        <f>SUM(D588:D591)</f>
        <v>20</v>
      </c>
      <c r="E587" s="294">
        <f>SUM(E588:E591)</f>
        <v>100</v>
      </c>
      <c r="F587" s="294">
        <f>SUM(F588:F591)</f>
        <v>0</v>
      </c>
      <c r="G587" s="294">
        <f>SUM(G588:G591)</f>
        <v>0</v>
      </c>
      <c r="H587" s="294">
        <f>F587/D587*100-100</f>
        <v>-100</v>
      </c>
    </row>
    <row r="588" spans="1:8" s="163" customFormat="1" ht="31.5" x14ac:dyDescent="0.2">
      <c r="A588" s="473"/>
      <c r="B588" s="474"/>
      <c r="C588" s="175" t="s">
        <v>823</v>
      </c>
      <c r="D588" s="294">
        <f>D593</f>
        <v>20</v>
      </c>
      <c r="E588" s="294">
        <f>D588/D587*100</f>
        <v>100</v>
      </c>
      <c r="F588" s="294">
        <f>F593</f>
        <v>0</v>
      </c>
      <c r="G588" s="294">
        <v>0</v>
      </c>
      <c r="H588" s="294">
        <f>F588/D588*100-100</f>
        <v>-100</v>
      </c>
    </row>
    <row r="589" spans="1:8" s="163" customFormat="1" x14ac:dyDescent="0.2">
      <c r="A589" s="473"/>
      <c r="B589" s="474"/>
      <c r="C589" s="175" t="s">
        <v>824</v>
      </c>
      <c r="D589" s="294">
        <f t="shared" ref="D589:F591" si="24">D594</f>
        <v>0</v>
      </c>
      <c r="E589" s="294">
        <f>D589/D587*100</f>
        <v>0</v>
      </c>
      <c r="F589" s="294">
        <f t="shared" si="24"/>
        <v>0</v>
      </c>
      <c r="G589" s="294">
        <v>0</v>
      </c>
      <c r="H589" s="294" t="s">
        <v>97</v>
      </c>
    </row>
    <row r="590" spans="1:8" s="163" customFormat="1" x14ac:dyDescent="0.2">
      <c r="A590" s="473"/>
      <c r="B590" s="474"/>
      <c r="C590" s="175" t="s">
        <v>825</v>
      </c>
      <c r="D590" s="294">
        <f t="shared" si="24"/>
        <v>0</v>
      </c>
      <c r="E590" s="294">
        <f>D590/D587*100</f>
        <v>0</v>
      </c>
      <c r="F590" s="294">
        <f t="shared" si="24"/>
        <v>0</v>
      </c>
      <c r="G590" s="294">
        <v>0</v>
      </c>
      <c r="H590" s="294" t="s">
        <v>97</v>
      </c>
    </row>
    <row r="591" spans="1:8" s="163" customFormat="1" x14ac:dyDescent="0.2">
      <c r="A591" s="473"/>
      <c r="B591" s="474"/>
      <c r="C591" s="175" t="s">
        <v>826</v>
      </c>
      <c r="D591" s="294">
        <f t="shared" si="24"/>
        <v>0</v>
      </c>
      <c r="E591" s="294">
        <f>D591/D587*100</f>
        <v>0</v>
      </c>
      <c r="F591" s="294">
        <f t="shared" si="24"/>
        <v>0</v>
      </c>
      <c r="G591" s="294">
        <v>0</v>
      </c>
      <c r="H591" s="294" t="s">
        <v>97</v>
      </c>
    </row>
    <row r="592" spans="1:8" s="163" customFormat="1" x14ac:dyDescent="0.2">
      <c r="A592" s="467" t="s">
        <v>206</v>
      </c>
      <c r="B592" s="468" t="s">
        <v>863</v>
      </c>
      <c r="C592" s="176" t="s">
        <v>822</v>
      </c>
      <c r="D592" s="287">
        <f>SUM(D593:D596)</f>
        <v>20</v>
      </c>
      <c r="E592" s="287">
        <f>SUM(E593:E596)</f>
        <v>100</v>
      </c>
      <c r="F592" s="287">
        <f>SUM(F593:F596)</f>
        <v>0</v>
      </c>
      <c r="G592" s="287">
        <f>SUM(G593:G596)</f>
        <v>0</v>
      </c>
      <c r="H592" s="287">
        <f>F592/D592*100-100</f>
        <v>-100</v>
      </c>
    </row>
    <row r="593" spans="1:8" s="163" customFormat="1" ht="31.5" x14ac:dyDescent="0.2">
      <c r="A593" s="467"/>
      <c r="B593" s="468"/>
      <c r="C593" s="176" t="s">
        <v>823</v>
      </c>
      <c r="D593" s="287">
        <v>20</v>
      </c>
      <c r="E593" s="287">
        <f>D593/D592*100</f>
        <v>100</v>
      </c>
      <c r="F593" s="287">
        <v>0</v>
      </c>
      <c r="G593" s="287">
        <v>0</v>
      </c>
      <c r="H593" s="287">
        <f>F593/D593*100-100</f>
        <v>-100</v>
      </c>
    </row>
    <row r="594" spans="1:8" s="162" customFormat="1" x14ac:dyDescent="0.2">
      <c r="A594" s="467"/>
      <c r="B594" s="468"/>
      <c r="C594" s="176" t="s">
        <v>824</v>
      </c>
      <c r="D594" s="287">
        <v>0</v>
      </c>
      <c r="E594" s="287">
        <f>D594/D592*100</f>
        <v>0</v>
      </c>
      <c r="F594" s="287">
        <v>0</v>
      </c>
      <c r="G594" s="287">
        <v>0</v>
      </c>
      <c r="H594" s="287" t="s">
        <v>97</v>
      </c>
    </row>
    <row r="595" spans="1:8" s="162" customFormat="1" x14ac:dyDescent="0.2">
      <c r="A595" s="467"/>
      <c r="B595" s="468"/>
      <c r="C595" s="176" t="s">
        <v>825</v>
      </c>
      <c r="D595" s="287">
        <v>0</v>
      </c>
      <c r="E595" s="287">
        <f>D595/D592*100</f>
        <v>0</v>
      </c>
      <c r="F595" s="287">
        <v>0</v>
      </c>
      <c r="G595" s="287">
        <v>0</v>
      </c>
      <c r="H595" s="287" t="s">
        <v>97</v>
      </c>
    </row>
    <row r="596" spans="1:8" s="162" customFormat="1" x14ac:dyDescent="0.2">
      <c r="A596" s="467"/>
      <c r="B596" s="468"/>
      <c r="C596" s="176" t="s">
        <v>826</v>
      </c>
      <c r="D596" s="287">
        <v>0</v>
      </c>
      <c r="E596" s="287">
        <f>D596/D592*100</f>
        <v>0</v>
      </c>
      <c r="F596" s="287">
        <v>0</v>
      </c>
      <c r="G596" s="287">
        <v>0</v>
      </c>
      <c r="H596" s="287" t="s">
        <v>97</v>
      </c>
    </row>
    <row r="597" spans="1:8" s="163" customFormat="1" x14ac:dyDescent="0.2">
      <c r="A597" s="473" t="s">
        <v>207</v>
      </c>
      <c r="B597" s="474" t="s">
        <v>1150</v>
      </c>
      <c r="C597" s="175" t="s">
        <v>822</v>
      </c>
      <c r="D597" s="294">
        <f>SUM(D598:D601)</f>
        <v>60505</v>
      </c>
      <c r="E597" s="294">
        <f>SUM(E598:E601)</f>
        <v>100</v>
      </c>
      <c r="F597" s="294">
        <f>SUM(F598:F601)</f>
        <v>43123.5</v>
      </c>
      <c r="G597" s="294">
        <f>SUM(G598:G601)</f>
        <v>100</v>
      </c>
      <c r="H597" s="294">
        <f>F597/D597*100-100</f>
        <v>-28.727377902652677</v>
      </c>
    </row>
    <row r="598" spans="1:8" s="163" customFormat="1" ht="31.5" x14ac:dyDescent="0.2">
      <c r="A598" s="473"/>
      <c r="B598" s="474"/>
      <c r="C598" s="175" t="s">
        <v>823</v>
      </c>
      <c r="D598" s="294">
        <f>D603+D608+D613+D618</f>
        <v>60505</v>
      </c>
      <c r="E598" s="294">
        <f>D598/D597*100</f>
        <v>100</v>
      </c>
      <c r="F598" s="294">
        <f>F603+F608+F613+F618</f>
        <v>43123.5</v>
      </c>
      <c r="G598" s="294">
        <f>F598/F597*100</f>
        <v>100</v>
      </c>
      <c r="H598" s="294">
        <f>F598/D598*100-100</f>
        <v>-28.727377902652677</v>
      </c>
    </row>
    <row r="599" spans="1:8" s="163" customFormat="1" x14ac:dyDescent="0.2">
      <c r="A599" s="473"/>
      <c r="B599" s="474"/>
      <c r="C599" s="175" t="s">
        <v>824</v>
      </c>
      <c r="D599" s="294">
        <f t="shared" ref="D599:F601" si="25">D604+D609+D614+D619</f>
        <v>0</v>
      </c>
      <c r="E599" s="294">
        <f>D599/D597*100</f>
        <v>0</v>
      </c>
      <c r="F599" s="294">
        <f t="shared" si="25"/>
        <v>0</v>
      </c>
      <c r="G599" s="294">
        <f>F599/F597*100</f>
        <v>0</v>
      </c>
      <c r="H599" s="294" t="s">
        <v>97</v>
      </c>
    </row>
    <row r="600" spans="1:8" s="163" customFormat="1" x14ac:dyDescent="0.2">
      <c r="A600" s="473"/>
      <c r="B600" s="474"/>
      <c r="C600" s="175" t="s">
        <v>825</v>
      </c>
      <c r="D600" s="294">
        <f t="shared" si="25"/>
        <v>0</v>
      </c>
      <c r="E600" s="294">
        <f>D600/D597*100</f>
        <v>0</v>
      </c>
      <c r="F600" s="294">
        <f t="shared" si="25"/>
        <v>0</v>
      </c>
      <c r="G600" s="294">
        <f>F600/F597*100</f>
        <v>0</v>
      </c>
      <c r="H600" s="294" t="s">
        <v>97</v>
      </c>
    </row>
    <row r="601" spans="1:8" s="163" customFormat="1" ht="20.25" customHeight="1" x14ac:dyDescent="0.2">
      <c r="A601" s="473"/>
      <c r="B601" s="474"/>
      <c r="C601" s="175" t="s">
        <v>826</v>
      </c>
      <c r="D601" s="294">
        <f t="shared" si="25"/>
        <v>0</v>
      </c>
      <c r="E601" s="294">
        <f>D601/D597*100</f>
        <v>0</v>
      </c>
      <c r="F601" s="294">
        <f t="shared" si="25"/>
        <v>0</v>
      </c>
      <c r="G601" s="294">
        <f>F601/F597*100</f>
        <v>0</v>
      </c>
      <c r="H601" s="294" t="s">
        <v>97</v>
      </c>
    </row>
    <row r="602" spans="1:8" s="163" customFormat="1" x14ac:dyDescent="0.2">
      <c r="A602" s="467" t="s">
        <v>209</v>
      </c>
      <c r="B602" s="468" t="s">
        <v>114</v>
      </c>
      <c r="C602" s="176" t="s">
        <v>822</v>
      </c>
      <c r="D602" s="287">
        <f>SUM(D603:D606)</f>
        <v>4283</v>
      </c>
      <c r="E602" s="287">
        <f>SUM(E603:E606)</f>
        <v>100</v>
      </c>
      <c r="F602" s="287">
        <f>SUM(F603:F606)</f>
        <v>3284.4</v>
      </c>
      <c r="G602" s="287">
        <f>SUM(G603:G606)</f>
        <v>100</v>
      </c>
      <c r="H602" s="287">
        <f>F602/D602*100-100</f>
        <v>-23.315433107634831</v>
      </c>
    </row>
    <row r="603" spans="1:8" s="163" customFormat="1" ht="31.5" x14ac:dyDescent="0.2">
      <c r="A603" s="467"/>
      <c r="B603" s="468"/>
      <c r="C603" s="176" t="s">
        <v>823</v>
      </c>
      <c r="D603" s="287">
        <v>4283</v>
      </c>
      <c r="E603" s="287">
        <f>D603/D602*100</f>
        <v>100</v>
      </c>
      <c r="F603" s="287">
        <v>3284.4</v>
      </c>
      <c r="G603" s="287">
        <f>F603/F602*100</f>
        <v>100</v>
      </c>
      <c r="H603" s="287">
        <f>F603/D603*100-100</f>
        <v>-23.315433107634831</v>
      </c>
    </row>
    <row r="604" spans="1:8" s="162" customFormat="1" x14ac:dyDescent="0.2">
      <c r="A604" s="467"/>
      <c r="B604" s="468"/>
      <c r="C604" s="176" t="s">
        <v>824</v>
      </c>
      <c r="D604" s="287">
        <v>0</v>
      </c>
      <c r="E604" s="287">
        <f>D604/D602*100</f>
        <v>0</v>
      </c>
      <c r="F604" s="287">
        <v>0</v>
      </c>
      <c r="G604" s="287">
        <f>F604/F602*100</f>
        <v>0</v>
      </c>
      <c r="H604" s="287" t="s">
        <v>97</v>
      </c>
    </row>
    <row r="605" spans="1:8" s="162" customFormat="1" x14ac:dyDescent="0.2">
      <c r="A605" s="467"/>
      <c r="B605" s="468"/>
      <c r="C605" s="176" t="s">
        <v>825</v>
      </c>
      <c r="D605" s="287">
        <v>0</v>
      </c>
      <c r="E605" s="287">
        <f>D605/D602*100</f>
        <v>0</v>
      </c>
      <c r="F605" s="287">
        <v>0</v>
      </c>
      <c r="G605" s="287">
        <f>F605/F602*100</f>
        <v>0</v>
      </c>
      <c r="H605" s="287" t="s">
        <v>97</v>
      </c>
    </row>
    <row r="606" spans="1:8" s="162" customFormat="1" x14ac:dyDescent="0.2">
      <c r="A606" s="467"/>
      <c r="B606" s="468"/>
      <c r="C606" s="176" t="s">
        <v>826</v>
      </c>
      <c r="D606" s="287">
        <v>0</v>
      </c>
      <c r="E606" s="287">
        <f>D606/D602*100</f>
        <v>0</v>
      </c>
      <c r="F606" s="287">
        <v>0</v>
      </c>
      <c r="G606" s="287">
        <f>F606/F602*100</f>
        <v>0</v>
      </c>
      <c r="H606" s="287" t="s">
        <v>97</v>
      </c>
    </row>
    <row r="607" spans="1:8" s="162" customFormat="1" x14ac:dyDescent="0.2">
      <c r="A607" s="467" t="s">
        <v>211</v>
      </c>
      <c r="B607" s="468" t="s">
        <v>864</v>
      </c>
      <c r="C607" s="176" t="s">
        <v>822</v>
      </c>
      <c r="D607" s="287">
        <f>SUM(D608:D611)</f>
        <v>9903</v>
      </c>
      <c r="E607" s="287">
        <f>SUM(E608:E611)</f>
        <v>100</v>
      </c>
      <c r="F607" s="287">
        <f>SUM(F608:F611)</f>
        <v>6925.6</v>
      </c>
      <c r="G607" s="287">
        <f>SUM(G608:G611)</f>
        <v>100</v>
      </c>
      <c r="H607" s="287">
        <f>F607/D607*100-100</f>
        <v>-30.065636675754817</v>
      </c>
    </row>
    <row r="608" spans="1:8" s="162" customFormat="1" ht="31.5" x14ac:dyDescent="0.2">
      <c r="A608" s="467"/>
      <c r="B608" s="468"/>
      <c r="C608" s="176" t="s">
        <v>823</v>
      </c>
      <c r="D608" s="287">
        <v>9903</v>
      </c>
      <c r="E608" s="287">
        <f>D608/D607*100</f>
        <v>100</v>
      </c>
      <c r="F608" s="287">
        <v>6925.6</v>
      </c>
      <c r="G608" s="287">
        <f>F608/F607*100</f>
        <v>100</v>
      </c>
      <c r="H608" s="287">
        <f>F608/D608*100-100</f>
        <v>-30.065636675754817</v>
      </c>
    </row>
    <row r="609" spans="1:8" s="162" customFormat="1" x14ac:dyDescent="0.2">
      <c r="A609" s="467"/>
      <c r="B609" s="468"/>
      <c r="C609" s="176" t="s">
        <v>824</v>
      </c>
      <c r="D609" s="287">
        <v>0</v>
      </c>
      <c r="E609" s="287">
        <f>D609/D607*100</f>
        <v>0</v>
      </c>
      <c r="F609" s="287">
        <v>0</v>
      </c>
      <c r="G609" s="287">
        <f>F609/F607*100</f>
        <v>0</v>
      </c>
      <c r="H609" s="287" t="s">
        <v>97</v>
      </c>
    </row>
    <row r="610" spans="1:8" s="162" customFormat="1" x14ac:dyDescent="0.2">
      <c r="A610" s="467"/>
      <c r="B610" s="468"/>
      <c r="C610" s="176" t="s">
        <v>825</v>
      </c>
      <c r="D610" s="287">
        <v>0</v>
      </c>
      <c r="E610" s="287">
        <f>D610/D607*100</f>
        <v>0</v>
      </c>
      <c r="F610" s="287">
        <v>0</v>
      </c>
      <c r="G610" s="287">
        <f>F610/F607*100</f>
        <v>0</v>
      </c>
      <c r="H610" s="287" t="s">
        <v>97</v>
      </c>
    </row>
    <row r="611" spans="1:8" s="162" customFormat="1" x14ac:dyDescent="0.2">
      <c r="A611" s="467"/>
      <c r="B611" s="468"/>
      <c r="C611" s="176" t="s">
        <v>826</v>
      </c>
      <c r="D611" s="287">
        <v>0</v>
      </c>
      <c r="E611" s="287">
        <f>D611/D607*100</f>
        <v>0</v>
      </c>
      <c r="F611" s="287">
        <v>0</v>
      </c>
      <c r="G611" s="287">
        <f>F611/F607*100</f>
        <v>0</v>
      </c>
      <c r="H611" s="287" t="s">
        <v>97</v>
      </c>
    </row>
    <row r="612" spans="1:8" s="162" customFormat="1" x14ac:dyDescent="0.2">
      <c r="A612" s="467" t="s">
        <v>213</v>
      </c>
      <c r="B612" s="468" t="s">
        <v>865</v>
      </c>
      <c r="C612" s="176" t="s">
        <v>822</v>
      </c>
      <c r="D612" s="287">
        <f>SUM(D613:D616)</f>
        <v>573</v>
      </c>
      <c r="E612" s="287">
        <f>SUM(E613:E616)</f>
        <v>100</v>
      </c>
      <c r="F612" s="287">
        <f>SUM(F613:F616)</f>
        <v>248.2</v>
      </c>
      <c r="G612" s="287">
        <f>SUM(G613:G616)</f>
        <v>100</v>
      </c>
      <c r="H612" s="287">
        <f t="shared" ref="H612:H618" si="26">F612/D612*100-100</f>
        <v>-56.684118673647468</v>
      </c>
    </row>
    <row r="613" spans="1:8" s="162" customFormat="1" ht="31.5" x14ac:dyDescent="0.2">
      <c r="A613" s="467"/>
      <c r="B613" s="468"/>
      <c r="C613" s="176" t="s">
        <v>823</v>
      </c>
      <c r="D613" s="287">
        <v>573</v>
      </c>
      <c r="E613" s="287">
        <f>D613/D612*100</f>
        <v>100</v>
      </c>
      <c r="F613" s="287">
        <v>248.2</v>
      </c>
      <c r="G613" s="287">
        <f>F613/F612*100</f>
        <v>100</v>
      </c>
      <c r="H613" s="287">
        <f t="shared" si="26"/>
        <v>-56.684118673647468</v>
      </c>
    </row>
    <row r="614" spans="1:8" s="162" customFormat="1" x14ac:dyDescent="0.2">
      <c r="A614" s="467"/>
      <c r="B614" s="468"/>
      <c r="C614" s="176" t="s">
        <v>824</v>
      </c>
      <c r="D614" s="287">
        <v>0</v>
      </c>
      <c r="E614" s="287">
        <f>D614/D612*100</f>
        <v>0</v>
      </c>
      <c r="F614" s="287">
        <v>0</v>
      </c>
      <c r="G614" s="287">
        <f>F614/F612*100</f>
        <v>0</v>
      </c>
      <c r="H614" s="287" t="s">
        <v>97</v>
      </c>
    </row>
    <row r="615" spans="1:8" s="162" customFormat="1" x14ac:dyDescent="0.2">
      <c r="A615" s="467"/>
      <c r="B615" s="468"/>
      <c r="C615" s="176" t="s">
        <v>825</v>
      </c>
      <c r="D615" s="287">
        <v>0</v>
      </c>
      <c r="E615" s="287">
        <f>D615/D612*100</f>
        <v>0</v>
      </c>
      <c r="F615" s="287">
        <v>0</v>
      </c>
      <c r="G615" s="287">
        <f>F615/F612*100</f>
        <v>0</v>
      </c>
      <c r="H615" s="287" t="s">
        <v>97</v>
      </c>
    </row>
    <row r="616" spans="1:8" s="162" customFormat="1" x14ac:dyDescent="0.2">
      <c r="A616" s="467"/>
      <c r="B616" s="468"/>
      <c r="C616" s="176" t="s">
        <v>826</v>
      </c>
      <c r="D616" s="287">
        <v>0</v>
      </c>
      <c r="E616" s="287">
        <f>D616/D612*100</f>
        <v>0</v>
      </c>
      <c r="F616" s="287">
        <v>0</v>
      </c>
      <c r="G616" s="287">
        <f>F616/F612*100</f>
        <v>0</v>
      </c>
      <c r="H616" s="287" t="s">
        <v>97</v>
      </c>
    </row>
    <row r="617" spans="1:8" s="162" customFormat="1" x14ac:dyDescent="0.2">
      <c r="A617" s="467" t="s">
        <v>215</v>
      </c>
      <c r="B617" s="468" t="s">
        <v>866</v>
      </c>
      <c r="C617" s="176" t="s">
        <v>822</v>
      </c>
      <c r="D617" s="287">
        <f>SUM(D618:D621)</f>
        <v>45746</v>
      </c>
      <c r="E617" s="287">
        <f>SUM(E618:E621)</f>
        <v>100</v>
      </c>
      <c r="F617" s="287">
        <f>SUM(F618:F621)</f>
        <v>32665.3</v>
      </c>
      <c r="G617" s="287">
        <f>SUM(G618:G621)</f>
        <v>100</v>
      </c>
      <c r="H617" s="287">
        <f t="shared" si="26"/>
        <v>-28.594194027893153</v>
      </c>
    </row>
    <row r="618" spans="1:8" s="162" customFormat="1" ht="31.5" x14ac:dyDescent="0.2">
      <c r="A618" s="467"/>
      <c r="B618" s="468"/>
      <c r="C618" s="176" t="s">
        <v>823</v>
      </c>
      <c r="D618" s="287">
        <v>45746</v>
      </c>
      <c r="E618" s="287">
        <f>D618/D617*100</f>
        <v>100</v>
      </c>
      <c r="F618" s="287">
        <v>32665.3</v>
      </c>
      <c r="G618" s="287">
        <f>F618/F617*100</f>
        <v>100</v>
      </c>
      <c r="H618" s="287">
        <f t="shared" si="26"/>
        <v>-28.594194027893153</v>
      </c>
    </row>
    <row r="619" spans="1:8" s="162" customFormat="1" x14ac:dyDescent="0.2">
      <c r="A619" s="467"/>
      <c r="B619" s="468"/>
      <c r="C619" s="176" t="s">
        <v>824</v>
      </c>
      <c r="D619" s="287">
        <v>0</v>
      </c>
      <c r="E619" s="287">
        <f>D619/D617*100</f>
        <v>0</v>
      </c>
      <c r="F619" s="287">
        <v>0</v>
      </c>
      <c r="G619" s="287">
        <f>F619/F617*100</f>
        <v>0</v>
      </c>
      <c r="H619" s="287" t="s">
        <v>97</v>
      </c>
    </row>
    <row r="620" spans="1:8" s="162" customFormat="1" x14ac:dyDescent="0.2">
      <c r="A620" s="467"/>
      <c r="B620" s="468"/>
      <c r="C620" s="176" t="s">
        <v>825</v>
      </c>
      <c r="D620" s="287">
        <v>0</v>
      </c>
      <c r="E620" s="287">
        <f>D620/D617*100</f>
        <v>0</v>
      </c>
      <c r="F620" s="287">
        <v>0</v>
      </c>
      <c r="G620" s="287">
        <f>F620/F617*100</f>
        <v>0</v>
      </c>
      <c r="H620" s="287" t="s">
        <v>97</v>
      </c>
    </row>
    <row r="621" spans="1:8" s="162" customFormat="1" x14ac:dyDescent="0.2">
      <c r="A621" s="467"/>
      <c r="B621" s="468"/>
      <c r="C621" s="176" t="s">
        <v>826</v>
      </c>
      <c r="D621" s="287">
        <v>0</v>
      </c>
      <c r="E621" s="287">
        <f>D621/D617*100</f>
        <v>0</v>
      </c>
      <c r="F621" s="287">
        <v>0</v>
      </c>
      <c r="G621" s="287">
        <f>F621/F617*100</f>
        <v>0</v>
      </c>
      <c r="H621" s="287" t="s">
        <v>97</v>
      </c>
    </row>
    <row r="622" spans="1:8" s="10" customFormat="1" ht="21" customHeight="1" x14ac:dyDescent="0.2">
      <c r="A622" s="469">
        <v>5</v>
      </c>
      <c r="B622" s="470" t="s">
        <v>1146</v>
      </c>
      <c r="C622" s="160" t="s">
        <v>822</v>
      </c>
      <c r="D622" s="255">
        <f>D623+D624+D625+D626</f>
        <v>643500</v>
      </c>
      <c r="E622" s="255">
        <f>E623+E624+E625+E626</f>
        <v>100.00000000000001</v>
      </c>
      <c r="F622" s="255">
        <f>F623+F624+F625+F626</f>
        <v>431810.52</v>
      </c>
      <c r="G622" s="255">
        <f>G623+G624+G625+G626</f>
        <v>100</v>
      </c>
      <c r="H622" s="255">
        <f>F622/D622*100-100</f>
        <v>-32.896578088578082</v>
      </c>
    </row>
    <row r="623" spans="1:8" s="10" customFormat="1" ht="30.75" customHeight="1" x14ac:dyDescent="0.2">
      <c r="A623" s="469"/>
      <c r="B623" s="471"/>
      <c r="C623" s="288" t="s">
        <v>823</v>
      </c>
      <c r="D623" s="255">
        <f>D628+D838+D858+D878+D898</f>
        <v>29435</v>
      </c>
      <c r="E623" s="255">
        <f>D623/D622*100</f>
        <v>4.5742035742035743</v>
      </c>
      <c r="F623" s="255">
        <f>F628+F828+F838+F858+F878+F898</f>
        <v>20623.370000000003</v>
      </c>
      <c r="G623" s="255">
        <f>F623/F622*100</f>
        <v>4.7760230575206926</v>
      </c>
      <c r="H623" s="255">
        <f t="shared" ref="H623:H686" si="27">F623/D623*100-100</f>
        <v>-29.935892644810593</v>
      </c>
    </row>
    <row r="624" spans="1:8" s="10" customFormat="1" ht="21.75" customHeight="1" x14ac:dyDescent="0.2">
      <c r="A624" s="469"/>
      <c r="B624" s="471"/>
      <c r="C624" s="160" t="s">
        <v>824</v>
      </c>
      <c r="D624" s="255">
        <f>D629+D829+D839+D859+D879+D899</f>
        <v>182993.8</v>
      </c>
      <c r="E624" s="255">
        <f>D624/D622*100</f>
        <v>28.437264957264958</v>
      </c>
      <c r="F624" s="255">
        <f>F629+F829+F839+F859+F879+F899</f>
        <v>134496</v>
      </c>
      <c r="G624" s="255">
        <f>F624/F622*100</f>
        <v>31.146994751308977</v>
      </c>
      <c r="H624" s="255">
        <f t="shared" si="27"/>
        <v>-26.502427951110903</v>
      </c>
    </row>
    <row r="625" spans="1:8" s="10" customFormat="1" ht="21.75" customHeight="1" x14ac:dyDescent="0.2">
      <c r="A625" s="469"/>
      <c r="B625" s="471"/>
      <c r="C625" s="160" t="s">
        <v>825</v>
      </c>
      <c r="D625" s="255">
        <f>D630+D830+D840+D860+D880+D900</f>
        <v>423361.2</v>
      </c>
      <c r="E625" s="255">
        <f>D625/D622*100</f>
        <v>65.790396270396272</v>
      </c>
      <c r="F625" s="255">
        <f>F630+F830+F840+F860+F880+F900</f>
        <v>271565.75</v>
      </c>
      <c r="G625" s="255">
        <f>F625/F622*100</f>
        <v>62.890026393984101</v>
      </c>
      <c r="H625" s="255">
        <f t="shared" si="27"/>
        <v>-35.854832705500655</v>
      </c>
    </row>
    <row r="626" spans="1:8" s="10" customFormat="1" ht="21" customHeight="1" x14ac:dyDescent="0.2">
      <c r="A626" s="469"/>
      <c r="B626" s="472"/>
      <c r="C626" s="160" t="s">
        <v>826</v>
      </c>
      <c r="D626" s="255">
        <f>D631+D831+D841+D861+D881+D901</f>
        <v>7710</v>
      </c>
      <c r="E626" s="255">
        <f>D626/D622*100</f>
        <v>1.1981351981351982</v>
      </c>
      <c r="F626" s="255">
        <f>F631+F831+F841+F861+F881+F901</f>
        <v>5125.3999999999996</v>
      </c>
      <c r="G626" s="255">
        <f>F626/F622*100</f>
        <v>1.1869557971862286</v>
      </c>
      <c r="H626" s="255">
        <f t="shared" si="27"/>
        <v>-33.522697795071338</v>
      </c>
    </row>
    <row r="627" spans="1:8" s="10" customFormat="1" ht="15.75" customHeight="1" x14ac:dyDescent="0.2">
      <c r="A627" s="447" t="s">
        <v>230</v>
      </c>
      <c r="B627" s="418" t="s">
        <v>867</v>
      </c>
      <c r="C627" s="160" t="s">
        <v>822</v>
      </c>
      <c r="D627" s="255">
        <f>D628+D629+D630+D631</f>
        <v>466387</v>
      </c>
      <c r="E627" s="255">
        <f>E628+E629+E630+E631</f>
        <v>100</v>
      </c>
      <c r="F627" s="255">
        <f>F628+F629+F630+F631</f>
        <v>304764.28000000003</v>
      </c>
      <c r="G627" s="255">
        <f>G628+G629+G630+G631</f>
        <v>100</v>
      </c>
      <c r="H627" s="255">
        <f t="shared" si="27"/>
        <v>-34.65420777165744</v>
      </c>
    </row>
    <row r="628" spans="1:8" s="10" customFormat="1" ht="31.5" x14ac:dyDescent="0.2">
      <c r="A628" s="447"/>
      <c r="B628" s="419"/>
      <c r="C628" s="288" t="s">
        <v>823</v>
      </c>
      <c r="D628" s="255">
        <f>D633+D638+D643+D648+D653+D658+D663+D668+D673+D678+D683+D688+D698+D703+D708+D713+D718+D723+D728+D733+D738+D743+D753+D758+D763+D768+D773+D778+D783+D793+D798+D803+D808+D813+D818+D823</f>
        <v>22909</v>
      </c>
      <c r="E628" s="255">
        <f>D628/D627*100</f>
        <v>4.9120151290666332</v>
      </c>
      <c r="F628" s="255">
        <f>F633+F638+F643+F648+F653+F658+F663+F668+F673+F678+F683+F688+F698+F703+F708+F713+F718+F723+F728+F733+F738+F743+F753+F758+F763+F768+F773+F778+F783+F793+F798+F803+F808+F813+F818+F823</f>
        <v>17460.34</v>
      </c>
      <c r="G628" s="255">
        <f>F628/F627*100</f>
        <v>5.7291294110976523</v>
      </c>
      <c r="H628" s="255">
        <f>F628/D628*100-100</f>
        <v>-23.783927713998864</v>
      </c>
    </row>
    <row r="629" spans="1:8" s="10" customFormat="1" ht="20.25" customHeight="1" x14ac:dyDescent="0.2">
      <c r="A629" s="447"/>
      <c r="B629" s="419"/>
      <c r="C629" s="160" t="s">
        <v>824</v>
      </c>
      <c r="D629" s="255">
        <f>D634+D639+D644+D649+D654+D659+D664+D669+D674+D679+D684+D689+D694+D699+D704+D709+D714+D719+D724+D729+D734+D739+D744+D749+D754+D759+D764+D769+D774+D779+D784+D789+D794+D799+D804+D809+D814+D819+D824</f>
        <v>179182</v>
      </c>
      <c r="E629" s="255">
        <f>D629/D627*100</f>
        <v>38.419166915029798</v>
      </c>
      <c r="F629" s="255">
        <f>F634+F639+F644+F649+F654+F659+F664+F669+F674+F679+F684+F689+F694+F699+F704+F709+F714+F719+F724+F729+F734+F739+F744+F749+F754+F759+F764+F769+F774+F779+F784+F789+F794+F799+F804+F809+F814+F819+F824</f>
        <v>129080.07</v>
      </c>
      <c r="G629" s="255">
        <f>F629/F627*100</f>
        <v>42.354067871733527</v>
      </c>
      <c r="H629" s="255">
        <f t="shared" si="27"/>
        <v>-27.961474924936653</v>
      </c>
    </row>
    <row r="630" spans="1:8" s="10" customFormat="1" ht="24.75" customHeight="1" x14ac:dyDescent="0.2">
      <c r="A630" s="447"/>
      <c r="B630" s="419"/>
      <c r="C630" s="160" t="s">
        <v>825</v>
      </c>
      <c r="D630" s="255">
        <f>D635+D640+D645+D650+D655+D660+D665+D670+D675+D680+D685+D690+D695+D700+D705+D710+D715+D720+D725+D730+D735+D740+D745+D750+D755+D760+D765+D770+D775+D780+D785+D790+D795+D800+D805+D810+D815+D820+D825</f>
        <v>264296</v>
      </c>
      <c r="E630" s="255">
        <f>D630/D627*100</f>
        <v>56.66881795590357</v>
      </c>
      <c r="F630" s="255">
        <f>F635+F640+F645+F650+F655+F660+F665+F670+F675+F680+F685+F690+F695+F700+F705+F710+F715+F720+F725+F730+F735+F740+F745+F750+F755+F760+F765+F770+F775+F780+F785+F790+F795+F800+F805+F810+F815+F820+F825</f>
        <v>158223.87</v>
      </c>
      <c r="G630" s="255">
        <f>F630/F627*100</f>
        <v>51.916802717168821</v>
      </c>
      <c r="H630" s="255">
        <f t="shared" si="27"/>
        <v>-40.133838574931133</v>
      </c>
    </row>
    <row r="631" spans="1:8" s="10" customFormat="1" ht="26.25" customHeight="1" x14ac:dyDescent="0.2">
      <c r="A631" s="447"/>
      <c r="B631" s="420"/>
      <c r="C631" s="160" t="s">
        <v>826</v>
      </c>
      <c r="D631" s="255">
        <f>D636+D641+D646+D651+D656+D661+D666+D671+D676+D681+D686+D691+D696+D701+D706+D711+D716+D721+D726+D731+D736+D741+D746+D751+D756+D761+D766+D771+D776+D781+D786+D791+D796+D801+D806+D811+D816+D821+D826</f>
        <v>0</v>
      </c>
      <c r="E631" s="255">
        <f>D631/D627*100</f>
        <v>0</v>
      </c>
      <c r="F631" s="255">
        <f>F636+F641+F646+F651+F656+F661+F666+F671+F676+F681+F686+F691+F696+F701+F706+F711+F716+F721+F726+F731+F736+F741+F746+F751+F756+F761+F766+F771+F776+F781+F786+F791+F796+F801+F806+F811+F816+F821+F826</f>
        <v>0</v>
      </c>
      <c r="G631" s="255">
        <f>F631/F627*100</f>
        <v>0</v>
      </c>
      <c r="H631" s="255" t="s">
        <v>97</v>
      </c>
    </row>
    <row r="632" spans="1:8" s="10" customFormat="1" ht="15.75" customHeight="1" x14ac:dyDescent="0.2">
      <c r="A632" s="443" t="s">
        <v>234</v>
      </c>
      <c r="B632" s="466" t="s">
        <v>1215</v>
      </c>
      <c r="C632" s="90" t="s">
        <v>822</v>
      </c>
      <c r="D632" s="271">
        <f>D633+D634+D635+D636</f>
        <v>121575</v>
      </c>
      <c r="E632" s="256">
        <f>E633+E634+E635+E636</f>
        <v>100</v>
      </c>
      <c r="F632" s="109">
        <f>F633+F634+F635+F636</f>
        <v>67229.41</v>
      </c>
      <c r="G632" s="256">
        <f>G633+G634+G635+G636</f>
        <v>100</v>
      </c>
      <c r="H632" s="256">
        <f t="shared" si="27"/>
        <v>-44.701287271231749</v>
      </c>
    </row>
    <row r="633" spans="1:8" s="10" customFormat="1" ht="31.5" x14ac:dyDescent="0.2">
      <c r="A633" s="443"/>
      <c r="B633" s="410"/>
      <c r="C633" s="148" t="s">
        <v>823</v>
      </c>
      <c r="D633" s="271">
        <v>0</v>
      </c>
      <c r="E633" s="256">
        <f>D633/D632*100</f>
        <v>0</v>
      </c>
      <c r="F633" s="109">
        <v>0</v>
      </c>
      <c r="G633" s="256">
        <f>F633/F632*100</f>
        <v>0</v>
      </c>
      <c r="H633" s="256" t="s">
        <v>97</v>
      </c>
    </row>
    <row r="634" spans="1:8" s="10" customFormat="1" x14ac:dyDescent="0.2">
      <c r="A634" s="443"/>
      <c r="B634" s="410"/>
      <c r="C634" s="90" t="s">
        <v>824</v>
      </c>
      <c r="D634" s="109">
        <v>121575</v>
      </c>
      <c r="E634" s="256">
        <f>D634/D632*100</f>
        <v>100</v>
      </c>
      <c r="F634" s="109">
        <f>6693.32+59683.37+852.72</f>
        <v>67229.41</v>
      </c>
      <c r="G634" s="256">
        <f>F634/F632*100</f>
        <v>100</v>
      </c>
      <c r="H634" s="256">
        <f>F634/D634*100-100</f>
        <v>-44.701287271231749</v>
      </c>
    </row>
    <row r="635" spans="1:8" s="10" customFormat="1" x14ac:dyDescent="0.2">
      <c r="A635" s="443"/>
      <c r="B635" s="410"/>
      <c r="C635" s="90" t="s">
        <v>825</v>
      </c>
      <c r="D635" s="109">
        <v>0</v>
      </c>
      <c r="E635" s="256">
        <f>D635/D632*100</f>
        <v>0</v>
      </c>
      <c r="F635" s="109">
        <v>0</v>
      </c>
      <c r="G635" s="256">
        <f>F635/F632*100</f>
        <v>0</v>
      </c>
      <c r="H635" s="256" t="s">
        <v>97</v>
      </c>
    </row>
    <row r="636" spans="1:8" s="10" customFormat="1" x14ac:dyDescent="0.2">
      <c r="A636" s="443"/>
      <c r="B636" s="411"/>
      <c r="C636" s="90" t="s">
        <v>826</v>
      </c>
      <c r="D636" s="109">
        <v>0</v>
      </c>
      <c r="E636" s="256">
        <f>D636/D632*100</f>
        <v>0</v>
      </c>
      <c r="F636" s="109">
        <v>0</v>
      </c>
      <c r="G636" s="256">
        <f>F636/F632*100</f>
        <v>0</v>
      </c>
      <c r="H636" s="256" t="s">
        <v>97</v>
      </c>
    </row>
    <row r="637" spans="1:8" s="10" customFormat="1" ht="15.75" customHeight="1" x14ac:dyDescent="0.2">
      <c r="A637" s="443" t="s">
        <v>243</v>
      </c>
      <c r="B637" s="466" t="s">
        <v>1211</v>
      </c>
      <c r="C637" s="90" t="s">
        <v>822</v>
      </c>
      <c r="D637" s="109">
        <f>D638+D639+D640+D641</f>
        <v>56673</v>
      </c>
      <c r="E637" s="256">
        <f>E638+E639+E640+E641</f>
        <v>100</v>
      </c>
      <c r="F637" s="109">
        <f>F638+F639+F640+F641</f>
        <v>39725.82</v>
      </c>
      <c r="G637" s="256">
        <f>G638+G639+G640+G641</f>
        <v>100</v>
      </c>
      <c r="H637" s="256">
        <f t="shared" si="27"/>
        <v>-29.903446085437508</v>
      </c>
    </row>
    <row r="638" spans="1:8" s="10" customFormat="1" ht="31.5" x14ac:dyDescent="0.2">
      <c r="A638" s="443"/>
      <c r="B638" s="410"/>
      <c r="C638" s="148" t="s">
        <v>823</v>
      </c>
      <c r="D638" s="109">
        <v>0</v>
      </c>
      <c r="E638" s="256">
        <f>D638/D637*100</f>
        <v>0</v>
      </c>
      <c r="F638" s="109">
        <v>0</v>
      </c>
      <c r="G638" s="256">
        <f>F638/F637*100</f>
        <v>0</v>
      </c>
      <c r="H638" s="256" t="s">
        <v>97</v>
      </c>
    </row>
    <row r="639" spans="1:8" s="10" customFormat="1" x14ac:dyDescent="0.2">
      <c r="A639" s="443"/>
      <c r="B639" s="410"/>
      <c r="C639" s="90" t="s">
        <v>824</v>
      </c>
      <c r="D639" s="109">
        <v>0</v>
      </c>
      <c r="E639" s="256">
        <f>D639/D637*100</f>
        <v>0</v>
      </c>
      <c r="F639" s="109">
        <v>0</v>
      </c>
      <c r="G639" s="256">
        <f>F639/F637*100</f>
        <v>0</v>
      </c>
      <c r="H639" s="256" t="s">
        <v>97</v>
      </c>
    </row>
    <row r="640" spans="1:8" s="10" customFormat="1" x14ac:dyDescent="0.2">
      <c r="A640" s="443"/>
      <c r="B640" s="410"/>
      <c r="C640" s="90" t="s">
        <v>825</v>
      </c>
      <c r="D640" s="109">
        <v>56673</v>
      </c>
      <c r="E640" s="256">
        <f>D640/D637*100</f>
        <v>100</v>
      </c>
      <c r="F640" s="109">
        <v>39725.82</v>
      </c>
      <c r="G640" s="256">
        <f>F640/F637*100</f>
        <v>100</v>
      </c>
      <c r="H640" s="256">
        <f t="shared" si="27"/>
        <v>-29.903446085437508</v>
      </c>
    </row>
    <row r="641" spans="1:8" s="10" customFormat="1" x14ac:dyDescent="0.2">
      <c r="A641" s="443"/>
      <c r="B641" s="411"/>
      <c r="C641" s="90" t="s">
        <v>826</v>
      </c>
      <c r="D641" s="109"/>
      <c r="E641" s="256">
        <f>D641/D637*100</f>
        <v>0</v>
      </c>
      <c r="F641" s="109">
        <v>0</v>
      </c>
      <c r="G641" s="256">
        <f>F641/F637*100</f>
        <v>0</v>
      </c>
      <c r="H641" s="256" t="s">
        <v>97</v>
      </c>
    </row>
    <row r="642" spans="1:8" s="10" customFormat="1" ht="15.75" customHeight="1" x14ac:dyDescent="0.2">
      <c r="A642" s="443" t="s">
        <v>246</v>
      </c>
      <c r="B642" s="463" t="s">
        <v>1213</v>
      </c>
      <c r="C642" s="90" t="s">
        <v>822</v>
      </c>
      <c r="D642" s="109">
        <f>D643+D644+D645+D646</f>
        <v>1687</v>
      </c>
      <c r="E642" s="256">
        <f>E643+E644+E645+E646</f>
        <v>100</v>
      </c>
      <c r="F642" s="109">
        <f>F643+F644+F645+F646</f>
        <v>1197.71</v>
      </c>
      <c r="G642" s="256">
        <f>G643+G644+G645+G646</f>
        <v>100</v>
      </c>
      <c r="H642" s="256">
        <f t="shared" si="27"/>
        <v>-29.003556609365731</v>
      </c>
    </row>
    <row r="643" spans="1:8" s="10" customFormat="1" ht="31.5" x14ac:dyDescent="0.2">
      <c r="A643" s="443"/>
      <c r="B643" s="410"/>
      <c r="C643" s="148" t="s">
        <v>823</v>
      </c>
      <c r="D643" s="109">
        <v>0</v>
      </c>
      <c r="E643" s="256">
        <f>D643/D642*100</f>
        <v>0</v>
      </c>
      <c r="F643" s="109">
        <v>0</v>
      </c>
      <c r="G643" s="256">
        <f>F643/F642*100</f>
        <v>0</v>
      </c>
      <c r="H643" s="256" t="s">
        <v>97</v>
      </c>
    </row>
    <row r="644" spans="1:8" s="10" customFormat="1" ht="24.75" customHeight="1" x14ac:dyDescent="0.2">
      <c r="A644" s="443"/>
      <c r="B644" s="410"/>
      <c r="C644" s="90" t="s">
        <v>824</v>
      </c>
      <c r="D644" s="109">
        <v>0</v>
      </c>
      <c r="E644" s="256">
        <f>D644/D642*100</f>
        <v>0</v>
      </c>
      <c r="F644" s="109">
        <v>0</v>
      </c>
      <c r="G644" s="256">
        <f>F644/F642*100</f>
        <v>0</v>
      </c>
      <c r="H644" s="256" t="s">
        <v>97</v>
      </c>
    </row>
    <row r="645" spans="1:8" s="10" customFormat="1" ht="20.25" customHeight="1" x14ac:dyDescent="0.2">
      <c r="A645" s="443"/>
      <c r="B645" s="410"/>
      <c r="C645" s="90" t="s">
        <v>825</v>
      </c>
      <c r="D645" s="109">
        <v>1687</v>
      </c>
      <c r="E645" s="256">
        <f>D645/D642*100</f>
        <v>100</v>
      </c>
      <c r="F645" s="109">
        <v>1197.71</v>
      </c>
      <c r="G645" s="256">
        <f>F645/F642*100</f>
        <v>100</v>
      </c>
      <c r="H645" s="256">
        <f t="shared" si="27"/>
        <v>-29.003556609365731</v>
      </c>
    </row>
    <row r="646" spans="1:8" s="10" customFormat="1" ht="18.75" customHeight="1" x14ac:dyDescent="0.2">
      <c r="A646" s="443"/>
      <c r="B646" s="411"/>
      <c r="C646" s="90" t="s">
        <v>826</v>
      </c>
      <c r="D646" s="109">
        <v>0</v>
      </c>
      <c r="E646" s="256">
        <f>D646/D642*100</f>
        <v>0</v>
      </c>
      <c r="F646" s="109">
        <v>0</v>
      </c>
      <c r="G646" s="256">
        <f>F646/F642*100</f>
        <v>0</v>
      </c>
      <c r="H646" s="256" t="s">
        <v>97</v>
      </c>
    </row>
    <row r="647" spans="1:8" s="10" customFormat="1" ht="15.75" customHeight="1" x14ac:dyDescent="0.2">
      <c r="A647" s="443" t="s">
        <v>249</v>
      </c>
      <c r="B647" s="466" t="s">
        <v>1214</v>
      </c>
      <c r="C647" s="90" t="s">
        <v>822</v>
      </c>
      <c r="D647" s="109">
        <f>D648+D649+D650+D651</f>
        <v>8082</v>
      </c>
      <c r="E647" s="256">
        <f>E648+E649+E650+E651</f>
        <v>100</v>
      </c>
      <c r="F647" s="109">
        <f>F648+F649+F650+F651</f>
        <v>6259.74</v>
      </c>
      <c r="G647" s="256">
        <f>G648+G649+G650+G651</f>
        <v>100</v>
      </c>
      <c r="H647" s="256">
        <f t="shared" si="27"/>
        <v>-22.547141796584995</v>
      </c>
    </row>
    <row r="648" spans="1:8" s="10" customFormat="1" ht="31.5" x14ac:dyDescent="0.2">
      <c r="A648" s="443"/>
      <c r="B648" s="410"/>
      <c r="C648" s="148" t="s">
        <v>823</v>
      </c>
      <c r="D648" s="109">
        <v>0</v>
      </c>
      <c r="E648" s="256">
        <f>D648/D647*100</f>
        <v>0</v>
      </c>
      <c r="F648" s="109">
        <v>0</v>
      </c>
      <c r="G648" s="256">
        <f>F648/F647*100</f>
        <v>0</v>
      </c>
      <c r="H648" s="256" t="s">
        <v>97</v>
      </c>
    </row>
    <row r="649" spans="1:8" s="10" customFormat="1" x14ac:dyDescent="0.2">
      <c r="A649" s="443"/>
      <c r="B649" s="410"/>
      <c r="C649" s="90" t="s">
        <v>824</v>
      </c>
      <c r="D649" s="109">
        <v>0</v>
      </c>
      <c r="E649" s="256">
        <f>D649/D647*100</f>
        <v>0</v>
      </c>
      <c r="F649" s="109">
        <v>0</v>
      </c>
      <c r="G649" s="256">
        <f>F649/F647*100</f>
        <v>0</v>
      </c>
      <c r="H649" s="256" t="s">
        <v>97</v>
      </c>
    </row>
    <row r="650" spans="1:8" s="10" customFormat="1" x14ac:dyDescent="0.2">
      <c r="A650" s="443"/>
      <c r="B650" s="410"/>
      <c r="C650" s="90" t="s">
        <v>825</v>
      </c>
      <c r="D650" s="109">
        <v>8082</v>
      </c>
      <c r="E650" s="256">
        <f>D650/D647*100</f>
        <v>100</v>
      </c>
      <c r="F650" s="109">
        <v>6259.74</v>
      </c>
      <c r="G650" s="256">
        <f>F650/F647*100</f>
        <v>100</v>
      </c>
      <c r="H650" s="256">
        <f t="shared" si="27"/>
        <v>-22.547141796584995</v>
      </c>
    </row>
    <row r="651" spans="1:8" s="10" customFormat="1" x14ac:dyDescent="0.2">
      <c r="A651" s="443"/>
      <c r="B651" s="411"/>
      <c r="C651" s="90" t="s">
        <v>826</v>
      </c>
      <c r="D651" s="109">
        <v>0</v>
      </c>
      <c r="E651" s="256">
        <f>D651/D647*100</f>
        <v>0</v>
      </c>
      <c r="F651" s="109">
        <v>0</v>
      </c>
      <c r="G651" s="256">
        <f>F651/F647*100</f>
        <v>0</v>
      </c>
      <c r="H651" s="257" t="e">
        <f t="shared" si="27"/>
        <v>#DIV/0!</v>
      </c>
    </row>
    <row r="652" spans="1:8" s="10" customFormat="1" ht="15.75" customHeight="1" x14ac:dyDescent="0.2">
      <c r="A652" s="443" t="s">
        <v>252</v>
      </c>
      <c r="B652" s="463" t="s">
        <v>1212</v>
      </c>
      <c r="C652" s="90" t="s">
        <v>822</v>
      </c>
      <c r="D652" s="109">
        <f>D653+D654+D655+D656</f>
        <v>5041</v>
      </c>
      <c r="E652" s="256">
        <f>E653+E654+E655+E656</f>
        <v>100</v>
      </c>
      <c r="F652" s="109">
        <f>F653+F654+F655+F656</f>
        <v>3666.6</v>
      </c>
      <c r="G652" s="256">
        <f>G653+G654+G655+G656</f>
        <v>100</v>
      </c>
      <c r="H652" s="256">
        <f t="shared" si="27"/>
        <v>-27.264431660384844</v>
      </c>
    </row>
    <row r="653" spans="1:8" s="10" customFormat="1" ht="31.5" x14ac:dyDescent="0.2">
      <c r="A653" s="443"/>
      <c r="B653" s="410"/>
      <c r="C653" s="148" t="s">
        <v>823</v>
      </c>
      <c r="D653" s="109">
        <v>0</v>
      </c>
      <c r="E653" s="256">
        <f>D653/D652*100</f>
        <v>0</v>
      </c>
      <c r="F653" s="109">
        <v>0</v>
      </c>
      <c r="G653" s="256">
        <f>F653/F652*100</f>
        <v>0</v>
      </c>
      <c r="H653" s="256" t="s">
        <v>97</v>
      </c>
    </row>
    <row r="654" spans="1:8" s="10" customFormat="1" x14ac:dyDescent="0.2">
      <c r="A654" s="443"/>
      <c r="B654" s="410"/>
      <c r="C654" s="90" t="s">
        <v>824</v>
      </c>
      <c r="D654" s="109">
        <v>0</v>
      </c>
      <c r="E654" s="256">
        <f>D654/D652*100</f>
        <v>0</v>
      </c>
      <c r="F654" s="109">
        <v>0</v>
      </c>
      <c r="G654" s="256">
        <f>F654/F652*100</f>
        <v>0</v>
      </c>
      <c r="H654" s="256" t="s">
        <v>97</v>
      </c>
    </row>
    <row r="655" spans="1:8" s="10" customFormat="1" x14ac:dyDescent="0.2">
      <c r="A655" s="443"/>
      <c r="B655" s="410"/>
      <c r="C655" s="90" t="s">
        <v>825</v>
      </c>
      <c r="D655" s="109">
        <v>5041</v>
      </c>
      <c r="E655" s="256">
        <f>D655/D652*100</f>
        <v>100</v>
      </c>
      <c r="F655" s="109">
        <v>3666.6</v>
      </c>
      <c r="G655" s="256">
        <f>F655/F652*100</f>
        <v>100</v>
      </c>
      <c r="H655" s="256">
        <f t="shared" si="27"/>
        <v>-27.264431660384844</v>
      </c>
    </row>
    <row r="656" spans="1:8" s="10" customFormat="1" x14ac:dyDescent="0.2">
      <c r="A656" s="443"/>
      <c r="B656" s="411"/>
      <c r="C656" s="90" t="s">
        <v>826</v>
      </c>
      <c r="D656" s="109">
        <v>0</v>
      </c>
      <c r="E656" s="256">
        <f>D656/D652*100</f>
        <v>0</v>
      </c>
      <c r="F656" s="109">
        <v>0</v>
      </c>
      <c r="G656" s="256">
        <f>F656/F652*100</f>
        <v>0</v>
      </c>
      <c r="H656" s="256" t="s">
        <v>97</v>
      </c>
    </row>
    <row r="657" spans="1:8" s="10" customFormat="1" ht="15.75" customHeight="1" x14ac:dyDescent="0.2">
      <c r="A657" s="443" t="s">
        <v>255</v>
      </c>
      <c r="B657" s="463" t="s">
        <v>1216</v>
      </c>
      <c r="C657" s="90" t="s">
        <v>822</v>
      </c>
      <c r="D657" s="109">
        <f>D658+D659+D660+D661</f>
        <v>8812</v>
      </c>
      <c r="E657" s="256">
        <f>E658+E659+E660+E661</f>
        <v>100</v>
      </c>
      <c r="F657" s="109">
        <f>F658+F659+F660+F661</f>
        <v>5703.13</v>
      </c>
      <c r="G657" s="256">
        <f>G658+G659+G660+G661</f>
        <v>100</v>
      </c>
      <c r="H657" s="256">
        <f t="shared" si="27"/>
        <v>-35.279959146618239</v>
      </c>
    </row>
    <row r="658" spans="1:8" s="10" customFormat="1" ht="31.5" x14ac:dyDescent="0.2">
      <c r="A658" s="443"/>
      <c r="B658" s="410"/>
      <c r="C658" s="148" t="s">
        <v>823</v>
      </c>
      <c r="D658" s="109">
        <v>0</v>
      </c>
      <c r="E658" s="256">
        <f>D658/D657*100</f>
        <v>0</v>
      </c>
      <c r="F658" s="109">
        <v>0</v>
      </c>
      <c r="G658" s="256">
        <f>F658/F657*100</f>
        <v>0</v>
      </c>
      <c r="H658" s="256" t="s">
        <v>97</v>
      </c>
    </row>
    <row r="659" spans="1:8" s="10" customFormat="1" x14ac:dyDescent="0.2">
      <c r="A659" s="443"/>
      <c r="B659" s="410"/>
      <c r="C659" s="90" t="s">
        <v>824</v>
      </c>
      <c r="D659" s="109">
        <v>0</v>
      </c>
      <c r="E659" s="256">
        <f>D659/D657*100</f>
        <v>0</v>
      </c>
      <c r="F659" s="109">
        <v>0</v>
      </c>
      <c r="G659" s="256">
        <f>F659/F657*100</f>
        <v>0</v>
      </c>
      <c r="H659" s="256" t="s">
        <v>97</v>
      </c>
    </row>
    <row r="660" spans="1:8" s="10" customFormat="1" x14ac:dyDescent="0.2">
      <c r="A660" s="443"/>
      <c r="B660" s="410"/>
      <c r="C660" s="90" t="s">
        <v>825</v>
      </c>
      <c r="D660" s="109">
        <v>8812</v>
      </c>
      <c r="E660" s="256">
        <f>D660/D657*100</f>
        <v>100</v>
      </c>
      <c r="F660" s="109">
        <v>5703.13</v>
      </c>
      <c r="G660" s="256">
        <f>F660/F657*100</f>
        <v>100</v>
      </c>
      <c r="H660" s="256">
        <f t="shared" si="27"/>
        <v>-35.279959146618239</v>
      </c>
    </row>
    <row r="661" spans="1:8" s="10" customFormat="1" x14ac:dyDescent="0.2">
      <c r="A661" s="443"/>
      <c r="B661" s="411"/>
      <c r="C661" s="90" t="s">
        <v>826</v>
      </c>
      <c r="D661" s="109">
        <v>0</v>
      </c>
      <c r="E661" s="256">
        <f>D661/D657*100</f>
        <v>0</v>
      </c>
      <c r="F661" s="109">
        <v>0</v>
      </c>
      <c r="G661" s="256">
        <f>F661/F657*100</f>
        <v>0</v>
      </c>
      <c r="H661" s="257" t="e">
        <f t="shared" si="27"/>
        <v>#DIV/0!</v>
      </c>
    </row>
    <row r="662" spans="1:8" s="7" customFormat="1" ht="24.75" customHeight="1" x14ac:dyDescent="0.2">
      <c r="A662" s="443" t="s">
        <v>258</v>
      </c>
      <c r="B662" s="463" t="s">
        <v>1245</v>
      </c>
      <c r="C662" s="90" t="s">
        <v>822</v>
      </c>
      <c r="D662" s="109">
        <f>D663+D664+D665+D666</f>
        <v>31</v>
      </c>
      <c r="E662" s="256">
        <f>E663+E664+E665+E666</f>
        <v>100</v>
      </c>
      <c r="F662" s="109">
        <f>F663+F664+F665+F666</f>
        <v>17.82</v>
      </c>
      <c r="G662" s="256">
        <f>G663+G664+G665+G666</f>
        <v>100</v>
      </c>
      <c r="H662" s="256">
        <f t="shared" si="27"/>
        <v>-42.516129032258064</v>
      </c>
    </row>
    <row r="663" spans="1:8" s="7" customFormat="1" ht="40.5" customHeight="1" x14ac:dyDescent="0.2">
      <c r="A663" s="443"/>
      <c r="B663" s="410"/>
      <c r="C663" s="148" t="s">
        <v>823</v>
      </c>
      <c r="D663" s="109">
        <v>0</v>
      </c>
      <c r="E663" s="256">
        <f>D663/D662*100</f>
        <v>0</v>
      </c>
      <c r="F663" s="109">
        <v>0</v>
      </c>
      <c r="G663" s="256">
        <f>F663/F662*100</f>
        <v>0</v>
      </c>
      <c r="H663" s="256" t="s">
        <v>97</v>
      </c>
    </row>
    <row r="664" spans="1:8" s="7" customFormat="1" ht="22.5" customHeight="1" x14ac:dyDescent="0.2">
      <c r="A664" s="443"/>
      <c r="B664" s="410"/>
      <c r="C664" s="90" t="s">
        <v>824</v>
      </c>
      <c r="D664" s="109">
        <v>31</v>
      </c>
      <c r="E664" s="256">
        <f>D664/D662*100</f>
        <v>100</v>
      </c>
      <c r="F664" s="109">
        <v>17.82</v>
      </c>
      <c r="G664" s="256">
        <f>F664/F662*100</f>
        <v>100</v>
      </c>
      <c r="H664" s="256">
        <f t="shared" si="27"/>
        <v>-42.516129032258064</v>
      </c>
    </row>
    <row r="665" spans="1:8" s="7" customFormat="1" ht="21" customHeight="1" x14ac:dyDescent="0.2">
      <c r="A665" s="443"/>
      <c r="B665" s="410"/>
      <c r="C665" s="90" t="s">
        <v>825</v>
      </c>
      <c r="D665" s="109">
        <v>0</v>
      </c>
      <c r="E665" s="256">
        <f>D665/D662*100</f>
        <v>0</v>
      </c>
      <c r="F665" s="109">
        <v>0</v>
      </c>
      <c r="G665" s="256">
        <f>F665/F662*100</f>
        <v>0</v>
      </c>
      <c r="H665" s="256" t="s">
        <v>97</v>
      </c>
    </row>
    <row r="666" spans="1:8" s="7" customFormat="1" ht="31.5" customHeight="1" x14ac:dyDescent="0.2">
      <c r="A666" s="443"/>
      <c r="B666" s="411"/>
      <c r="C666" s="90" t="s">
        <v>826</v>
      </c>
      <c r="D666" s="109">
        <v>0</v>
      </c>
      <c r="E666" s="256">
        <f>D666/D662*100</f>
        <v>0</v>
      </c>
      <c r="F666" s="109">
        <v>0</v>
      </c>
      <c r="G666" s="256">
        <f>F666/F662*100</f>
        <v>0</v>
      </c>
      <c r="H666" s="256" t="s">
        <v>97</v>
      </c>
    </row>
    <row r="667" spans="1:8" s="7" customFormat="1" ht="15" customHeight="1" x14ac:dyDescent="0.2">
      <c r="A667" s="443" t="s">
        <v>261</v>
      </c>
      <c r="B667" s="409" t="s">
        <v>1244</v>
      </c>
      <c r="C667" s="90" t="s">
        <v>822</v>
      </c>
      <c r="D667" s="109">
        <f>D668+D669+D670+D671</f>
        <v>21785</v>
      </c>
      <c r="E667" s="256">
        <f>E668+E669+E670+E671</f>
        <v>100</v>
      </c>
      <c r="F667" s="109">
        <f>F668+F669+F670+F671</f>
        <v>20700.09</v>
      </c>
      <c r="G667" s="256">
        <f>G668+G669+G670+G671</f>
        <v>100</v>
      </c>
      <c r="H667" s="256">
        <f t="shared" si="27"/>
        <v>-4.9800780353454286</v>
      </c>
    </row>
    <row r="668" spans="1:8" s="7" customFormat="1" ht="31.5" x14ac:dyDescent="0.2">
      <c r="A668" s="443"/>
      <c r="B668" s="464"/>
      <c r="C668" s="148" t="s">
        <v>823</v>
      </c>
      <c r="D668" s="109">
        <v>0</v>
      </c>
      <c r="E668" s="256">
        <f>D668/D667*100</f>
        <v>0</v>
      </c>
      <c r="F668" s="109">
        <v>0</v>
      </c>
      <c r="G668" s="256">
        <f>F668/F667*100</f>
        <v>0</v>
      </c>
      <c r="H668" s="256" t="s">
        <v>97</v>
      </c>
    </row>
    <row r="669" spans="1:8" s="7" customFormat="1" x14ac:dyDescent="0.2">
      <c r="A669" s="443"/>
      <c r="B669" s="464"/>
      <c r="C669" s="90" t="s">
        <v>824</v>
      </c>
      <c r="D669" s="109">
        <v>21785</v>
      </c>
      <c r="E669" s="256">
        <f>D669/D667*100</f>
        <v>100</v>
      </c>
      <c r="F669" s="109">
        <v>20700.09</v>
      </c>
      <c r="G669" s="256">
        <f>F669/F667*100</f>
        <v>100</v>
      </c>
      <c r="H669" s="256">
        <f t="shared" si="27"/>
        <v>-4.9800780353454286</v>
      </c>
    </row>
    <row r="670" spans="1:8" s="7" customFormat="1" x14ac:dyDescent="0.2">
      <c r="A670" s="443"/>
      <c r="B670" s="464"/>
      <c r="C670" s="90" t="s">
        <v>825</v>
      </c>
      <c r="D670" s="109">
        <v>0</v>
      </c>
      <c r="E670" s="256">
        <f>D670/D667*100</f>
        <v>0</v>
      </c>
      <c r="F670" s="109">
        <v>0</v>
      </c>
      <c r="G670" s="256">
        <f>F670/F667*100</f>
        <v>0</v>
      </c>
      <c r="H670" s="256" t="s">
        <v>97</v>
      </c>
    </row>
    <row r="671" spans="1:8" s="7" customFormat="1" ht="20.25" customHeight="1" x14ac:dyDescent="0.2">
      <c r="A671" s="443"/>
      <c r="B671" s="465"/>
      <c r="C671" s="90" t="s">
        <v>826</v>
      </c>
      <c r="D671" s="109">
        <v>0</v>
      </c>
      <c r="E671" s="256">
        <f>D671/D667*100</f>
        <v>0</v>
      </c>
      <c r="F671" s="109">
        <v>0</v>
      </c>
      <c r="G671" s="256">
        <f>F671/F667*100</f>
        <v>0</v>
      </c>
      <c r="H671" s="256" t="s">
        <v>97</v>
      </c>
    </row>
    <row r="672" spans="1:8" s="7" customFormat="1" ht="15" customHeight="1" x14ac:dyDescent="0.2">
      <c r="A672" s="443" t="s">
        <v>264</v>
      </c>
      <c r="B672" s="409" t="s">
        <v>1243</v>
      </c>
      <c r="C672" s="90" t="s">
        <v>822</v>
      </c>
      <c r="D672" s="109">
        <f>D673+D674+D675+D676</f>
        <v>71</v>
      </c>
      <c r="E672" s="256">
        <f>E673+E674+E675+E676</f>
        <v>100</v>
      </c>
      <c r="F672" s="109">
        <f>F673+F674+F675+F676</f>
        <v>52.98</v>
      </c>
      <c r="G672" s="256">
        <f>G673+G674+G675+G676</f>
        <v>100</v>
      </c>
      <c r="H672" s="256">
        <f t="shared" si="27"/>
        <v>-25.380281690140848</v>
      </c>
    </row>
    <row r="673" spans="1:8" s="7" customFormat="1" ht="31.5" x14ac:dyDescent="0.2">
      <c r="A673" s="443"/>
      <c r="B673" s="464"/>
      <c r="C673" s="148" t="s">
        <v>823</v>
      </c>
      <c r="D673" s="109">
        <v>0</v>
      </c>
      <c r="E673" s="256">
        <f>D673/D672*100</f>
        <v>0</v>
      </c>
      <c r="F673" s="109">
        <v>0</v>
      </c>
      <c r="G673" s="256">
        <f>F673/F672*100</f>
        <v>0</v>
      </c>
      <c r="H673" s="256" t="s">
        <v>97</v>
      </c>
    </row>
    <row r="674" spans="1:8" s="7" customFormat="1" x14ac:dyDescent="0.2">
      <c r="A674" s="443"/>
      <c r="B674" s="464"/>
      <c r="C674" s="90" t="s">
        <v>824</v>
      </c>
      <c r="D674" s="109">
        <v>0</v>
      </c>
      <c r="E674" s="256">
        <f>D674/D672*100</f>
        <v>0</v>
      </c>
      <c r="F674" s="109">
        <v>0</v>
      </c>
      <c r="G674" s="256">
        <f>F674/F672*100</f>
        <v>0</v>
      </c>
      <c r="H674" s="256" t="s">
        <v>97</v>
      </c>
    </row>
    <row r="675" spans="1:8" s="7" customFormat="1" x14ac:dyDescent="0.2">
      <c r="A675" s="443"/>
      <c r="B675" s="464"/>
      <c r="C675" s="90" t="s">
        <v>825</v>
      </c>
      <c r="D675" s="109">
        <v>71</v>
      </c>
      <c r="E675" s="256">
        <f>D675/D672*100</f>
        <v>100</v>
      </c>
      <c r="F675" s="109">
        <v>52.98</v>
      </c>
      <c r="G675" s="256">
        <f>F675/F672*100</f>
        <v>100</v>
      </c>
      <c r="H675" s="256">
        <f>F675/D675*100-100</f>
        <v>-25.380281690140848</v>
      </c>
    </row>
    <row r="676" spans="1:8" s="7" customFormat="1" x14ac:dyDescent="0.2">
      <c r="A676" s="443"/>
      <c r="B676" s="465"/>
      <c r="C676" s="90" t="s">
        <v>826</v>
      </c>
      <c r="D676" s="109">
        <v>0</v>
      </c>
      <c r="E676" s="256">
        <f>D676/D672*100</f>
        <v>0</v>
      </c>
      <c r="F676" s="109"/>
      <c r="G676" s="256">
        <f>F676/F672*100</f>
        <v>0</v>
      </c>
      <c r="H676" s="256" t="s">
        <v>97</v>
      </c>
    </row>
    <row r="677" spans="1:8" s="7" customFormat="1" ht="15.75" customHeight="1" x14ac:dyDescent="0.2">
      <c r="A677" s="443" t="s">
        <v>266</v>
      </c>
      <c r="B677" s="463" t="s">
        <v>1242</v>
      </c>
      <c r="C677" s="90" t="s">
        <v>822</v>
      </c>
      <c r="D677" s="109">
        <f>D678+D679+D680+D681</f>
        <v>142</v>
      </c>
      <c r="E677" s="256">
        <f>E678+E679+E680+E681</f>
        <v>100</v>
      </c>
      <c r="F677" s="109">
        <f>F678+F679+F680+F681</f>
        <v>52.98</v>
      </c>
      <c r="G677" s="256">
        <f>G678+G679+G680+G681</f>
        <v>100</v>
      </c>
      <c r="H677" s="256">
        <f t="shared" si="27"/>
        <v>-62.690140845070424</v>
      </c>
    </row>
    <row r="678" spans="1:8" s="7" customFormat="1" ht="31.5" x14ac:dyDescent="0.2">
      <c r="A678" s="443"/>
      <c r="B678" s="464"/>
      <c r="C678" s="148" t="s">
        <v>823</v>
      </c>
      <c r="D678" s="109">
        <v>0</v>
      </c>
      <c r="E678" s="256">
        <f>D678/D677*100</f>
        <v>0</v>
      </c>
      <c r="F678" s="109">
        <v>0</v>
      </c>
      <c r="G678" s="256">
        <f>F678/F677*100</f>
        <v>0</v>
      </c>
      <c r="H678" s="256" t="s">
        <v>97</v>
      </c>
    </row>
    <row r="679" spans="1:8" s="7" customFormat="1" x14ac:dyDescent="0.2">
      <c r="A679" s="443"/>
      <c r="B679" s="464"/>
      <c r="C679" s="90" t="s">
        <v>824</v>
      </c>
      <c r="D679" s="109">
        <v>0</v>
      </c>
      <c r="E679" s="256">
        <f>D679/D677*100</f>
        <v>0</v>
      </c>
      <c r="F679" s="109">
        <v>0</v>
      </c>
      <c r="G679" s="256">
        <f>F679/F677*100</f>
        <v>0</v>
      </c>
      <c r="H679" s="256" t="s">
        <v>97</v>
      </c>
    </row>
    <row r="680" spans="1:8" s="7" customFormat="1" ht="31.5" customHeight="1" x14ac:dyDescent="0.2">
      <c r="A680" s="443"/>
      <c r="B680" s="464"/>
      <c r="C680" s="90" t="s">
        <v>825</v>
      </c>
      <c r="D680" s="109">
        <v>142</v>
      </c>
      <c r="E680" s="256">
        <f>D680/D677*100</f>
        <v>100</v>
      </c>
      <c r="F680" s="109">
        <v>52.98</v>
      </c>
      <c r="G680" s="256">
        <f>F680/F677*100</f>
        <v>100</v>
      </c>
      <c r="H680" s="256">
        <f t="shared" si="27"/>
        <v>-62.690140845070424</v>
      </c>
    </row>
    <row r="681" spans="1:8" s="7" customFormat="1" x14ac:dyDescent="0.2">
      <c r="A681" s="443"/>
      <c r="B681" s="465"/>
      <c r="C681" s="90" t="s">
        <v>826</v>
      </c>
      <c r="D681" s="109">
        <v>0</v>
      </c>
      <c r="E681" s="256">
        <f>D681/D677*100</f>
        <v>0</v>
      </c>
      <c r="F681" s="109">
        <v>0</v>
      </c>
      <c r="G681" s="256">
        <f>F681/F677*100</f>
        <v>0</v>
      </c>
      <c r="H681" s="256" t="s">
        <v>97</v>
      </c>
    </row>
    <row r="682" spans="1:8" s="7" customFormat="1" ht="15.75" hidden="1" customHeight="1" x14ac:dyDescent="0.2">
      <c r="A682" s="443" t="s">
        <v>271</v>
      </c>
      <c r="B682" s="463" t="s">
        <v>1207</v>
      </c>
      <c r="C682" s="90" t="s">
        <v>822</v>
      </c>
      <c r="D682" s="256">
        <f>D683+D684+D685+D686</f>
        <v>0</v>
      </c>
      <c r="E682" s="257" t="e">
        <f>E683+E684+E685+E686</f>
        <v>#DIV/0!</v>
      </c>
      <c r="F682" s="109">
        <f>F683+F684+F685+F686</f>
        <v>0</v>
      </c>
      <c r="G682" s="257" t="e">
        <f>G683+G684+G685+G686</f>
        <v>#DIV/0!</v>
      </c>
      <c r="H682" s="257" t="e">
        <f t="shared" si="27"/>
        <v>#DIV/0!</v>
      </c>
    </row>
    <row r="683" spans="1:8" s="7" customFormat="1" ht="31.5" hidden="1" x14ac:dyDescent="0.2">
      <c r="A683" s="443"/>
      <c r="B683" s="410"/>
      <c r="C683" s="148" t="s">
        <v>823</v>
      </c>
      <c r="D683" s="256"/>
      <c r="E683" s="257" t="e">
        <f>D683/D682*100</f>
        <v>#DIV/0!</v>
      </c>
      <c r="F683" s="109"/>
      <c r="G683" s="257" t="e">
        <f>F683/F682*100</f>
        <v>#DIV/0!</v>
      </c>
      <c r="H683" s="257" t="e">
        <f t="shared" si="27"/>
        <v>#DIV/0!</v>
      </c>
    </row>
    <row r="684" spans="1:8" s="7" customFormat="1" hidden="1" x14ac:dyDescent="0.2">
      <c r="A684" s="443"/>
      <c r="B684" s="410"/>
      <c r="C684" s="90" t="s">
        <v>824</v>
      </c>
      <c r="D684" s="256"/>
      <c r="E684" s="257" t="e">
        <f>D684/D682*100</f>
        <v>#DIV/0!</v>
      </c>
      <c r="F684" s="109"/>
      <c r="G684" s="257" t="e">
        <f>F684/F682*100</f>
        <v>#DIV/0!</v>
      </c>
      <c r="H684" s="257" t="e">
        <f t="shared" si="27"/>
        <v>#DIV/0!</v>
      </c>
    </row>
    <row r="685" spans="1:8" s="7" customFormat="1" hidden="1" x14ac:dyDescent="0.2">
      <c r="A685" s="443"/>
      <c r="B685" s="410"/>
      <c r="C685" s="90" t="s">
        <v>825</v>
      </c>
      <c r="D685" s="256"/>
      <c r="E685" s="257" t="e">
        <f>D685/D682*100</f>
        <v>#DIV/0!</v>
      </c>
      <c r="F685" s="109"/>
      <c r="G685" s="257" t="e">
        <f>F685/F682*100</f>
        <v>#DIV/0!</v>
      </c>
      <c r="H685" s="257" t="e">
        <f t="shared" si="27"/>
        <v>#DIV/0!</v>
      </c>
    </row>
    <row r="686" spans="1:8" s="7" customFormat="1" hidden="1" x14ac:dyDescent="0.2">
      <c r="A686" s="443"/>
      <c r="B686" s="411"/>
      <c r="C686" s="90" t="s">
        <v>826</v>
      </c>
      <c r="D686" s="256"/>
      <c r="E686" s="257" t="e">
        <f>D686/D682*100</f>
        <v>#DIV/0!</v>
      </c>
      <c r="F686" s="109"/>
      <c r="G686" s="257" t="e">
        <f>F686/F682*100</f>
        <v>#DIV/0!</v>
      </c>
      <c r="H686" s="257" t="e">
        <f t="shared" si="27"/>
        <v>#DIV/0!</v>
      </c>
    </row>
    <row r="687" spans="1:8" s="7" customFormat="1" ht="15" customHeight="1" x14ac:dyDescent="0.2">
      <c r="A687" s="443" t="s">
        <v>271</v>
      </c>
      <c r="B687" s="466" t="s">
        <v>1236</v>
      </c>
      <c r="C687" s="90" t="s">
        <v>822</v>
      </c>
      <c r="D687" s="109">
        <f>D688+D689+D690+D691</f>
        <v>59151</v>
      </c>
      <c r="E687" s="256">
        <f>E688+E689+E690+E691</f>
        <v>100</v>
      </c>
      <c r="F687" s="109">
        <f>F688+F689+F690+F691</f>
        <v>37773.550000000003</v>
      </c>
      <c r="G687" s="256">
        <f>G688+G689+G690+G691</f>
        <v>100</v>
      </c>
      <c r="H687" s="256">
        <f t="shared" ref="H687:H749" si="28">F687/D687*100-100</f>
        <v>-36.140470997954388</v>
      </c>
    </row>
    <row r="688" spans="1:8" s="7" customFormat="1" ht="31.5" x14ac:dyDescent="0.2">
      <c r="A688" s="443"/>
      <c r="B688" s="410"/>
      <c r="C688" s="148" t="s">
        <v>823</v>
      </c>
      <c r="D688" s="109">
        <v>0</v>
      </c>
      <c r="E688" s="256">
        <f>D688/D687*100</f>
        <v>0</v>
      </c>
      <c r="F688" s="109">
        <v>0</v>
      </c>
      <c r="G688" s="256">
        <f>F688/F687*100</f>
        <v>0</v>
      </c>
      <c r="H688" s="256" t="s">
        <v>97</v>
      </c>
    </row>
    <row r="689" spans="1:8" s="7" customFormat="1" x14ac:dyDescent="0.2">
      <c r="A689" s="443"/>
      <c r="B689" s="410"/>
      <c r="C689" s="90" t="s">
        <v>824</v>
      </c>
      <c r="D689" s="109">
        <v>0</v>
      </c>
      <c r="E689" s="256">
        <f>D689/D687*100</f>
        <v>0</v>
      </c>
      <c r="F689" s="109">
        <v>0</v>
      </c>
      <c r="G689" s="256">
        <f>F689/F687*100</f>
        <v>0</v>
      </c>
      <c r="H689" s="256" t="s">
        <v>97</v>
      </c>
    </row>
    <row r="690" spans="1:8" s="7" customFormat="1" x14ac:dyDescent="0.2">
      <c r="A690" s="443"/>
      <c r="B690" s="410"/>
      <c r="C690" s="90" t="s">
        <v>825</v>
      </c>
      <c r="D690" s="109">
        <v>59151</v>
      </c>
      <c r="E690" s="256">
        <f>D690/D687*100</f>
        <v>100</v>
      </c>
      <c r="F690" s="109">
        <v>37773.550000000003</v>
      </c>
      <c r="G690" s="256">
        <f>F690/F687*100</f>
        <v>100</v>
      </c>
      <c r="H690" s="256">
        <f t="shared" si="28"/>
        <v>-36.140470997954388</v>
      </c>
    </row>
    <row r="691" spans="1:8" s="7" customFormat="1" x14ac:dyDescent="0.2">
      <c r="A691" s="443"/>
      <c r="B691" s="411"/>
      <c r="C691" s="90" t="s">
        <v>826</v>
      </c>
      <c r="D691" s="109">
        <v>0</v>
      </c>
      <c r="E691" s="256">
        <f>D691/D687*100</f>
        <v>0</v>
      </c>
      <c r="F691" s="109">
        <v>0</v>
      </c>
      <c r="G691" s="256">
        <f>F691/F687*100</f>
        <v>0</v>
      </c>
      <c r="H691" s="256" t="s">
        <v>97</v>
      </c>
    </row>
    <row r="692" spans="1:8" s="7" customFormat="1" ht="15" customHeight="1" x14ac:dyDescent="0.2">
      <c r="A692" s="443" t="s">
        <v>274</v>
      </c>
      <c r="B692" s="466" t="s">
        <v>1237</v>
      </c>
      <c r="C692" s="90" t="s">
        <v>822</v>
      </c>
      <c r="D692" s="109">
        <f>D693+D694+D695+D696</f>
        <v>217</v>
      </c>
      <c r="E692" s="256">
        <f>E693+E694+E695+E696</f>
        <v>100</v>
      </c>
      <c r="F692" s="109">
        <f>F693+F694+F695+F696</f>
        <v>93.7</v>
      </c>
      <c r="G692" s="256">
        <f>G693+G694+G695+G696</f>
        <v>100</v>
      </c>
      <c r="H692" s="256">
        <f t="shared" si="28"/>
        <v>-56.820276497695851</v>
      </c>
    </row>
    <row r="693" spans="1:8" s="7" customFormat="1" ht="31.5" x14ac:dyDescent="0.2">
      <c r="A693" s="443"/>
      <c r="B693" s="410"/>
      <c r="C693" s="148" t="s">
        <v>823</v>
      </c>
      <c r="D693" s="109">
        <v>0</v>
      </c>
      <c r="E693" s="256">
        <f>D693/D692*100</f>
        <v>0</v>
      </c>
      <c r="F693" s="109">
        <v>0</v>
      </c>
      <c r="G693" s="256">
        <f>F693/F692*100</f>
        <v>0</v>
      </c>
      <c r="H693" s="256" t="s">
        <v>97</v>
      </c>
    </row>
    <row r="694" spans="1:8" s="7" customFormat="1" x14ac:dyDescent="0.2">
      <c r="A694" s="443"/>
      <c r="B694" s="410"/>
      <c r="C694" s="90" t="s">
        <v>824</v>
      </c>
      <c r="D694" s="109">
        <v>0</v>
      </c>
      <c r="E694" s="256">
        <f>D694/D692*100</f>
        <v>0</v>
      </c>
      <c r="F694" s="109">
        <v>0</v>
      </c>
      <c r="G694" s="256">
        <f>F694/F692*100</f>
        <v>0</v>
      </c>
      <c r="H694" s="256" t="s">
        <v>97</v>
      </c>
    </row>
    <row r="695" spans="1:8" s="7" customFormat="1" x14ac:dyDescent="0.2">
      <c r="A695" s="443"/>
      <c r="B695" s="410"/>
      <c r="C695" s="90" t="s">
        <v>825</v>
      </c>
      <c r="D695" s="109">
        <v>217</v>
      </c>
      <c r="E695" s="256">
        <f>D695/D692*100</f>
        <v>100</v>
      </c>
      <c r="F695" s="109">
        <v>93.7</v>
      </c>
      <c r="G695" s="256">
        <f>F695/F692*100</f>
        <v>100</v>
      </c>
      <c r="H695" s="256">
        <f t="shared" si="28"/>
        <v>-56.820276497695851</v>
      </c>
    </row>
    <row r="696" spans="1:8" s="7" customFormat="1" x14ac:dyDescent="0.2">
      <c r="A696" s="443"/>
      <c r="B696" s="411"/>
      <c r="C696" s="90" t="s">
        <v>826</v>
      </c>
      <c r="D696" s="109">
        <v>0</v>
      </c>
      <c r="E696" s="256">
        <f>D696/D692*100</f>
        <v>0</v>
      </c>
      <c r="F696" s="109">
        <v>0</v>
      </c>
      <c r="G696" s="256">
        <f>F696/F692*100</f>
        <v>0</v>
      </c>
      <c r="H696" s="256" t="s">
        <v>97</v>
      </c>
    </row>
    <row r="697" spans="1:8" s="7" customFormat="1" ht="15" customHeight="1" x14ac:dyDescent="0.2">
      <c r="A697" s="443" t="s">
        <v>277</v>
      </c>
      <c r="B697" s="463" t="s">
        <v>1238</v>
      </c>
      <c r="C697" s="90" t="s">
        <v>822</v>
      </c>
      <c r="D697" s="109">
        <f>D698+D699+D700+D701</f>
        <v>580</v>
      </c>
      <c r="E697" s="256">
        <f>E698+E699+E700+E701</f>
        <v>100</v>
      </c>
      <c r="F697" s="109">
        <f>F698+F699+F700+F701</f>
        <v>385.76</v>
      </c>
      <c r="G697" s="256">
        <f>G698+G699+G700+G701</f>
        <v>100</v>
      </c>
      <c r="H697" s="256">
        <f t="shared" si="28"/>
        <v>-33.489655172413791</v>
      </c>
    </row>
    <row r="698" spans="1:8" s="7" customFormat="1" ht="31.5" x14ac:dyDescent="0.2">
      <c r="A698" s="443"/>
      <c r="B698" s="410"/>
      <c r="C698" s="148" t="s">
        <v>823</v>
      </c>
      <c r="D698" s="109">
        <v>0</v>
      </c>
      <c r="E698" s="256">
        <f>D698/D697*100</f>
        <v>0</v>
      </c>
      <c r="F698" s="109">
        <v>0</v>
      </c>
      <c r="G698" s="256">
        <f>F698/F697*100</f>
        <v>0</v>
      </c>
      <c r="H698" s="256" t="s">
        <v>97</v>
      </c>
    </row>
    <row r="699" spans="1:8" s="7" customFormat="1" x14ac:dyDescent="0.2">
      <c r="A699" s="443"/>
      <c r="B699" s="410"/>
      <c r="C699" s="90" t="s">
        <v>824</v>
      </c>
      <c r="D699" s="109">
        <v>0</v>
      </c>
      <c r="E699" s="256">
        <f>D699/D697*100</f>
        <v>0</v>
      </c>
      <c r="F699" s="109">
        <v>0</v>
      </c>
      <c r="G699" s="256">
        <f>F699/F697*100</f>
        <v>0</v>
      </c>
      <c r="H699" s="256" t="s">
        <v>97</v>
      </c>
    </row>
    <row r="700" spans="1:8" s="7" customFormat="1" x14ac:dyDescent="0.2">
      <c r="A700" s="443"/>
      <c r="B700" s="410"/>
      <c r="C700" s="90" t="s">
        <v>825</v>
      </c>
      <c r="D700" s="109">
        <v>580</v>
      </c>
      <c r="E700" s="256">
        <f>D700/D697*100</f>
        <v>100</v>
      </c>
      <c r="F700" s="109">
        <v>385.76</v>
      </c>
      <c r="G700" s="256">
        <f>F700/F697*100</f>
        <v>100</v>
      </c>
      <c r="H700" s="256">
        <f t="shared" si="28"/>
        <v>-33.489655172413791</v>
      </c>
    </row>
    <row r="701" spans="1:8" s="7" customFormat="1" x14ac:dyDescent="0.2">
      <c r="A701" s="443"/>
      <c r="B701" s="411"/>
      <c r="C701" s="90" t="s">
        <v>826</v>
      </c>
      <c r="D701" s="109">
        <v>0</v>
      </c>
      <c r="E701" s="256">
        <f>D701/D697*100</f>
        <v>0</v>
      </c>
      <c r="F701" s="109">
        <v>0</v>
      </c>
      <c r="G701" s="256">
        <f>F701/F697*100</f>
        <v>0</v>
      </c>
      <c r="H701" s="256" t="s">
        <v>97</v>
      </c>
    </row>
    <row r="702" spans="1:8" s="7" customFormat="1" ht="15.75" customHeight="1" x14ac:dyDescent="0.2">
      <c r="A702" s="443" t="s">
        <v>279</v>
      </c>
      <c r="B702" s="463" t="s">
        <v>1239</v>
      </c>
      <c r="C702" s="90" t="s">
        <v>822</v>
      </c>
      <c r="D702" s="109">
        <f>D703+D704+D705+D706</f>
        <v>19</v>
      </c>
      <c r="E702" s="256">
        <f>E703+E704+E705+E706</f>
        <v>100</v>
      </c>
      <c r="F702" s="109">
        <f>F703+F704+F705+F706</f>
        <v>13.66</v>
      </c>
      <c r="G702" s="256">
        <f>G703+G704+G705+G706</f>
        <v>100</v>
      </c>
      <c r="H702" s="256">
        <f t="shared" si="28"/>
        <v>-28.10526315789474</v>
      </c>
    </row>
    <row r="703" spans="1:8" s="7" customFormat="1" ht="15.75" customHeight="1" x14ac:dyDescent="0.2">
      <c r="A703" s="443"/>
      <c r="B703" s="410"/>
      <c r="C703" s="148" t="s">
        <v>823</v>
      </c>
      <c r="D703" s="109">
        <v>0</v>
      </c>
      <c r="E703" s="256">
        <f>D703/D702*100</f>
        <v>0</v>
      </c>
      <c r="F703" s="109">
        <v>0</v>
      </c>
      <c r="G703" s="256">
        <f>F703/F702*100</f>
        <v>0</v>
      </c>
      <c r="H703" s="256" t="s">
        <v>97</v>
      </c>
    </row>
    <row r="704" spans="1:8" s="7" customFormat="1" ht="15.75" customHeight="1" x14ac:dyDescent="0.2">
      <c r="A704" s="443"/>
      <c r="B704" s="410"/>
      <c r="C704" s="90" t="s">
        <v>824</v>
      </c>
      <c r="D704" s="109">
        <v>0</v>
      </c>
      <c r="E704" s="256">
        <f>D704/D702*100</f>
        <v>0</v>
      </c>
      <c r="F704" s="109">
        <v>0</v>
      </c>
      <c r="G704" s="256">
        <f>F704/F702*100</f>
        <v>0</v>
      </c>
      <c r="H704" s="256" t="s">
        <v>97</v>
      </c>
    </row>
    <row r="705" spans="1:8" s="7" customFormat="1" ht="15.75" customHeight="1" x14ac:dyDescent="0.2">
      <c r="A705" s="443"/>
      <c r="B705" s="410"/>
      <c r="C705" s="90" t="s">
        <v>825</v>
      </c>
      <c r="D705" s="109">
        <v>19</v>
      </c>
      <c r="E705" s="256">
        <f>D705/D702*100</f>
        <v>100</v>
      </c>
      <c r="F705" s="109">
        <v>13.66</v>
      </c>
      <c r="G705" s="256">
        <f>F705/F702*100</f>
        <v>100</v>
      </c>
      <c r="H705" s="256">
        <f>F705/D705*100-100</f>
        <v>-28.10526315789474</v>
      </c>
    </row>
    <row r="706" spans="1:8" s="7" customFormat="1" ht="15.75" customHeight="1" x14ac:dyDescent="0.2">
      <c r="A706" s="443"/>
      <c r="B706" s="411"/>
      <c r="C706" s="90" t="s">
        <v>826</v>
      </c>
      <c r="D706" s="109">
        <v>0</v>
      </c>
      <c r="E706" s="256">
        <f>D706/D702*100</f>
        <v>0</v>
      </c>
      <c r="F706" s="109">
        <v>0</v>
      </c>
      <c r="G706" s="256">
        <f>F706/F702*100</f>
        <v>0</v>
      </c>
      <c r="H706" s="256" t="s">
        <v>97</v>
      </c>
    </row>
    <row r="707" spans="1:8" s="7" customFormat="1" ht="15" customHeight="1" x14ac:dyDescent="0.2">
      <c r="A707" s="443" t="s">
        <v>282</v>
      </c>
      <c r="B707" s="463" t="s">
        <v>1240</v>
      </c>
      <c r="C707" s="90" t="s">
        <v>822</v>
      </c>
      <c r="D707" s="109">
        <f>D708+D709+D710+D711</f>
        <v>17481</v>
      </c>
      <c r="E707" s="256">
        <f>E708+E709+E710+E711</f>
        <v>100</v>
      </c>
      <c r="F707" s="109">
        <f>F708+F709+F710+F711</f>
        <v>11323.61</v>
      </c>
      <c r="G707" s="256">
        <f>G708+G709+G710+G711</f>
        <v>100</v>
      </c>
      <c r="H707" s="256">
        <f t="shared" si="28"/>
        <v>-35.223328184886455</v>
      </c>
    </row>
    <row r="708" spans="1:8" s="7" customFormat="1" ht="15" customHeight="1" x14ac:dyDescent="0.2">
      <c r="A708" s="443"/>
      <c r="B708" s="410"/>
      <c r="C708" s="148" t="s">
        <v>823</v>
      </c>
      <c r="D708" s="109">
        <v>0</v>
      </c>
      <c r="E708" s="256">
        <f>D708/D707*100</f>
        <v>0</v>
      </c>
      <c r="F708" s="109">
        <v>0</v>
      </c>
      <c r="G708" s="256">
        <f>F708/F707*100</f>
        <v>0</v>
      </c>
      <c r="H708" s="256" t="s">
        <v>97</v>
      </c>
    </row>
    <row r="709" spans="1:8" s="7" customFormat="1" ht="15" customHeight="1" x14ac:dyDescent="0.2">
      <c r="A709" s="443"/>
      <c r="B709" s="410"/>
      <c r="C709" s="90" t="s">
        <v>824</v>
      </c>
      <c r="D709" s="109">
        <v>0</v>
      </c>
      <c r="E709" s="256">
        <f>D709/D707*100</f>
        <v>0</v>
      </c>
      <c r="F709" s="109">
        <v>0</v>
      </c>
      <c r="G709" s="256">
        <f>F709/F707*100</f>
        <v>0</v>
      </c>
      <c r="H709" s="256" t="s">
        <v>97</v>
      </c>
    </row>
    <row r="710" spans="1:8" s="7" customFormat="1" ht="15" customHeight="1" x14ac:dyDescent="0.2">
      <c r="A710" s="443"/>
      <c r="B710" s="410"/>
      <c r="C710" s="90" t="s">
        <v>825</v>
      </c>
      <c r="D710" s="109">
        <v>17481</v>
      </c>
      <c r="E710" s="256">
        <f>D710/D707*100</f>
        <v>100</v>
      </c>
      <c r="F710" s="109">
        <v>11323.61</v>
      </c>
      <c r="G710" s="256">
        <f>F710/F707*100</f>
        <v>100</v>
      </c>
      <c r="H710" s="256">
        <f t="shared" si="28"/>
        <v>-35.223328184886455</v>
      </c>
    </row>
    <row r="711" spans="1:8" s="7" customFormat="1" ht="15" customHeight="1" x14ac:dyDescent="0.2">
      <c r="A711" s="443"/>
      <c r="B711" s="411"/>
      <c r="C711" s="90" t="s">
        <v>826</v>
      </c>
      <c r="D711" s="109">
        <v>0</v>
      </c>
      <c r="E711" s="256">
        <f>D711/D707*100</f>
        <v>0</v>
      </c>
      <c r="F711" s="109">
        <v>0</v>
      </c>
      <c r="G711" s="256">
        <f>F711/F707*100</f>
        <v>0</v>
      </c>
      <c r="H711" s="256" t="s">
        <v>97</v>
      </c>
    </row>
    <row r="712" spans="1:8" s="7" customFormat="1" ht="15" customHeight="1" x14ac:dyDescent="0.2">
      <c r="A712" s="443" t="s">
        <v>285</v>
      </c>
      <c r="B712" s="463" t="s">
        <v>1241</v>
      </c>
      <c r="C712" s="90" t="s">
        <v>822</v>
      </c>
      <c r="D712" s="109">
        <f>D713+D714+D715+D716</f>
        <v>563</v>
      </c>
      <c r="E712" s="256">
        <f>E713+E714+E715+E716</f>
        <v>100</v>
      </c>
      <c r="F712" s="109">
        <f>F713+F714+F715+F716</f>
        <v>194.75</v>
      </c>
      <c r="G712" s="256">
        <f>G713+G714+G715+G716</f>
        <v>100</v>
      </c>
      <c r="H712" s="256">
        <f t="shared" si="28"/>
        <v>-65.40852575488455</v>
      </c>
    </row>
    <row r="713" spans="1:8" s="7" customFormat="1" ht="15" customHeight="1" x14ac:dyDescent="0.2">
      <c r="A713" s="443"/>
      <c r="B713" s="410"/>
      <c r="C713" s="148" t="s">
        <v>823</v>
      </c>
      <c r="D713" s="109">
        <v>0</v>
      </c>
      <c r="E713" s="256">
        <f>D713/D712*100</f>
        <v>0</v>
      </c>
      <c r="F713" s="109">
        <v>0</v>
      </c>
      <c r="G713" s="256">
        <f>F713/F712*100</f>
        <v>0</v>
      </c>
      <c r="H713" s="256" t="s">
        <v>97</v>
      </c>
    </row>
    <row r="714" spans="1:8" s="7" customFormat="1" ht="15" customHeight="1" x14ac:dyDescent="0.2">
      <c r="A714" s="443"/>
      <c r="B714" s="410"/>
      <c r="C714" s="90" t="s">
        <v>824</v>
      </c>
      <c r="D714" s="109">
        <v>0</v>
      </c>
      <c r="E714" s="256">
        <f>D714/D712*100</f>
        <v>0</v>
      </c>
      <c r="F714" s="109">
        <v>0</v>
      </c>
      <c r="G714" s="256">
        <f>F714/F712*100</f>
        <v>0</v>
      </c>
      <c r="H714" s="256" t="s">
        <v>97</v>
      </c>
    </row>
    <row r="715" spans="1:8" s="7" customFormat="1" ht="15" customHeight="1" x14ac:dyDescent="0.2">
      <c r="A715" s="443"/>
      <c r="B715" s="410"/>
      <c r="C715" s="90" t="s">
        <v>825</v>
      </c>
      <c r="D715" s="109">
        <v>563</v>
      </c>
      <c r="E715" s="256">
        <f>D715/D712*100</f>
        <v>100</v>
      </c>
      <c r="F715" s="109">
        <v>194.75</v>
      </c>
      <c r="G715" s="256">
        <f>F715/F712*100</f>
        <v>100</v>
      </c>
      <c r="H715" s="256">
        <f t="shared" si="28"/>
        <v>-65.40852575488455</v>
      </c>
    </row>
    <row r="716" spans="1:8" s="7" customFormat="1" ht="15" customHeight="1" x14ac:dyDescent="0.2">
      <c r="A716" s="443"/>
      <c r="B716" s="411"/>
      <c r="C716" s="90" t="s">
        <v>826</v>
      </c>
      <c r="D716" s="109">
        <v>0</v>
      </c>
      <c r="E716" s="256">
        <f>D716/D712*100</f>
        <v>0</v>
      </c>
      <c r="F716" s="109">
        <v>0</v>
      </c>
      <c r="G716" s="256">
        <f>F716/F712*100</f>
        <v>0</v>
      </c>
      <c r="H716" s="256" t="s">
        <v>97</v>
      </c>
    </row>
    <row r="717" spans="1:8" s="7" customFormat="1" ht="15" customHeight="1" x14ac:dyDescent="0.2">
      <c r="A717" s="443" t="s">
        <v>288</v>
      </c>
      <c r="B717" s="466" t="s">
        <v>1235</v>
      </c>
      <c r="C717" s="90" t="s">
        <v>822</v>
      </c>
      <c r="D717" s="256">
        <f>D718+D719+D720+D721</f>
        <v>201</v>
      </c>
      <c r="E717" s="256">
        <f>E718+E719+E720+E721</f>
        <v>100</v>
      </c>
      <c r="F717" s="109">
        <f>F718+F719+F720+F721</f>
        <v>70.400000000000006</v>
      </c>
      <c r="G717" s="256">
        <f>G718+G719+G720+G721</f>
        <v>100</v>
      </c>
      <c r="H717" s="256">
        <f t="shared" si="28"/>
        <v>-64.975124378109456</v>
      </c>
    </row>
    <row r="718" spans="1:8" s="7" customFormat="1" ht="15" customHeight="1" x14ac:dyDescent="0.2">
      <c r="A718" s="443"/>
      <c r="B718" s="464"/>
      <c r="C718" s="148" t="s">
        <v>823</v>
      </c>
      <c r="D718" s="256">
        <v>0</v>
      </c>
      <c r="E718" s="256">
        <f>D718/D717*100</f>
        <v>0</v>
      </c>
      <c r="F718" s="109">
        <v>0</v>
      </c>
      <c r="G718" s="256">
        <f>F718/F717*100</f>
        <v>0</v>
      </c>
      <c r="H718" s="256" t="s">
        <v>97</v>
      </c>
    </row>
    <row r="719" spans="1:8" s="7" customFormat="1" ht="15" customHeight="1" x14ac:dyDescent="0.2">
      <c r="A719" s="443"/>
      <c r="B719" s="464"/>
      <c r="C719" s="90" t="s">
        <v>824</v>
      </c>
      <c r="D719" s="256">
        <v>0</v>
      </c>
      <c r="E719" s="256">
        <f>D719/D717*100</f>
        <v>0</v>
      </c>
      <c r="F719" s="109">
        <v>0</v>
      </c>
      <c r="G719" s="256">
        <f>F719/F717*100</f>
        <v>0</v>
      </c>
      <c r="H719" s="257" t="s">
        <v>97</v>
      </c>
    </row>
    <row r="720" spans="1:8" s="7" customFormat="1" ht="15" customHeight="1" x14ac:dyDescent="0.2">
      <c r="A720" s="443"/>
      <c r="B720" s="464"/>
      <c r="C720" s="90" t="s">
        <v>825</v>
      </c>
      <c r="D720" s="256">
        <v>201</v>
      </c>
      <c r="E720" s="256">
        <f>D720/D717*100</f>
        <v>100</v>
      </c>
      <c r="F720" s="109">
        <v>70.400000000000006</v>
      </c>
      <c r="G720" s="256">
        <f>F720/F717*100</f>
        <v>100</v>
      </c>
      <c r="H720" s="256">
        <f t="shared" si="28"/>
        <v>-64.975124378109456</v>
      </c>
    </row>
    <row r="721" spans="1:8" s="7" customFormat="1" ht="15" customHeight="1" x14ac:dyDescent="0.2">
      <c r="A721" s="443"/>
      <c r="B721" s="465"/>
      <c r="C721" s="90" t="s">
        <v>826</v>
      </c>
      <c r="D721" s="256">
        <v>0</v>
      </c>
      <c r="E721" s="256">
        <f>D721/D717*100</f>
        <v>0</v>
      </c>
      <c r="F721" s="109">
        <v>0</v>
      </c>
      <c r="G721" s="256">
        <f>F721/F717*100</f>
        <v>0</v>
      </c>
      <c r="H721" s="256" t="s">
        <v>97</v>
      </c>
    </row>
    <row r="722" spans="1:8" s="7" customFormat="1" ht="15" customHeight="1" x14ac:dyDescent="0.2">
      <c r="A722" s="413" t="s">
        <v>291</v>
      </c>
      <c r="B722" s="409" t="s">
        <v>1234</v>
      </c>
      <c r="C722" s="90" t="s">
        <v>822</v>
      </c>
      <c r="D722" s="109">
        <f>D723+D724+D725+D726</f>
        <v>16500</v>
      </c>
      <c r="E722" s="256">
        <f>E723+E724+E725+E726</f>
        <v>100</v>
      </c>
      <c r="F722" s="109">
        <f>F723+F724+F725+F726</f>
        <v>7448.26</v>
      </c>
      <c r="G722" s="256">
        <f>G723+G724+G725+G726</f>
        <v>100</v>
      </c>
      <c r="H722" s="256">
        <f t="shared" si="28"/>
        <v>-54.859030303030302</v>
      </c>
    </row>
    <row r="723" spans="1:8" s="7" customFormat="1" ht="31.5" x14ac:dyDescent="0.2">
      <c r="A723" s="413"/>
      <c r="B723" s="410"/>
      <c r="C723" s="148" t="s">
        <v>823</v>
      </c>
      <c r="D723" s="109">
        <v>0</v>
      </c>
      <c r="E723" s="256">
        <f>D723/D722*100</f>
        <v>0</v>
      </c>
      <c r="F723" s="109">
        <v>0</v>
      </c>
      <c r="G723" s="256">
        <f>F723/F722*100</f>
        <v>0</v>
      </c>
      <c r="H723" s="256" t="s">
        <v>97</v>
      </c>
    </row>
    <row r="724" spans="1:8" s="7" customFormat="1" x14ac:dyDescent="0.2">
      <c r="A724" s="413"/>
      <c r="B724" s="410"/>
      <c r="C724" s="90" t="s">
        <v>824</v>
      </c>
      <c r="D724" s="109">
        <v>0</v>
      </c>
      <c r="E724" s="256">
        <f>D724/D722*100</f>
        <v>0</v>
      </c>
      <c r="F724" s="109">
        <v>0</v>
      </c>
      <c r="G724" s="256">
        <f>F724/F722*100</f>
        <v>0</v>
      </c>
      <c r="H724" s="256" t="s">
        <v>97</v>
      </c>
    </row>
    <row r="725" spans="1:8" s="7" customFormat="1" x14ac:dyDescent="0.2">
      <c r="A725" s="413"/>
      <c r="B725" s="410"/>
      <c r="C725" s="90" t="s">
        <v>825</v>
      </c>
      <c r="D725" s="109">
        <v>16500</v>
      </c>
      <c r="E725" s="256">
        <f>D725/D722*100</f>
        <v>100</v>
      </c>
      <c r="F725" s="109">
        <v>7448.26</v>
      </c>
      <c r="G725" s="256">
        <f>F725/F722*100</f>
        <v>100</v>
      </c>
      <c r="H725" s="256">
        <f t="shared" si="28"/>
        <v>-54.859030303030302</v>
      </c>
    </row>
    <row r="726" spans="1:8" s="7" customFormat="1" x14ac:dyDescent="0.2">
      <c r="A726" s="413"/>
      <c r="B726" s="411"/>
      <c r="C726" s="90" t="s">
        <v>826</v>
      </c>
      <c r="D726" s="109">
        <v>0</v>
      </c>
      <c r="E726" s="256">
        <f>D726/D722*100</f>
        <v>0</v>
      </c>
      <c r="F726" s="109">
        <v>0</v>
      </c>
      <c r="G726" s="256">
        <f>F726/F722*100</f>
        <v>0</v>
      </c>
      <c r="H726" s="256" t="s">
        <v>97</v>
      </c>
    </row>
    <row r="727" spans="1:8" s="7" customFormat="1" ht="15" customHeight="1" x14ac:dyDescent="0.2">
      <c r="A727" s="413" t="s">
        <v>296</v>
      </c>
      <c r="B727" s="409" t="s">
        <v>1233</v>
      </c>
      <c r="C727" s="90" t="s">
        <v>822</v>
      </c>
      <c r="D727" s="109">
        <f>D728+D729+D730+D731</f>
        <v>228</v>
      </c>
      <c r="E727" s="256">
        <f>E728+E729+E730+E731</f>
        <v>100</v>
      </c>
      <c r="F727" s="109">
        <f>F728+F729+F730+F731</f>
        <v>150.68</v>
      </c>
      <c r="G727" s="256">
        <f>G728+G729+G730+G731</f>
        <v>100</v>
      </c>
      <c r="H727" s="256">
        <f t="shared" si="28"/>
        <v>-33.912280701754383</v>
      </c>
    </row>
    <row r="728" spans="1:8" s="7" customFormat="1" ht="33.75" customHeight="1" x14ac:dyDescent="0.2">
      <c r="A728" s="413"/>
      <c r="B728" s="410"/>
      <c r="C728" s="148" t="s">
        <v>823</v>
      </c>
      <c r="D728" s="109">
        <v>0</v>
      </c>
      <c r="E728" s="256">
        <f>D728/D727*100</f>
        <v>0</v>
      </c>
      <c r="F728" s="109">
        <v>0</v>
      </c>
      <c r="G728" s="256">
        <f>F728/F727*100</f>
        <v>0</v>
      </c>
      <c r="H728" s="256" t="s">
        <v>97</v>
      </c>
    </row>
    <row r="729" spans="1:8" s="7" customFormat="1" ht="30.75" customHeight="1" x14ac:dyDescent="0.2">
      <c r="A729" s="413"/>
      <c r="B729" s="410"/>
      <c r="C729" s="90" t="s">
        <v>824</v>
      </c>
      <c r="D729" s="109">
        <v>0</v>
      </c>
      <c r="E729" s="256">
        <f>D729/D727*100</f>
        <v>0</v>
      </c>
      <c r="F729" s="109">
        <v>0</v>
      </c>
      <c r="G729" s="256">
        <f>F729/F727*100</f>
        <v>0</v>
      </c>
      <c r="H729" s="256" t="s">
        <v>97</v>
      </c>
    </row>
    <row r="730" spans="1:8" s="7" customFormat="1" ht="27.75" customHeight="1" x14ac:dyDescent="0.2">
      <c r="A730" s="413"/>
      <c r="B730" s="410"/>
      <c r="C730" s="90" t="s">
        <v>825</v>
      </c>
      <c r="D730" s="109">
        <v>228</v>
      </c>
      <c r="E730" s="256">
        <f>D730/D727*100</f>
        <v>100</v>
      </c>
      <c r="F730" s="109">
        <v>150.68</v>
      </c>
      <c r="G730" s="256">
        <f>F730/F727*100</f>
        <v>100</v>
      </c>
      <c r="H730" s="256">
        <f t="shared" si="28"/>
        <v>-33.912280701754383</v>
      </c>
    </row>
    <row r="731" spans="1:8" s="7" customFormat="1" ht="38.25" customHeight="1" x14ac:dyDescent="0.2">
      <c r="A731" s="413"/>
      <c r="B731" s="411"/>
      <c r="C731" s="90" t="s">
        <v>826</v>
      </c>
      <c r="D731" s="109">
        <v>0</v>
      </c>
      <c r="E731" s="256">
        <f>D731/D727*100</f>
        <v>0</v>
      </c>
      <c r="F731" s="109">
        <v>0</v>
      </c>
      <c r="G731" s="256">
        <f>F731/F727*100</f>
        <v>0</v>
      </c>
      <c r="H731" s="257" t="s">
        <v>97</v>
      </c>
    </row>
    <row r="732" spans="1:8" s="7" customFormat="1" ht="15" customHeight="1" x14ac:dyDescent="0.2">
      <c r="A732" s="443" t="s">
        <v>299</v>
      </c>
      <c r="B732" s="463" t="s">
        <v>1232</v>
      </c>
      <c r="C732" s="90" t="s">
        <v>822</v>
      </c>
      <c r="D732" s="109">
        <f>D733+D734+D735+D736</f>
        <v>674</v>
      </c>
      <c r="E732" s="256">
        <f>E733+E734+E735+E736</f>
        <v>100</v>
      </c>
      <c r="F732" s="109">
        <f>F733+F734+F735+F736</f>
        <v>276.33999999999997</v>
      </c>
      <c r="G732" s="256">
        <f>G733+G734+G735+G736</f>
        <v>100</v>
      </c>
      <c r="H732" s="256">
        <f t="shared" si="28"/>
        <v>-59</v>
      </c>
    </row>
    <row r="733" spans="1:8" s="7" customFormat="1" ht="31.5" x14ac:dyDescent="0.2">
      <c r="A733" s="443"/>
      <c r="B733" s="410"/>
      <c r="C733" s="148" t="s">
        <v>823</v>
      </c>
      <c r="D733" s="109">
        <v>0</v>
      </c>
      <c r="E733" s="256">
        <f>D733/D732*100</f>
        <v>0</v>
      </c>
      <c r="F733" s="109">
        <v>0</v>
      </c>
      <c r="G733" s="256">
        <f>F733/F732*100</f>
        <v>0</v>
      </c>
      <c r="H733" s="256" t="s">
        <v>97</v>
      </c>
    </row>
    <row r="734" spans="1:8" s="7" customFormat="1" x14ac:dyDescent="0.2">
      <c r="A734" s="443"/>
      <c r="B734" s="410"/>
      <c r="C734" s="90" t="s">
        <v>824</v>
      </c>
      <c r="D734" s="109">
        <v>0</v>
      </c>
      <c r="E734" s="256">
        <f>D734/D732*100</f>
        <v>0</v>
      </c>
      <c r="F734" s="109">
        <v>0</v>
      </c>
      <c r="G734" s="256">
        <f>F734/F732*100</f>
        <v>0</v>
      </c>
      <c r="H734" s="256" t="s">
        <v>97</v>
      </c>
    </row>
    <row r="735" spans="1:8" s="7" customFormat="1" x14ac:dyDescent="0.2">
      <c r="A735" s="443"/>
      <c r="B735" s="410"/>
      <c r="C735" s="90" t="s">
        <v>825</v>
      </c>
      <c r="D735" s="109">
        <v>674</v>
      </c>
      <c r="E735" s="256">
        <f>D735/D732*100</f>
        <v>100</v>
      </c>
      <c r="F735" s="109">
        <v>276.33999999999997</v>
      </c>
      <c r="G735" s="256">
        <f>F735/F732*100</f>
        <v>100</v>
      </c>
      <c r="H735" s="256">
        <f t="shared" si="28"/>
        <v>-59</v>
      </c>
    </row>
    <row r="736" spans="1:8" s="7" customFormat="1" x14ac:dyDescent="0.2">
      <c r="A736" s="443"/>
      <c r="B736" s="411"/>
      <c r="C736" s="90" t="s">
        <v>826</v>
      </c>
      <c r="D736" s="109">
        <v>0</v>
      </c>
      <c r="E736" s="256">
        <f>D736/D732*100</f>
        <v>0</v>
      </c>
      <c r="F736" s="109">
        <v>0</v>
      </c>
      <c r="G736" s="256">
        <f>F736/F732*100</f>
        <v>0</v>
      </c>
      <c r="H736" s="257" t="e">
        <f t="shared" si="28"/>
        <v>#DIV/0!</v>
      </c>
    </row>
    <row r="737" spans="1:8" s="7" customFormat="1" ht="15" customHeight="1" x14ac:dyDescent="0.2">
      <c r="A737" s="443" t="s">
        <v>302</v>
      </c>
      <c r="B737" s="463" t="s">
        <v>1231</v>
      </c>
      <c r="C737" s="90" t="s">
        <v>822</v>
      </c>
      <c r="D737" s="109">
        <f>D738+D739+D740+D741</f>
        <v>2876</v>
      </c>
      <c r="E737" s="256">
        <f>E738+E739+E740+E741</f>
        <v>100</v>
      </c>
      <c r="F737" s="109">
        <f>F738+F739+F740+F741</f>
        <v>2100.14</v>
      </c>
      <c r="G737" s="256">
        <f>G738+G739+G740+G741</f>
        <v>100</v>
      </c>
      <c r="H737" s="256">
        <f t="shared" si="28"/>
        <v>-26.977051460361622</v>
      </c>
    </row>
    <row r="738" spans="1:8" s="7" customFormat="1" ht="31.5" x14ac:dyDescent="0.2">
      <c r="A738" s="443"/>
      <c r="B738" s="410"/>
      <c r="C738" s="148" t="s">
        <v>823</v>
      </c>
      <c r="D738" s="109">
        <v>0</v>
      </c>
      <c r="E738" s="256">
        <f>D738/D737*100</f>
        <v>0</v>
      </c>
      <c r="F738" s="109">
        <v>0</v>
      </c>
      <c r="G738" s="256">
        <f>F738/F737*100</f>
        <v>0</v>
      </c>
      <c r="H738" s="256" t="s">
        <v>97</v>
      </c>
    </row>
    <row r="739" spans="1:8" s="7" customFormat="1" x14ac:dyDescent="0.2">
      <c r="A739" s="443"/>
      <c r="B739" s="410"/>
      <c r="C739" s="90" t="s">
        <v>824</v>
      </c>
      <c r="D739" s="109">
        <v>0</v>
      </c>
      <c r="E739" s="256">
        <f>D739/D737*100</f>
        <v>0</v>
      </c>
      <c r="F739" s="109">
        <v>0</v>
      </c>
      <c r="G739" s="256">
        <f>F739/F737*100</f>
        <v>0</v>
      </c>
      <c r="H739" s="256" t="s">
        <v>97</v>
      </c>
    </row>
    <row r="740" spans="1:8" s="7" customFormat="1" x14ac:dyDescent="0.2">
      <c r="A740" s="443"/>
      <c r="B740" s="410"/>
      <c r="C740" s="90" t="s">
        <v>825</v>
      </c>
      <c r="D740" s="109">
        <v>2876</v>
      </c>
      <c r="E740" s="256">
        <f>D740/D737*100</f>
        <v>100</v>
      </c>
      <c r="F740" s="109">
        <v>2100.14</v>
      </c>
      <c r="G740" s="256">
        <f>F740/F737*100</f>
        <v>100</v>
      </c>
      <c r="H740" s="256">
        <f t="shared" si="28"/>
        <v>-26.977051460361622</v>
      </c>
    </row>
    <row r="741" spans="1:8" s="7" customFormat="1" x14ac:dyDescent="0.2">
      <c r="A741" s="443"/>
      <c r="B741" s="411"/>
      <c r="C741" s="90" t="s">
        <v>826</v>
      </c>
      <c r="D741" s="109">
        <v>0</v>
      </c>
      <c r="E741" s="256">
        <f>D741/D737*100</f>
        <v>0</v>
      </c>
      <c r="F741" s="109">
        <v>0</v>
      </c>
      <c r="G741" s="256">
        <f>F741/F737*100</f>
        <v>0</v>
      </c>
      <c r="H741" s="256" t="s">
        <v>97</v>
      </c>
    </row>
    <row r="742" spans="1:8" s="7" customFormat="1" ht="15" customHeight="1" x14ac:dyDescent="0.2">
      <c r="A742" s="443" t="s">
        <v>305</v>
      </c>
      <c r="B742" s="463" t="s">
        <v>1230</v>
      </c>
      <c r="C742" s="90" t="s">
        <v>822</v>
      </c>
      <c r="D742" s="109">
        <f>D743+D744+D745+D746</f>
        <v>2636</v>
      </c>
      <c r="E742" s="256">
        <f>E743+E744+E745+E746</f>
        <v>100</v>
      </c>
      <c r="F742" s="109">
        <f>F743+F744+F745+F746</f>
        <v>1841.75</v>
      </c>
      <c r="G742" s="256">
        <f>G743+G744+G745+G746</f>
        <v>100</v>
      </c>
      <c r="H742" s="256">
        <f t="shared" si="28"/>
        <v>-30.130880121396046</v>
      </c>
    </row>
    <row r="743" spans="1:8" s="7" customFormat="1" ht="37.5" customHeight="1" x14ac:dyDescent="0.2">
      <c r="A743" s="443"/>
      <c r="B743" s="410"/>
      <c r="C743" s="148" t="s">
        <v>823</v>
      </c>
      <c r="D743" s="109">
        <v>0</v>
      </c>
      <c r="E743" s="256">
        <f>D743/D742*100</f>
        <v>0</v>
      </c>
      <c r="F743" s="109">
        <v>0</v>
      </c>
      <c r="G743" s="256">
        <f>F743/F742*100</f>
        <v>0</v>
      </c>
      <c r="H743" s="256" t="s">
        <v>97</v>
      </c>
    </row>
    <row r="744" spans="1:8" s="7" customFormat="1" x14ac:dyDescent="0.2">
      <c r="A744" s="443"/>
      <c r="B744" s="410"/>
      <c r="C744" s="90" t="s">
        <v>824</v>
      </c>
      <c r="D744" s="109">
        <v>2636</v>
      </c>
      <c r="E744" s="256">
        <f>D744/D742*100</f>
        <v>100</v>
      </c>
      <c r="F744" s="109">
        <v>1841.75</v>
      </c>
      <c r="G744" s="256">
        <f>F744/F742*100</f>
        <v>100</v>
      </c>
      <c r="H744" s="256">
        <f t="shared" si="28"/>
        <v>-30.130880121396046</v>
      </c>
    </row>
    <row r="745" spans="1:8" s="7" customFormat="1" ht="21.75" customHeight="1" x14ac:dyDescent="0.2">
      <c r="A745" s="443"/>
      <c r="B745" s="410"/>
      <c r="C745" s="90" t="s">
        <v>825</v>
      </c>
      <c r="D745" s="109">
        <v>0</v>
      </c>
      <c r="E745" s="256">
        <f>D745/D742*100</f>
        <v>0</v>
      </c>
      <c r="F745" s="109">
        <v>0</v>
      </c>
      <c r="G745" s="256">
        <f>F745/F742*100</f>
        <v>0</v>
      </c>
      <c r="H745" s="256" t="s">
        <v>97</v>
      </c>
    </row>
    <row r="746" spans="1:8" s="7" customFormat="1" ht="20.25" customHeight="1" x14ac:dyDescent="0.2">
      <c r="A746" s="443"/>
      <c r="B746" s="411"/>
      <c r="C746" s="90" t="s">
        <v>826</v>
      </c>
      <c r="D746" s="109">
        <v>0</v>
      </c>
      <c r="E746" s="256">
        <f>D746/D742*100</f>
        <v>0</v>
      </c>
      <c r="F746" s="109">
        <v>0</v>
      </c>
      <c r="G746" s="256">
        <f>F746/F742*100</f>
        <v>0</v>
      </c>
      <c r="H746" s="256" t="s">
        <v>97</v>
      </c>
    </row>
    <row r="747" spans="1:8" s="7" customFormat="1" ht="18.75" customHeight="1" x14ac:dyDescent="0.2">
      <c r="A747" s="413" t="s">
        <v>308</v>
      </c>
      <c r="B747" s="463" t="s">
        <v>1229</v>
      </c>
      <c r="C747" s="90" t="s">
        <v>822</v>
      </c>
      <c r="D747" s="109">
        <f>D748+D749+D750+D751</f>
        <v>27007</v>
      </c>
      <c r="E747" s="256">
        <f>E748+E749+E750+E751</f>
        <v>100</v>
      </c>
      <c r="F747" s="109">
        <f>F748+F749+F750+F751</f>
        <v>20782.560000000001</v>
      </c>
      <c r="G747" s="256">
        <f>G748+G749+G750+G751</f>
        <v>100</v>
      </c>
      <c r="H747" s="256">
        <f t="shared" si="28"/>
        <v>-23.047506202095747</v>
      </c>
    </row>
    <row r="748" spans="1:8" s="7" customFormat="1" ht="31.5" x14ac:dyDescent="0.2">
      <c r="A748" s="413"/>
      <c r="B748" s="410"/>
      <c r="C748" s="148" t="s">
        <v>823</v>
      </c>
      <c r="D748" s="109">
        <v>0</v>
      </c>
      <c r="E748" s="256">
        <f>D748/D747*100</f>
        <v>0</v>
      </c>
      <c r="F748" s="109">
        <v>0</v>
      </c>
      <c r="G748" s="256">
        <f>F748/F747*100</f>
        <v>0</v>
      </c>
      <c r="H748" s="256" t="s">
        <v>97</v>
      </c>
    </row>
    <row r="749" spans="1:8" s="7" customFormat="1" ht="22.5" customHeight="1" x14ac:dyDescent="0.2">
      <c r="A749" s="413"/>
      <c r="B749" s="410"/>
      <c r="C749" s="90" t="s">
        <v>824</v>
      </c>
      <c r="D749" s="109">
        <v>27007</v>
      </c>
      <c r="E749" s="256">
        <f>D749/D747*100</f>
        <v>100</v>
      </c>
      <c r="F749" s="109">
        <v>20782.560000000001</v>
      </c>
      <c r="G749" s="256">
        <f>F749/F747*100</f>
        <v>100</v>
      </c>
      <c r="H749" s="256">
        <f t="shared" si="28"/>
        <v>-23.047506202095747</v>
      </c>
    </row>
    <row r="750" spans="1:8" s="7" customFormat="1" x14ac:dyDescent="0.2">
      <c r="A750" s="413"/>
      <c r="B750" s="410"/>
      <c r="C750" s="90" t="s">
        <v>825</v>
      </c>
      <c r="D750" s="109">
        <v>0</v>
      </c>
      <c r="E750" s="256">
        <f>D750/D747*100</f>
        <v>0</v>
      </c>
      <c r="F750" s="109">
        <v>0</v>
      </c>
      <c r="G750" s="256">
        <f>F750/F747*100</f>
        <v>0</v>
      </c>
      <c r="H750" s="256" t="s">
        <v>97</v>
      </c>
    </row>
    <row r="751" spans="1:8" s="7" customFormat="1" x14ac:dyDescent="0.2">
      <c r="A751" s="413"/>
      <c r="B751" s="411"/>
      <c r="C751" s="90" t="s">
        <v>826</v>
      </c>
      <c r="D751" s="109">
        <v>0</v>
      </c>
      <c r="E751" s="256">
        <f>D751/D747*100</f>
        <v>0</v>
      </c>
      <c r="F751" s="109">
        <v>0</v>
      </c>
      <c r="G751" s="256">
        <f>F751/F747*100</f>
        <v>0</v>
      </c>
      <c r="H751" s="256" t="s">
        <v>97</v>
      </c>
    </row>
    <row r="752" spans="1:8" s="7" customFormat="1" ht="15" customHeight="1" x14ac:dyDescent="0.2">
      <c r="A752" s="413" t="s">
        <v>311</v>
      </c>
      <c r="B752" s="463" t="s">
        <v>1228</v>
      </c>
      <c r="C752" s="90" t="s">
        <v>822</v>
      </c>
      <c r="D752" s="109">
        <f>D753+D754+D755+D756</f>
        <v>49952</v>
      </c>
      <c r="E752" s="256">
        <f>E753+E754+E755+E756</f>
        <v>100</v>
      </c>
      <c r="F752" s="109">
        <f>F753+F754+F755+F756</f>
        <v>32970.17</v>
      </c>
      <c r="G752" s="256">
        <f>G753+G754+G755+G756</f>
        <v>100</v>
      </c>
      <c r="H752" s="256">
        <f t="shared" ref="H752:H812" si="29">F752/D752*100-100</f>
        <v>-33.996296444586804</v>
      </c>
    </row>
    <row r="753" spans="1:8" s="7" customFormat="1" ht="31.5" x14ac:dyDescent="0.2">
      <c r="A753" s="413"/>
      <c r="B753" s="410"/>
      <c r="C753" s="148" t="s">
        <v>823</v>
      </c>
      <c r="D753" s="109">
        <v>0</v>
      </c>
      <c r="E753" s="256">
        <f>D753/D752*100</f>
        <v>0</v>
      </c>
      <c r="F753" s="109">
        <v>0</v>
      </c>
      <c r="G753" s="256">
        <f>F753/F752*100</f>
        <v>0</v>
      </c>
      <c r="H753" s="256" t="s">
        <v>97</v>
      </c>
    </row>
    <row r="754" spans="1:8" s="7" customFormat="1" x14ac:dyDescent="0.2">
      <c r="A754" s="413"/>
      <c r="B754" s="410"/>
      <c r="C754" s="90" t="s">
        <v>824</v>
      </c>
      <c r="D754" s="109">
        <v>0</v>
      </c>
      <c r="E754" s="256">
        <f>D754/D752*100</f>
        <v>0</v>
      </c>
      <c r="F754" s="109">
        <v>13210.42</v>
      </c>
      <c r="G754" s="256">
        <f>F754/F752*100</f>
        <v>40.067794615557034</v>
      </c>
      <c r="H754" s="256" t="s">
        <v>97</v>
      </c>
    </row>
    <row r="755" spans="1:8" s="7" customFormat="1" x14ac:dyDescent="0.2">
      <c r="A755" s="413"/>
      <c r="B755" s="410"/>
      <c r="C755" s="90" t="s">
        <v>825</v>
      </c>
      <c r="D755" s="109">
        <v>49952</v>
      </c>
      <c r="E755" s="256">
        <f>D755/D752*100</f>
        <v>100</v>
      </c>
      <c r="F755" s="109">
        <v>19759.75</v>
      </c>
      <c r="G755" s="256">
        <f>F755/F752*100</f>
        <v>59.932205384442973</v>
      </c>
      <c r="H755" s="256">
        <f t="shared" si="29"/>
        <v>-60.44252482383088</v>
      </c>
    </row>
    <row r="756" spans="1:8" s="7" customFormat="1" x14ac:dyDescent="0.2">
      <c r="A756" s="413"/>
      <c r="B756" s="411"/>
      <c r="C756" s="90" t="s">
        <v>826</v>
      </c>
      <c r="D756" s="109">
        <v>0</v>
      </c>
      <c r="E756" s="256">
        <f>D756/D752*100</f>
        <v>0</v>
      </c>
      <c r="F756" s="109">
        <v>0</v>
      </c>
      <c r="G756" s="256">
        <f>F756/F752*100</f>
        <v>0</v>
      </c>
      <c r="H756" s="256" t="s">
        <v>97</v>
      </c>
    </row>
    <row r="757" spans="1:8" s="7" customFormat="1" ht="21.75" customHeight="1" x14ac:dyDescent="0.2">
      <c r="A757" s="413" t="s">
        <v>314</v>
      </c>
      <c r="B757" s="463" t="s">
        <v>1227</v>
      </c>
      <c r="C757" s="90" t="s">
        <v>822</v>
      </c>
      <c r="D757" s="109">
        <f>D758+D759+D760+D761</f>
        <v>21232</v>
      </c>
      <c r="E757" s="256">
        <f>E758+E759+E760+E761</f>
        <v>100</v>
      </c>
      <c r="F757" s="109">
        <f>F758+F759+F760+F761</f>
        <v>14746.48</v>
      </c>
      <c r="G757" s="256">
        <f>G758+G759+G760+G761</f>
        <v>100</v>
      </c>
      <c r="H757" s="256">
        <f t="shared" si="29"/>
        <v>-30.545968349660896</v>
      </c>
    </row>
    <row r="758" spans="1:8" s="7" customFormat="1" ht="29.25" customHeight="1" x14ac:dyDescent="0.2">
      <c r="A758" s="413"/>
      <c r="B758" s="410"/>
      <c r="C758" s="148" t="s">
        <v>823</v>
      </c>
      <c r="D758" s="109">
        <v>0</v>
      </c>
      <c r="E758" s="256">
        <f>D758/D757*100</f>
        <v>0</v>
      </c>
      <c r="F758" s="109">
        <v>0</v>
      </c>
      <c r="G758" s="256">
        <f>F758/F757*100</f>
        <v>0</v>
      </c>
      <c r="H758" s="256" t="s">
        <v>97</v>
      </c>
    </row>
    <row r="759" spans="1:8" s="7" customFormat="1" ht="24" customHeight="1" x14ac:dyDescent="0.2">
      <c r="A759" s="413"/>
      <c r="B759" s="410"/>
      <c r="C759" s="90" t="s">
        <v>824</v>
      </c>
      <c r="D759" s="109">
        <v>0</v>
      </c>
      <c r="E759" s="256">
        <f>D759/D757*100</f>
        <v>0</v>
      </c>
      <c r="F759" s="109">
        <v>0</v>
      </c>
      <c r="G759" s="256">
        <f>F759/F757*100</f>
        <v>0</v>
      </c>
      <c r="H759" s="256" t="s">
        <v>97</v>
      </c>
    </row>
    <row r="760" spans="1:8" s="7" customFormat="1" ht="19.5" customHeight="1" x14ac:dyDescent="0.2">
      <c r="A760" s="413"/>
      <c r="B760" s="410"/>
      <c r="C760" s="90" t="s">
        <v>825</v>
      </c>
      <c r="D760" s="109">
        <v>21232</v>
      </c>
      <c r="E760" s="256">
        <f>D760/D757*100</f>
        <v>100</v>
      </c>
      <c r="F760" s="109">
        <v>14746.48</v>
      </c>
      <c r="G760" s="256">
        <f>F760/F757*100</f>
        <v>100</v>
      </c>
      <c r="H760" s="256">
        <f t="shared" si="29"/>
        <v>-30.545968349660896</v>
      </c>
    </row>
    <row r="761" spans="1:8" s="7" customFormat="1" ht="15" customHeight="1" x14ac:dyDescent="0.2">
      <c r="A761" s="413"/>
      <c r="B761" s="411"/>
      <c r="C761" s="90" t="s">
        <v>826</v>
      </c>
      <c r="D761" s="109">
        <v>0</v>
      </c>
      <c r="E761" s="256">
        <f>D761/D757*100</f>
        <v>0</v>
      </c>
      <c r="F761" s="109">
        <v>0</v>
      </c>
      <c r="G761" s="256">
        <f>F761/F757*100</f>
        <v>0</v>
      </c>
      <c r="H761" s="256" t="s">
        <v>97</v>
      </c>
    </row>
    <row r="762" spans="1:8" s="7" customFormat="1" ht="21.75" customHeight="1" x14ac:dyDescent="0.2">
      <c r="A762" s="413" t="s">
        <v>317</v>
      </c>
      <c r="B762" s="463" t="s">
        <v>1226</v>
      </c>
      <c r="C762" s="90" t="s">
        <v>822</v>
      </c>
      <c r="D762" s="109">
        <f>D763+D764+D765+D766</f>
        <v>6099</v>
      </c>
      <c r="E762" s="256">
        <f>E763+E764+E765+E766</f>
        <v>100</v>
      </c>
      <c r="F762" s="109">
        <f>F763+F764+F765+F766</f>
        <v>4575</v>
      </c>
      <c r="G762" s="256">
        <f>G763+G764+G765+G766</f>
        <v>100</v>
      </c>
      <c r="H762" s="256">
        <f t="shared" si="29"/>
        <v>-24.987702902115103</v>
      </c>
    </row>
    <row r="763" spans="1:8" s="7" customFormat="1" ht="38.25" customHeight="1" x14ac:dyDescent="0.2">
      <c r="A763" s="413"/>
      <c r="B763" s="410"/>
      <c r="C763" s="148" t="s">
        <v>823</v>
      </c>
      <c r="D763" s="109">
        <v>0</v>
      </c>
      <c r="E763" s="256">
        <f>D763/D762*100</f>
        <v>0</v>
      </c>
      <c r="F763" s="109">
        <v>0</v>
      </c>
      <c r="G763" s="256">
        <f>F763/F762*100</f>
        <v>0</v>
      </c>
      <c r="H763" s="256" t="s">
        <v>97</v>
      </c>
    </row>
    <row r="764" spans="1:8" s="7" customFormat="1" ht="21.75" customHeight="1" x14ac:dyDescent="0.2">
      <c r="A764" s="413"/>
      <c r="B764" s="410"/>
      <c r="C764" s="90" t="s">
        <v>824</v>
      </c>
      <c r="D764" s="109">
        <v>0</v>
      </c>
      <c r="E764" s="256">
        <f>D764/D762*100</f>
        <v>0</v>
      </c>
      <c r="F764" s="109">
        <v>0</v>
      </c>
      <c r="G764" s="256">
        <f>F764/F762*100</f>
        <v>0</v>
      </c>
      <c r="H764" s="256" t="s">
        <v>97</v>
      </c>
    </row>
    <row r="765" spans="1:8" s="7" customFormat="1" ht="18.75" customHeight="1" x14ac:dyDescent="0.2">
      <c r="A765" s="413"/>
      <c r="B765" s="410"/>
      <c r="C765" s="90" t="s">
        <v>825</v>
      </c>
      <c r="D765" s="109">
        <v>6099</v>
      </c>
      <c r="E765" s="256">
        <f>D765/D762*100</f>
        <v>100</v>
      </c>
      <c r="F765" s="109">
        <v>4575</v>
      </c>
      <c r="G765" s="256">
        <f>F765/F762*100</f>
        <v>100</v>
      </c>
      <c r="H765" s="256">
        <f>F765/D765*100-100</f>
        <v>-24.987702902115103</v>
      </c>
    </row>
    <row r="766" spans="1:8" s="7" customFormat="1" ht="19.5" customHeight="1" x14ac:dyDescent="0.2">
      <c r="A766" s="413"/>
      <c r="B766" s="411"/>
      <c r="C766" s="90" t="s">
        <v>826</v>
      </c>
      <c r="D766" s="109">
        <v>0</v>
      </c>
      <c r="E766" s="256">
        <f>D766/D762*100</f>
        <v>0</v>
      </c>
      <c r="F766" s="109">
        <v>0</v>
      </c>
      <c r="G766" s="256">
        <f>F766/F762*100</f>
        <v>0</v>
      </c>
      <c r="H766" s="256" t="s">
        <v>97</v>
      </c>
    </row>
    <row r="767" spans="1:8" s="7" customFormat="1" ht="15" customHeight="1" x14ac:dyDescent="0.2">
      <c r="A767" s="413" t="s">
        <v>321</v>
      </c>
      <c r="B767" s="463" t="s">
        <v>1226</v>
      </c>
      <c r="C767" s="90" t="s">
        <v>822</v>
      </c>
      <c r="D767" s="109">
        <f>D768+D769+D770+D771</f>
        <v>5861</v>
      </c>
      <c r="E767" s="256">
        <f>E768+E769+E770+E771</f>
        <v>100</v>
      </c>
      <c r="F767" s="109">
        <f>F768+F769+F770+F771</f>
        <v>5556.15</v>
      </c>
      <c r="G767" s="256">
        <f>G768+G769+G770+G771</f>
        <v>100</v>
      </c>
      <c r="H767" s="256">
        <f t="shared" si="29"/>
        <v>-5.201330830916234</v>
      </c>
    </row>
    <row r="768" spans="1:8" s="7" customFormat="1" ht="31.5" x14ac:dyDescent="0.2">
      <c r="A768" s="413"/>
      <c r="B768" s="410"/>
      <c r="C768" s="148" t="s">
        <v>823</v>
      </c>
      <c r="D768" s="109">
        <v>5861</v>
      </c>
      <c r="E768" s="256">
        <f>D768/D767*100</f>
        <v>100</v>
      </c>
      <c r="F768" s="109">
        <v>5556.15</v>
      </c>
      <c r="G768" s="256">
        <f>F768/F767*100</f>
        <v>100</v>
      </c>
      <c r="H768" s="256">
        <f t="shared" si="29"/>
        <v>-5.201330830916234</v>
      </c>
    </row>
    <row r="769" spans="1:8" s="7" customFormat="1" x14ac:dyDescent="0.2">
      <c r="A769" s="413"/>
      <c r="B769" s="410"/>
      <c r="C769" s="90" t="s">
        <v>824</v>
      </c>
      <c r="D769" s="109">
        <v>0</v>
      </c>
      <c r="E769" s="256">
        <f>D769/D767*100</f>
        <v>0</v>
      </c>
      <c r="F769" s="109">
        <v>0</v>
      </c>
      <c r="G769" s="256">
        <f>F769/F767*100</f>
        <v>0</v>
      </c>
      <c r="H769" s="256" t="s">
        <v>97</v>
      </c>
    </row>
    <row r="770" spans="1:8" s="7" customFormat="1" ht="26.25" customHeight="1" x14ac:dyDescent="0.2">
      <c r="A770" s="413"/>
      <c r="B770" s="410"/>
      <c r="C770" s="90" t="s">
        <v>825</v>
      </c>
      <c r="D770" s="109">
        <v>0</v>
      </c>
      <c r="E770" s="256">
        <f>D770/D767*100</f>
        <v>0</v>
      </c>
      <c r="F770" s="109">
        <v>0</v>
      </c>
      <c r="G770" s="256">
        <f>F770/F767*100</f>
        <v>0</v>
      </c>
      <c r="H770" s="256" t="s">
        <v>97</v>
      </c>
    </row>
    <row r="771" spans="1:8" s="7" customFormat="1" ht="29.25" customHeight="1" x14ac:dyDescent="0.2">
      <c r="A771" s="413"/>
      <c r="B771" s="411"/>
      <c r="C771" s="90" t="s">
        <v>826</v>
      </c>
      <c r="D771" s="109">
        <v>0</v>
      </c>
      <c r="E771" s="256">
        <f>D771/D767*100</f>
        <v>0</v>
      </c>
      <c r="F771" s="109">
        <v>0</v>
      </c>
      <c r="G771" s="256">
        <f>F771/F767*100</f>
        <v>0</v>
      </c>
      <c r="H771" s="256" t="s">
        <v>97</v>
      </c>
    </row>
    <row r="772" spans="1:8" s="7" customFormat="1" ht="15" customHeight="1" x14ac:dyDescent="0.2">
      <c r="A772" s="413" t="s">
        <v>330</v>
      </c>
      <c r="B772" s="409" t="s">
        <v>1225</v>
      </c>
      <c r="C772" s="90" t="s">
        <v>822</v>
      </c>
      <c r="D772" s="109">
        <f>D773+D774+D775+D776</f>
        <v>10425</v>
      </c>
      <c r="E772" s="256">
        <f>E773+E774+E775+E776</f>
        <v>100</v>
      </c>
      <c r="F772" s="109">
        <f>F773+F774+F775+F776</f>
        <v>7438.85</v>
      </c>
      <c r="G772" s="256">
        <f>G773+G774+G775+G776</f>
        <v>100</v>
      </c>
      <c r="H772" s="256">
        <f t="shared" si="29"/>
        <v>-28.6441247002398</v>
      </c>
    </row>
    <row r="773" spans="1:8" s="7" customFormat="1" ht="31.5" x14ac:dyDescent="0.2">
      <c r="A773" s="413"/>
      <c r="B773" s="464"/>
      <c r="C773" s="148" t="s">
        <v>823</v>
      </c>
      <c r="D773" s="109">
        <v>10425</v>
      </c>
      <c r="E773" s="256">
        <f>D773/D772*100</f>
        <v>100</v>
      </c>
      <c r="F773" s="109">
        <v>7438.85</v>
      </c>
      <c r="G773" s="256">
        <f>F773/F772*100</f>
        <v>100</v>
      </c>
      <c r="H773" s="256">
        <f t="shared" si="29"/>
        <v>-28.6441247002398</v>
      </c>
    </row>
    <row r="774" spans="1:8" s="7" customFormat="1" x14ac:dyDescent="0.2">
      <c r="A774" s="413"/>
      <c r="B774" s="464"/>
      <c r="C774" s="90" t="s">
        <v>824</v>
      </c>
      <c r="D774" s="109">
        <v>0</v>
      </c>
      <c r="E774" s="256">
        <f>D774/D772*100</f>
        <v>0</v>
      </c>
      <c r="F774" s="109">
        <v>0</v>
      </c>
      <c r="G774" s="256">
        <f>F774/F772*100</f>
        <v>0</v>
      </c>
      <c r="H774" s="256" t="s">
        <v>97</v>
      </c>
    </row>
    <row r="775" spans="1:8" s="7" customFormat="1" x14ac:dyDescent="0.2">
      <c r="A775" s="413"/>
      <c r="B775" s="464"/>
      <c r="C775" s="90" t="s">
        <v>825</v>
      </c>
      <c r="D775" s="109">
        <v>0</v>
      </c>
      <c r="E775" s="256">
        <f>D775/D772*100</f>
        <v>0</v>
      </c>
      <c r="F775" s="109">
        <v>0</v>
      </c>
      <c r="G775" s="256">
        <f>F775/F772*100</f>
        <v>0</v>
      </c>
      <c r="H775" s="256" t="s">
        <v>97</v>
      </c>
    </row>
    <row r="776" spans="1:8" s="7" customFormat="1" x14ac:dyDescent="0.2">
      <c r="A776" s="413"/>
      <c r="B776" s="465"/>
      <c r="C776" s="90" t="s">
        <v>826</v>
      </c>
      <c r="D776" s="109">
        <v>0</v>
      </c>
      <c r="E776" s="256">
        <f>D776/D772*100</f>
        <v>0</v>
      </c>
      <c r="F776" s="109">
        <v>0</v>
      </c>
      <c r="G776" s="256">
        <f>F776/F772*100</f>
        <v>0</v>
      </c>
      <c r="H776" s="256" t="s">
        <v>97</v>
      </c>
    </row>
    <row r="777" spans="1:8" s="7" customFormat="1" ht="15" customHeight="1" x14ac:dyDescent="0.2">
      <c r="A777" s="413" t="s">
        <v>333</v>
      </c>
      <c r="B777" s="466" t="s">
        <v>1224</v>
      </c>
      <c r="C777" s="90" t="s">
        <v>822</v>
      </c>
      <c r="D777" s="109">
        <f>D778+D779+D780+D781</f>
        <v>6043</v>
      </c>
      <c r="E777" s="256">
        <f>E778+E779+E780+E781</f>
        <v>100</v>
      </c>
      <c r="F777" s="109">
        <f>F778+F779+F780+F781</f>
        <v>4305.59</v>
      </c>
      <c r="G777" s="256">
        <f>G778+G779+G780+G781</f>
        <v>100</v>
      </c>
      <c r="H777" s="256">
        <f t="shared" si="29"/>
        <v>-28.750786033427104</v>
      </c>
    </row>
    <row r="778" spans="1:8" s="7" customFormat="1" ht="31.5" x14ac:dyDescent="0.2">
      <c r="A778" s="413"/>
      <c r="B778" s="410"/>
      <c r="C778" s="148" t="s">
        <v>823</v>
      </c>
      <c r="D778" s="109">
        <v>6043</v>
      </c>
      <c r="E778" s="256">
        <f>D778/D777*100</f>
        <v>100</v>
      </c>
      <c r="F778" s="109">
        <v>4305.59</v>
      </c>
      <c r="G778" s="256">
        <f>F778/F777*100</f>
        <v>100</v>
      </c>
      <c r="H778" s="256">
        <f t="shared" si="29"/>
        <v>-28.750786033427104</v>
      </c>
    </row>
    <row r="779" spans="1:8" s="7" customFormat="1" ht="20.25" customHeight="1" x14ac:dyDescent="0.2">
      <c r="A779" s="413"/>
      <c r="B779" s="410"/>
      <c r="C779" s="90" t="s">
        <v>824</v>
      </c>
      <c r="D779" s="109">
        <v>0</v>
      </c>
      <c r="E779" s="256">
        <f>D779/D777*100</f>
        <v>0</v>
      </c>
      <c r="F779" s="109">
        <v>0</v>
      </c>
      <c r="G779" s="256">
        <f>F779/F777*100</f>
        <v>0</v>
      </c>
      <c r="H779" s="256" t="s">
        <v>97</v>
      </c>
    </row>
    <row r="780" spans="1:8" s="7" customFormat="1" ht="19.5" customHeight="1" x14ac:dyDescent="0.2">
      <c r="A780" s="413"/>
      <c r="B780" s="410"/>
      <c r="C780" s="90" t="s">
        <v>825</v>
      </c>
      <c r="D780" s="109">
        <v>0</v>
      </c>
      <c r="E780" s="256">
        <f>D780/D777*100</f>
        <v>0</v>
      </c>
      <c r="F780" s="109">
        <v>0</v>
      </c>
      <c r="G780" s="256">
        <f>F780/F777*100</f>
        <v>0</v>
      </c>
      <c r="H780" s="256" t="s">
        <v>97</v>
      </c>
    </row>
    <row r="781" spans="1:8" s="7" customFormat="1" ht="21.75" customHeight="1" x14ac:dyDescent="0.2">
      <c r="A781" s="413"/>
      <c r="B781" s="411"/>
      <c r="C781" s="90" t="s">
        <v>826</v>
      </c>
      <c r="D781" s="109">
        <v>0</v>
      </c>
      <c r="E781" s="256">
        <f>D781/D777*100</f>
        <v>0</v>
      </c>
      <c r="F781" s="109">
        <v>0</v>
      </c>
      <c r="G781" s="256">
        <f>F781/F777*100</f>
        <v>0</v>
      </c>
      <c r="H781" s="256" t="s">
        <v>97</v>
      </c>
    </row>
    <row r="782" spans="1:8" s="7" customFormat="1" ht="18.75" customHeight="1" x14ac:dyDescent="0.2">
      <c r="A782" s="413" t="s">
        <v>336</v>
      </c>
      <c r="B782" s="463" t="s">
        <v>1223</v>
      </c>
      <c r="C782" s="90" t="s">
        <v>822</v>
      </c>
      <c r="D782" s="109">
        <f>D783+D784+D785+D786</f>
        <v>380</v>
      </c>
      <c r="E782" s="256">
        <f>E783+E784+E785+E786</f>
        <v>100</v>
      </c>
      <c r="F782" s="109">
        <f>F783+F784+F785+F786</f>
        <v>159.75</v>
      </c>
      <c r="G782" s="256">
        <f>G783+G784+G785+G786</f>
        <v>100</v>
      </c>
      <c r="H782" s="256">
        <f t="shared" si="29"/>
        <v>-57.960526315789473</v>
      </c>
    </row>
    <row r="783" spans="1:8" s="7" customFormat="1" ht="31.5" x14ac:dyDescent="0.2">
      <c r="A783" s="413"/>
      <c r="B783" s="410"/>
      <c r="C783" s="148" t="s">
        <v>823</v>
      </c>
      <c r="D783" s="109">
        <v>380</v>
      </c>
      <c r="E783" s="256">
        <f>D783/D782*100</f>
        <v>100</v>
      </c>
      <c r="F783" s="109">
        <v>159.75</v>
      </c>
      <c r="G783" s="256">
        <f>F783/F782*100</f>
        <v>100</v>
      </c>
      <c r="H783" s="256">
        <f t="shared" si="29"/>
        <v>-57.960526315789473</v>
      </c>
    </row>
    <row r="784" spans="1:8" s="7" customFormat="1" x14ac:dyDescent="0.2">
      <c r="A784" s="413"/>
      <c r="B784" s="410"/>
      <c r="C784" s="90" t="s">
        <v>824</v>
      </c>
      <c r="D784" s="109">
        <v>0</v>
      </c>
      <c r="E784" s="256">
        <f>D784/D782*100</f>
        <v>0</v>
      </c>
      <c r="F784" s="109">
        <v>0</v>
      </c>
      <c r="G784" s="109">
        <v>0</v>
      </c>
      <c r="H784" s="256" t="s">
        <v>97</v>
      </c>
    </row>
    <row r="785" spans="1:8" s="7" customFormat="1" ht="19.5" customHeight="1" x14ac:dyDescent="0.2">
      <c r="A785" s="413"/>
      <c r="B785" s="410"/>
      <c r="C785" s="90" t="s">
        <v>825</v>
      </c>
      <c r="D785" s="109">
        <v>0</v>
      </c>
      <c r="E785" s="256">
        <f>D785/D782*100</f>
        <v>0</v>
      </c>
      <c r="F785" s="109">
        <v>0</v>
      </c>
      <c r="G785" s="109">
        <v>0</v>
      </c>
      <c r="H785" s="256" t="s">
        <v>97</v>
      </c>
    </row>
    <row r="786" spans="1:8" s="7" customFormat="1" ht="21.75" customHeight="1" x14ac:dyDescent="0.2">
      <c r="A786" s="413"/>
      <c r="B786" s="411"/>
      <c r="C786" s="90" t="s">
        <v>826</v>
      </c>
      <c r="D786" s="109">
        <v>0</v>
      </c>
      <c r="E786" s="256">
        <f>D786/D782*100</f>
        <v>0</v>
      </c>
      <c r="F786" s="109">
        <v>0</v>
      </c>
      <c r="G786" s="109">
        <v>0</v>
      </c>
      <c r="H786" s="256" t="s">
        <v>97</v>
      </c>
    </row>
    <row r="787" spans="1:8" s="7" customFormat="1" ht="15" customHeight="1" x14ac:dyDescent="0.2">
      <c r="A787" s="413" t="s">
        <v>346</v>
      </c>
      <c r="B787" s="466" t="s">
        <v>1222</v>
      </c>
      <c r="C787" s="90" t="s">
        <v>822</v>
      </c>
      <c r="D787" s="109">
        <f>D788+D789+D790+D791</f>
        <v>6148</v>
      </c>
      <c r="E787" s="256">
        <f>E788+E789+E790+E791</f>
        <v>100</v>
      </c>
      <c r="F787" s="109">
        <f>F788+F789+F790+F791</f>
        <v>4310.53</v>
      </c>
      <c r="G787" s="256">
        <f>G788+G789+G790+G791</f>
        <v>100</v>
      </c>
      <c r="H787" s="256">
        <f t="shared" si="29"/>
        <v>-29.887280416395583</v>
      </c>
    </row>
    <row r="788" spans="1:8" s="7" customFormat="1" ht="31.5" x14ac:dyDescent="0.2">
      <c r="A788" s="413"/>
      <c r="B788" s="410"/>
      <c r="C788" s="148" t="s">
        <v>823</v>
      </c>
      <c r="D788" s="109">
        <v>0</v>
      </c>
      <c r="E788" s="256">
        <f>D788/D787*100</f>
        <v>0</v>
      </c>
      <c r="F788" s="109">
        <v>0</v>
      </c>
      <c r="G788" s="256">
        <f>F788/F787*100</f>
        <v>0</v>
      </c>
      <c r="H788" s="256" t="s">
        <v>97</v>
      </c>
    </row>
    <row r="789" spans="1:8" s="7" customFormat="1" x14ac:dyDescent="0.2">
      <c r="A789" s="413"/>
      <c r="B789" s="410"/>
      <c r="C789" s="90" t="s">
        <v>824</v>
      </c>
      <c r="D789" s="109">
        <v>6148</v>
      </c>
      <c r="E789" s="256">
        <f>D789/D787*100</f>
        <v>100</v>
      </c>
      <c r="F789" s="109">
        <v>4310.53</v>
      </c>
      <c r="G789" s="256">
        <f>F789/F787*100</f>
        <v>100</v>
      </c>
      <c r="H789" s="256">
        <f t="shared" si="29"/>
        <v>-29.887280416395583</v>
      </c>
    </row>
    <row r="790" spans="1:8" s="7" customFormat="1" x14ac:dyDescent="0.2">
      <c r="A790" s="413"/>
      <c r="B790" s="410"/>
      <c r="C790" s="90" t="s">
        <v>825</v>
      </c>
      <c r="D790" s="109">
        <v>0</v>
      </c>
      <c r="E790" s="256">
        <f>D790/D787*100</f>
        <v>0</v>
      </c>
      <c r="F790" s="109">
        <v>0</v>
      </c>
      <c r="G790" s="256">
        <f>F790/F787*100</f>
        <v>0</v>
      </c>
      <c r="H790" s="256" t="s">
        <v>97</v>
      </c>
    </row>
    <row r="791" spans="1:8" s="7" customFormat="1" x14ac:dyDescent="0.2">
      <c r="A791" s="413"/>
      <c r="B791" s="411"/>
      <c r="C791" s="90" t="s">
        <v>826</v>
      </c>
      <c r="D791" s="109">
        <v>0</v>
      </c>
      <c r="E791" s="256">
        <f>D791/D787*100</f>
        <v>0</v>
      </c>
      <c r="F791" s="109">
        <v>0</v>
      </c>
      <c r="G791" s="256">
        <f>F791/F787*100</f>
        <v>0</v>
      </c>
      <c r="H791" s="256" t="s">
        <v>97</v>
      </c>
    </row>
    <row r="792" spans="1:8" s="7" customFormat="1" ht="15" customHeight="1" x14ac:dyDescent="0.2">
      <c r="A792" s="413" t="s">
        <v>349</v>
      </c>
      <c r="B792" s="463" t="s">
        <v>1221</v>
      </c>
      <c r="C792" s="90" t="s">
        <v>822</v>
      </c>
      <c r="D792" s="109">
        <f>D793+D794+D795+D796</f>
        <v>5622</v>
      </c>
      <c r="E792" s="256">
        <f>E793+E794+E795+E796</f>
        <v>100</v>
      </c>
      <c r="F792" s="109">
        <f>F793+F794+F795+F796</f>
        <v>1804.31</v>
      </c>
      <c r="G792" s="256">
        <f>G793+G794+G795+G796</f>
        <v>100</v>
      </c>
      <c r="H792" s="256">
        <f t="shared" si="29"/>
        <v>-67.906261117040202</v>
      </c>
    </row>
    <row r="793" spans="1:8" s="7" customFormat="1" ht="31.5" x14ac:dyDescent="0.2">
      <c r="A793" s="413"/>
      <c r="B793" s="410"/>
      <c r="C793" s="148" t="s">
        <v>823</v>
      </c>
      <c r="D793" s="109">
        <v>0</v>
      </c>
      <c r="E793" s="256">
        <f>D793/D792*100</f>
        <v>0</v>
      </c>
      <c r="F793" s="109">
        <v>0</v>
      </c>
      <c r="G793" s="256">
        <f>F793/F792*100</f>
        <v>0</v>
      </c>
      <c r="H793" s="256" t="s">
        <v>97</v>
      </c>
    </row>
    <row r="794" spans="1:8" s="7" customFormat="1" ht="31.5" customHeight="1" x14ac:dyDescent="0.2">
      <c r="A794" s="413"/>
      <c r="B794" s="410"/>
      <c r="C794" s="90" t="s">
        <v>824</v>
      </c>
      <c r="D794" s="109">
        <v>0</v>
      </c>
      <c r="E794" s="256">
        <f>D794/D792*100</f>
        <v>0</v>
      </c>
      <c r="F794" s="109">
        <v>0</v>
      </c>
      <c r="G794" s="256">
        <f>F794/F792*100</f>
        <v>0</v>
      </c>
      <c r="H794" s="256" t="s">
        <v>97</v>
      </c>
    </row>
    <row r="795" spans="1:8" s="7" customFormat="1" ht="46.5" customHeight="1" x14ac:dyDescent="0.2">
      <c r="A795" s="413"/>
      <c r="B795" s="410"/>
      <c r="C795" s="90" t="s">
        <v>825</v>
      </c>
      <c r="D795" s="109">
        <v>5622</v>
      </c>
      <c r="E795" s="256">
        <f>D795/D792*100</f>
        <v>100</v>
      </c>
      <c r="F795" s="109">
        <v>1804.31</v>
      </c>
      <c r="G795" s="256">
        <f>F795/F792*100</f>
        <v>100</v>
      </c>
      <c r="H795" s="256">
        <f t="shared" si="29"/>
        <v>-67.906261117040202</v>
      </c>
    </row>
    <row r="796" spans="1:8" s="7" customFormat="1" ht="26.25" customHeight="1" x14ac:dyDescent="0.2">
      <c r="A796" s="413"/>
      <c r="B796" s="411"/>
      <c r="C796" s="90" t="s">
        <v>826</v>
      </c>
      <c r="D796" s="109">
        <v>0</v>
      </c>
      <c r="E796" s="256">
        <f>D796/D792*100</f>
        <v>0</v>
      </c>
      <c r="F796" s="109">
        <v>0</v>
      </c>
      <c r="G796" s="256">
        <f>F796/F792*100</f>
        <v>0</v>
      </c>
      <c r="H796" s="256" t="s">
        <v>97</v>
      </c>
    </row>
    <row r="797" spans="1:8" s="7" customFormat="1" ht="29.25" hidden="1" customHeight="1" x14ac:dyDescent="0.2">
      <c r="A797" s="413" t="s">
        <v>868</v>
      </c>
      <c r="B797" s="463" t="s">
        <v>1205</v>
      </c>
      <c r="C797" s="90" t="s">
        <v>854</v>
      </c>
      <c r="D797" s="109">
        <f>D798+D799+D800+D801</f>
        <v>0</v>
      </c>
      <c r="E797" s="257" t="e">
        <f>E798+E799+E800+E801</f>
        <v>#DIV/0!</v>
      </c>
      <c r="F797" s="109">
        <f>F798+F799+F800+F801</f>
        <v>0</v>
      </c>
      <c r="G797" s="257" t="e">
        <f>G798+G799+G800+G801</f>
        <v>#DIV/0!</v>
      </c>
      <c r="H797" s="257" t="e">
        <f t="shared" si="29"/>
        <v>#DIV/0!</v>
      </c>
    </row>
    <row r="798" spans="1:8" s="7" customFormat="1" ht="29.25" hidden="1" customHeight="1" x14ac:dyDescent="0.2">
      <c r="A798" s="413"/>
      <c r="B798" s="410"/>
      <c r="C798" s="90" t="s">
        <v>823</v>
      </c>
      <c r="D798" s="109"/>
      <c r="E798" s="257" t="e">
        <f>D798/D797*100</f>
        <v>#DIV/0!</v>
      </c>
      <c r="F798" s="109"/>
      <c r="G798" s="257" t="e">
        <f>F798/F797*100</f>
        <v>#DIV/0!</v>
      </c>
      <c r="H798" s="257" t="e">
        <f t="shared" si="29"/>
        <v>#DIV/0!</v>
      </c>
    </row>
    <row r="799" spans="1:8" s="7" customFormat="1" ht="29.25" hidden="1" customHeight="1" x14ac:dyDescent="0.2">
      <c r="A799" s="413"/>
      <c r="B799" s="410"/>
      <c r="C799" s="90" t="s">
        <v>824</v>
      </c>
      <c r="D799" s="109"/>
      <c r="E799" s="257" t="e">
        <f>D799/D797*100</f>
        <v>#DIV/0!</v>
      </c>
      <c r="F799" s="109"/>
      <c r="G799" s="257" t="e">
        <f>F799/F797*100</f>
        <v>#DIV/0!</v>
      </c>
      <c r="H799" s="257" t="e">
        <f t="shared" si="29"/>
        <v>#DIV/0!</v>
      </c>
    </row>
    <row r="800" spans="1:8" s="7" customFormat="1" ht="29.25" hidden="1" customHeight="1" x14ac:dyDescent="0.2">
      <c r="A800" s="413"/>
      <c r="B800" s="410"/>
      <c r="C800" s="90" t="s">
        <v>825</v>
      </c>
      <c r="D800" s="109"/>
      <c r="E800" s="257" t="e">
        <f>D800/D797*100</f>
        <v>#DIV/0!</v>
      </c>
      <c r="F800" s="109"/>
      <c r="G800" s="257" t="e">
        <f>F800/F797*100</f>
        <v>#DIV/0!</v>
      </c>
      <c r="H800" s="257" t="e">
        <f t="shared" si="29"/>
        <v>#DIV/0!</v>
      </c>
    </row>
    <row r="801" spans="1:8" s="7" customFormat="1" ht="29.25" hidden="1" customHeight="1" x14ac:dyDescent="0.2">
      <c r="A801" s="413"/>
      <c r="B801" s="411"/>
      <c r="C801" s="90" t="s">
        <v>826</v>
      </c>
      <c r="D801" s="109"/>
      <c r="E801" s="257" t="e">
        <f>D801/D797*100</f>
        <v>#DIV/0!</v>
      </c>
      <c r="F801" s="109"/>
      <c r="G801" s="257" t="e">
        <f>F801/F797*100</f>
        <v>#DIV/0!</v>
      </c>
      <c r="H801" s="257" t="e">
        <f t="shared" si="29"/>
        <v>#DIV/0!</v>
      </c>
    </row>
    <row r="802" spans="1:8" s="7" customFormat="1" ht="29.25" hidden="1" customHeight="1" x14ac:dyDescent="0.2">
      <c r="A802" s="413" t="s">
        <v>869</v>
      </c>
      <c r="B802" s="463" t="s">
        <v>1206</v>
      </c>
      <c r="C802" s="90" t="s">
        <v>854</v>
      </c>
      <c r="D802" s="109">
        <f>D803+D804+D805+D806</f>
        <v>0</v>
      </c>
      <c r="E802" s="257" t="e">
        <f>E803+E804+E805+E806</f>
        <v>#DIV/0!</v>
      </c>
      <c r="F802" s="109">
        <f>F803+F804+F805+F806</f>
        <v>0</v>
      </c>
      <c r="G802" s="257" t="e">
        <f>G803+G804+G805+G806</f>
        <v>#DIV/0!</v>
      </c>
      <c r="H802" s="257" t="e">
        <f t="shared" si="29"/>
        <v>#DIV/0!</v>
      </c>
    </row>
    <row r="803" spans="1:8" s="7" customFormat="1" ht="29.25" hidden="1" customHeight="1" x14ac:dyDescent="0.2">
      <c r="A803" s="413"/>
      <c r="B803" s="410"/>
      <c r="C803" s="90" t="s">
        <v>823</v>
      </c>
      <c r="D803" s="109"/>
      <c r="E803" s="257" t="e">
        <f>D803/D802*100</f>
        <v>#DIV/0!</v>
      </c>
      <c r="F803" s="109"/>
      <c r="G803" s="257" t="e">
        <f>F803/F802*100</f>
        <v>#DIV/0!</v>
      </c>
      <c r="H803" s="257" t="e">
        <f t="shared" si="29"/>
        <v>#DIV/0!</v>
      </c>
    </row>
    <row r="804" spans="1:8" s="7" customFormat="1" ht="29.25" hidden="1" customHeight="1" x14ac:dyDescent="0.2">
      <c r="A804" s="413"/>
      <c r="B804" s="410"/>
      <c r="C804" s="90" t="s">
        <v>824</v>
      </c>
      <c r="D804" s="109"/>
      <c r="E804" s="257" t="e">
        <f>D804/D802*100</f>
        <v>#DIV/0!</v>
      </c>
      <c r="F804" s="109"/>
      <c r="G804" s="257" t="e">
        <f>F804/F802*100</f>
        <v>#DIV/0!</v>
      </c>
      <c r="H804" s="257" t="e">
        <f t="shared" si="29"/>
        <v>#DIV/0!</v>
      </c>
    </row>
    <row r="805" spans="1:8" s="7" customFormat="1" ht="29.25" hidden="1" customHeight="1" x14ac:dyDescent="0.2">
      <c r="A805" s="413"/>
      <c r="B805" s="410"/>
      <c r="C805" s="90" t="s">
        <v>825</v>
      </c>
      <c r="D805" s="272"/>
      <c r="E805" s="257" t="e">
        <f>D805/D802*100</f>
        <v>#DIV/0!</v>
      </c>
      <c r="F805" s="109"/>
      <c r="G805" s="257" t="e">
        <f>F805/F802*100</f>
        <v>#DIV/0!</v>
      </c>
      <c r="H805" s="257" t="e">
        <f t="shared" si="29"/>
        <v>#DIV/0!</v>
      </c>
    </row>
    <row r="806" spans="1:8" s="7" customFormat="1" ht="29.25" hidden="1" customHeight="1" x14ac:dyDescent="0.2">
      <c r="A806" s="413"/>
      <c r="B806" s="411"/>
      <c r="C806" s="90" t="s">
        <v>826</v>
      </c>
      <c r="D806" s="271"/>
      <c r="E806" s="257" t="e">
        <f>D806/D802*100</f>
        <v>#DIV/0!</v>
      </c>
      <c r="F806" s="109"/>
      <c r="G806" s="257" t="e">
        <f>F806/F802*100</f>
        <v>#DIV/0!</v>
      </c>
      <c r="H806" s="257" t="e">
        <f t="shared" si="29"/>
        <v>#DIV/0!</v>
      </c>
    </row>
    <row r="807" spans="1:8" s="7" customFormat="1" ht="20.25" customHeight="1" x14ac:dyDescent="0.2">
      <c r="A807" s="413" t="s">
        <v>352</v>
      </c>
      <c r="B807" s="409" t="s">
        <v>1220</v>
      </c>
      <c r="C807" s="90" t="s">
        <v>822</v>
      </c>
      <c r="D807" s="109">
        <f>D808+D809+D810+D811</f>
        <v>1117</v>
      </c>
      <c r="E807" s="256">
        <f>E808+E809+E810+E811</f>
        <v>100</v>
      </c>
      <c r="F807" s="109">
        <f>F808+F809+F810+F811</f>
        <v>340</v>
      </c>
      <c r="G807" s="256">
        <f>G808+G809+G810+G811</f>
        <v>100</v>
      </c>
      <c r="H807" s="256">
        <f t="shared" si="29"/>
        <v>-69.561324977618625</v>
      </c>
    </row>
    <row r="808" spans="1:8" s="7" customFormat="1" ht="31.5" x14ac:dyDescent="0.2">
      <c r="A808" s="413"/>
      <c r="B808" s="410"/>
      <c r="C808" s="148" t="s">
        <v>823</v>
      </c>
      <c r="D808" s="109">
        <v>0</v>
      </c>
      <c r="E808" s="256">
        <f>D808/D807*100</f>
        <v>0</v>
      </c>
      <c r="F808" s="109">
        <v>0</v>
      </c>
      <c r="G808" s="256">
        <f>F808/F807*100</f>
        <v>0</v>
      </c>
      <c r="H808" s="256" t="s">
        <v>97</v>
      </c>
    </row>
    <row r="809" spans="1:8" s="7" customFormat="1" x14ac:dyDescent="0.2">
      <c r="A809" s="413"/>
      <c r="B809" s="410"/>
      <c r="C809" s="90" t="s">
        <v>824</v>
      </c>
      <c r="D809" s="109">
        <v>0</v>
      </c>
      <c r="E809" s="256">
        <f>D809/D807*100</f>
        <v>0</v>
      </c>
      <c r="F809" s="109">
        <v>0</v>
      </c>
      <c r="G809" s="256">
        <f>F809/F807*100</f>
        <v>0</v>
      </c>
      <c r="H809" s="256" t="s">
        <v>97</v>
      </c>
    </row>
    <row r="810" spans="1:8" s="7" customFormat="1" x14ac:dyDescent="0.2">
      <c r="A810" s="413"/>
      <c r="B810" s="410"/>
      <c r="C810" s="90" t="s">
        <v>825</v>
      </c>
      <c r="D810" s="109">
        <v>1117</v>
      </c>
      <c r="E810" s="256">
        <f>D810/D807*100</f>
        <v>100</v>
      </c>
      <c r="F810" s="109">
        <v>340</v>
      </c>
      <c r="G810" s="256">
        <f>F810/F807*100</f>
        <v>100</v>
      </c>
      <c r="H810" s="256">
        <f t="shared" si="29"/>
        <v>-69.561324977618625</v>
      </c>
    </row>
    <row r="811" spans="1:8" s="7" customFormat="1" ht="15.75" customHeight="1" x14ac:dyDescent="0.2">
      <c r="A811" s="413"/>
      <c r="B811" s="411"/>
      <c r="C811" s="90" t="s">
        <v>826</v>
      </c>
      <c r="D811" s="271">
        <v>0</v>
      </c>
      <c r="E811" s="256">
        <f>D811/D807*100</f>
        <v>0</v>
      </c>
      <c r="F811" s="109">
        <v>0</v>
      </c>
      <c r="G811" s="256">
        <f>F811/F807*100</f>
        <v>0</v>
      </c>
      <c r="H811" s="256" t="s">
        <v>97</v>
      </c>
    </row>
    <row r="812" spans="1:8" s="7" customFormat="1" ht="21.75" customHeight="1" x14ac:dyDescent="0.2">
      <c r="A812" s="413" t="s">
        <v>355</v>
      </c>
      <c r="B812" s="412" t="s">
        <v>1219</v>
      </c>
      <c r="C812" s="90" t="s">
        <v>822</v>
      </c>
      <c r="D812" s="109">
        <f>D813+D814+D815+D816</f>
        <v>881</v>
      </c>
      <c r="E812" s="256">
        <f>E813+E814+E815+E816</f>
        <v>100</v>
      </c>
      <c r="F812" s="109">
        <f>F813+F814+F815+F816</f>
        <v>1496.01</v>
      </c>
      <c r="G812" s="256">
        <f>G813+G814+G815+G816</f>
        <v>100</v>
      </c>
      <c r="H812" s="256">
        <f t="shared" si="29"/>
        <v>69.808172531214524</v>
      </c>
    </row>
    <row r="813" spans="1:8" s="7" customFormat="1" ht="29.25" customHeight="1" x14ac:dyDescent="0.2">
      <c r="A813" s="413"/>
      <c r="B813" s="410"/>
      <c r="C813" s="148" t="s">
        <v>823</v>
      </c>
      <c r="D813" s="109">
        <v>0</v>
      </c>
      <c r="E813" s="256">
        <f>D813/D812*100</f>
        <v>0</v>
      </c>
      <c r="F813" s="109">
        <v>0</v>
      </c>
      <c r="G813" s="256">
        <f>F813/F812*100</f>
        <v>0</v>
      </c>
      <c r="H813" s="256" t="s">
        <v>97</v>
      </c>
    </row>
    <row r="814" spans="1:8" s="7" customFormat="1" ht="15" customHeight="1" x14ac:dyDescent="0.2">
      <c r="A814" s="413"/>
      <c r="B814" s="410"/>
      <c r="C814" s="90" t="s">
        <v>824</v>
      </c>
      <c r="D814" s="109"/>
      <c r="E814" s="256">
        <f>D814/D812*100</f>
        <v>0</v>
      </c>
      <c r="F814" s="109">
        <v>987.49</v>
      </c>
      <c r="G814" s="256">
        <f>F814/F812*100</f>
        <v>66.00824860796385</v>
      </c>
      <c r="H814" s="256" t="s">
        <v>97</v>
      </c>
    </row>
    <row r="815" spans="1:8" s="7" customFormat="1" ht="15" customHeight="1" x14ac:dyDescent="0.2">
      <c r="A815" s="413"/>
      <c r="B815" s="410"/>
      <c r="C815" s="90" t="s">
        <v>825</v>
      </c>
      <c r="D815" s="109">
        <v>881</v>
      </c>
      <c r="E815" s="256">
        <f>D815/D812*100</f>
        <v>100</v>
      </c>
      <c r="F815" s="109">
        <v>508.52</v>
      </c>
      <c r="G815" s="256">
        <f>F815/F812*100</f>
        <v>33.991751392036143</v>
      </c>
      <c r="H815" s="256">
        <f t="shared" ref="H815:H877" si="30">F815/D815*100-100</f>
        <v>-42.279228149829741</v>
      </c>
    </row>
    <row r="816" spans="1:8" s="7" customFormat="1" x14ac:dyDescent="0.2">
      <c r="A816" s="413"/>
      <c r="B816" s="411"/>
      <c r="C816" s="90" t="s">
        <v>826</v>
      </c>
      <c r="D816" s="271">
        <v>0</v>
      </c>
      <c r="E816" s="256">
        <f>D816/D812*100</f>
        <v>0</v>
      </c>
      <c r="F816" s="109">
        <v>0</v>
      </c>
      <c r="G816" s="256">
        <f>F816/F812*100</f>
        <v>0</v>
      </c>
      <c r="H816" s="256" t="s">
        <v>97</v>
      </c>
    </row>
    <row r="817" spans="1:8" s="7" customFormat="1" x14ac:dyDescent="0.2">
      <c r="A817" s="413" t="s">
        <v>358</v>
      </c>
      <c r="B817" s="409" t="s">
        <v>1218</v>
      </c>
      <c r="C817" s="90" t="s">
        <v>822</v>
      </c>
      <c r="D817" s="109">
        <f>D818+D819+D820+D821</f>
        <v>200</v>
      </c>
      <c r="E817" s="256">
        <f>E818+E819+E820+E821</f>
        <v>100</v>
      </c>
      <c r="F817" s="109">
        <f>F818+F819+F820+F821</f>
        <v>0</v>
      </c>
      <c r="G817" s="256">
        <v>0</v>
      </c>
      <c r="H817" s="256">
        <f t="shared" si="30"/>
        <v>-100</v>
      </c>
    </row>
    <row r="818" spans="1:8" s="7" customFormat="1" ht="31.5" x14ac:dyDescent="0.2">
      <c r="A818" s="413"/>
      <c r="B818" s="410"/>
      <c r="C818" s="148" t="s">
        <v>823</v>
      </c>
      <c r="D818" s="109">
        <v>200</v>
      </c>
      <c r="E818" s="256">
        <f>D818/D817*100</f>
        <v>100</v>
      </c>
      <c r="F818" s="109">
        <v>0</v>
      </c>
      <c r="G818" s="256">
        <v>0</v>
      </c>
      <c r="H818" s="256">
        <f t="shared" si="30"/>
        <v>-100</v>
      </c>
    </row>
    <row r="819" spans="1:8" s="7" customFormat="1" x14ac:dyDescent="0.2">
      <c r="A819" s="413"/>
      <c r="B819" s="410"/>
      <c r="C819" s="90" t="s">
        <v>824</v>
      </c>
      <c r="D819" s="271">
        <v>0</v>
      </c>
      <c r="E819" s="256">
        <f>D819/D817*100</f>
        <v>0</v>
      </c>
      <c r="F819" s="109">
        <v>0</v>
      </c>
      <c r="G819" s="271">
        <v>0</v>
      </c>
      <c r="H819" s="256" t="s">
        <v>97</v>
      </c>
    </row>
    <row r="820" spans="1:8" s="7" customFormat="1" x14ac:dyDescent="0.2">
      <c r="A820" s="413"/>
      <c r="B820" s="410"/>
      <c r="C820" s="90" t="s">
        <v>825</v>
      </c>
      <c r="D820" s="271">
        <v>0</v>
      </c>
      <c r="E820" s="256">
        <f>D820/D817*100</f>
        <v>0</v>
      </c>
      <c r="F820" s="109">
        <v>0</v>
      </c>
      <c r="G820" s="271">
        <v>0</v>
      </c>
      <c r="H820" s="256" t="s">
        <v>97</v>
      </c>
    </row>
    <row r="821" spans="1:8" s="7" customFormat="1" x14ac:dyDescent="0.2">
      <c r="A821" s="413"/>
      <c r="B821" s="411"/>
      <c r="C821" s="90" t="s">
        <v>826</v>
      </c>
      <c r="D821" s="271">
        <v>0</v>
      </c>
      <c r="E821" s="256">
        <f>D821/D817*100</f>
        <v>0</v>
      </c>
      <c r="F821" s="109">
        <v>0</v>
      </c>
      <c r="G821" s="271">
        <v>0</v>
      </c>
      <c r="H821" s="256" t="s">
        <v>97</v>
      </c>
    </row>
    <row r="822" spans="1:8" s="7" customFormat="1" x14ac:dyDescent="0.2">
      <c r="A822" s="413" t="s">
        <v>1198</v>
      </c>
      <c r="B822" s="412" t="s">
        <v>1217</v>
      </c>
      <c r="C822" s="90" t="s">
        <v>822</v>
      </c>
      <c r="D822" s="109">
        <f>D823+D824+D825+D826</f>
        <v>395</v>
      </c>
      <c r="E822" s="256">
        <f>E823+E824+E825+E826</f>
        <v>100</v>
      </c>
      <c r="F822" s="109">
        <f>F823+F824+F825+F826</f>
        <v>0</v>
      </c>
      <c r="G822" s="271">
        <v>0</v>
      </c>
      <c r="H822" s="256">
        <f t="shared" si="30"/>
        <v>-100</v>
      </c>
    </row>
    <row r="823" spans="1:8" s="7" customFormat="1" ht="31.5" x14ac:dyDescent="0.2">
      <c r="A823" s="413"/>
      <c r="B823" s="410"/>
      <c r="C823" s="148" t="s">
        <v>823</v>
      </c>
      <c r="D823" s="109">
        <v>0</v>
      </c>
      <c r="E823" s="256">
        <f>D823/D822*100</f>
        <v>0</v>
      </c>
      <c r="F823" s="109">
        <v>0</v>
      </c>
      <c r="G823" s="271">
        <v>0</v>
      </c>
      <c r="H823" s="256" t="s">
        <v>97</v>
      </c>
    </row>
    <row r="824" spans="1:8" s="7" customFormat="1" x14ac:dyDescent="0.2">
      <c r="A824" s="413"/>
      <c r="B824" s="410"/>
      <c r="C824" s="90" t="s">
        <v>824</v>
      </c>
      <c r="D824" s="109">
        <v>0</v>
      </c>
      <c r="E824" s="256">
        <f>D824/D822*100</f>
        <v>0</v>
      </c>
      <c r="F824" s="109">
        <v>0</v>
      </c>
      <c r="G824" s="271">
        <v>0</v>
      </c>
      <c r="H824" s="256" t="s">
        <v>97</v>
      </c>
    </row>
    <row r="825" spans="1:8" s="7" customFormat="1" x14ac:dyDescent="0.2">
      <c r="A825" s="413"/>
      <c r="B825" s="410"/>
      <c r="C825" s="90" t="s">
        <v>825</v>
      </c>
      <c r="D825" s="109">
        <v>395</v>
      </c>
      <c r="E825" s="256">
        <f>D825/D822*100</f>
        <v>100</v>
      </c>
      <c r="F825" s="109">
        <v>0</v>
      </c>
      <c r="G825" s="271">
        <v>0</v>
      </c>
      <c r="H825" s="256">
        <f>F825/D825*100-100</f>
        <v>-100</v>
      </c>
    </row>
    <row r="826" spans="1:8" s="7" customFormat="1" x14ac:dyDescent="0.2">
      <c r="A826" s="413"/>
      <c r="B826" s="411"/>
      <c r="C826" s="90" t="s">
        <v>826</v>
      </c>
      <c r="D826" s="271">
        <v>0</v>
      </c>
      <c r="E826" s="256">
        <f>D826/D822*100</f>
        <v>0</v>
      </c>
      <c r="F826" s="109">
        <v>0</v>
      </c>
      <c r="G826" s="271">
        <v>0</v>
      </c>
      <c r="H826" s="256" t="s">
        <v>97</v>
      </c>
    </row>
    <row r="827" spans="1:8" s="7" customFormat="1" ht="15" customHeight="1" x14ac:dyDescent="0.2">
      <c r="A827" s="417" t="s">
        <v>361</v>
      </c>
      <c r="B827" s="418" t="s">
        <v>1136</v>
      </c>
      <c r="C827" s="160" t="s">
        <v>822</v>
      </c>
      <c r="D827" s="255">
        <f>D828+D829+D830+D831</f>
        <v>82630</v>
      </c>
      <c r="E827" s="255">
        <f>E828+E829+E830+E831</f>
        <v>99.999999999999986</v>
      </c>
      <c r="F827" s="255">
        <f>F828+F829+F830+F831</f>
        <v>58711.4</v>
      </c>
      <c r="G827" s="255">
        <f>G828+G829+G830+G831</f>
        <v>100</v>
      </c>
      <c r="H827" s="255">
        <f t="shared" si="30"/>
        <v>-28.946629553430952</v>
      </c>
    </row>
    <row r="828" spans="1:8" s="7" customFormat="1" ht="31.5" x14ac:dyDescent="0.2">
      <c r="A828" s="417"/>
      <c r="B828" s="419"/>
      <c r="C828" s="288" t="s">
        <v>823</v>
      </c>
      <c r="D828" s="255">
        <f t="shared" ref="D828:F831" si="31">D833</f>
        <v>0</v>
      </c>
      <c r="E828" s="255">
        <f>D828/D827*100</f>
        <v>0</v>
      </c>
      <c r="F828" s="255">
        <f t="shared" si="31"/>
        <v>0</v>
      </c>
      <c r="G828" s="255">
        <f>F828/F827*100</f>
        <v>0</v>
      </c>
      <c r="H828" s="255" t="s">
        <v>97</v>
      </c>
    </row>
    <row r="829" spans="1:8" s="7" customFormat="1" x14ac:dyDescent="0.2">
      <c r="A829" s="417"/>
      <c r="B829" s="419"/>
      <c r="C829" s="160" t="s">
        <v>824</v>
      </c>
      <c r="D829" s="255">
        <f t="shared" si="31"/>
        <v>0</v>
      </c>
      <c r="E829" s="255">
        <f>D829/D827*100</f>
        <v>0</v>
      </c>
      <c r="F829" s="255">
        <f t="shared" si="31"/>
        <v>0</v>
      </c>
      <c r="G829" s="255">
        <f>F829/F827*100</f>
        <v>0</v>
      </c>
      <c r="H829" s="255" t="s">
        <v>97</v>
      </c>
    </row>
    <row r="830" spans="1:8" s="7" customFormat="1" x14ac:dyDescent="0.2">
      <c r="A830" s="417"/>
      <c r="B830" s="419"/>
      <c r="C830" s="160" t="s">
        <v>825</v>
      </c>
      <c r="D830" s="255">
        <f t="shared" si="31"/>
        <v>74920</v>
      </c>
      <c r="E830" s="255">
        <f>D830/D827*100</f>
        <v>90.669248456976874</v>
      </c>
      <c r="F830" s="255">
        <f t="shared" si="31"/>
        <v>53586</v>
      </c>
      <c r="G830" s="255">
        <f>F830/F827*100</f>
        <v>91.270179215620814</v>
      </c>
      <c r="H830" s="255">
        <f t="shared" si="30"/>
        <v>-28.475707421249325</v>
      </c>
    </row>
    <row r="831" spans="1:8" s="7" customFormat="1" x14ac:dyDescent="0.2">
      <c r="A831" s="417"/>
      <c r="B831" s="420"/>
      <c r="C831" s="160" t="s">
        <v>826</v>
      </c>
      <c r="D831" s="255">
        <f t="shared" si="31"/>
        <v>7710</v>
      </c>
      <c r="E831" s="255">
        <f>D831/D827*100</f>
        <v>9.3307515430231156</v>
      </c>
      <c r="F831" s="255">
        <f t="shared" si="31"/>
        <v>5125.3999999999996</v>
      </c>
      <c r="G831" s="255">
        <f>F831/F827*100</f>
        <v>8.7298207843791822</v>
      </c>
      <c r="H831" s="255">
        <f t="shared" si="30"/>
        <v>-33.522697795071338</v>
      </c>
    </row>
    <row r="832" spans="1:8" s="7" customFormat="1" ht="15" customHeight="1" x14ac:dyDescent="0.2">
      <c r="A832" s="421" t="s">
        <v>366</v>
      </c>
      <c r="B832" s="414" t="s">
        <v>367</v>
      </c>
      <c r="C832" s="90" t="s">
        <v>822</v>
      </c>
      <c r="D832" s="271">
        <f>D833+D834+D835+D836</f>
        <v>82630</v>
      </c>
      <c r="E832" s="256">
        <f>E833+E834+E835+E836</f>
        <v>99.999999999999986</v>
      </c>
      <c r="F832" s="109">
        <f>F833+F834+F835+F836</f>
        <v>58711.4</v>
      </c>
      <c r="G832" s="256">
        <f>G833+G834+G835+G836</f>
        <v>100</v>
      </c>
      <c r="H832" s="256">
        <f t="shared" si="30"/>
        <v>-28.946629553430952</v>
      </c>
    </row>
    <row r="833" spans="1:8" s="7" customFormat="1" ht="31.5" x14ac:dyDescent="0.2">
      <c r="A833" s="421"/>
      <c r="B833" s="415"/>
      <c r="C833" s="148" t="s">
        <v>823</v>
      </c>
      <c r="D833" s="271">
        <v>0</v>
      </c>
      <c r="E833" s="256">
        <f>D833/D832*100</f>
        <v>0</v>
      </c>
      <c r="F833" s="109">
        <v>0</v>
      </c>
      <c r="G833" s="256">
        <f>F833/F832*100</f>
        <v>0</v>
      </c>
      <c r="H833" s="256" t="s">
        <v>97</v>
      </c>
    </row>
    <row r="834" spans="1:8" s="7" customFormat="1" x14ac:dyDescent="0.2">
      <c r="A834" s="421"/>
      <c r="B834" s="415"/>
      <c r="C834" s="90" t="s">
        <v>824</v>
      </c>
      <c r="D834" s="271">
        <v>0</v>
      </c>
      <c r="E834" s="256">
        <f>D834/D832*100</f>
        <v>0</v>
      </c>
      <c r="F834" s="109">
        <v>0</v>
      </c>
      <c r="G834" s="256">
        <f>F834/F832*100</f>
        <v>0</v>
      </c>
      <c r="H834" s="256" t="s">
        <v>97</v>
      </c>
    </row>
    <row r="835" spans="1:8" s="7" customFormat="1" x14ac:dyDescent="0.2">
      <c r="A835" s="421"/>
      <c r="B835" s="415"/>
      <c r="C835" s="90" t="s">
        <v>825</v>
      </c>
      <c r="D835" s="271">
        <v>74920</v>
      </c>
      <c r="E835" s="256">
        <f>D835/D832*100</f>
        <v>90.669248456976874</v>
      </c>
      <c r="F835" s="109">
        <v>53586</v>
      </c>
      <c r="G835" s="256">
        <f>F835/F832*100</f>
        <v>91.270179215620814</v>
      </c>
      <c r="H835" s="256">
        <f t="shared" si="30"/>
        <v>-28.475707421249325</v>
      </c>
    </row>
    <row r="836" spans="1:8" s="7" customFormat="1" x14ac:dyDescent="0.2">
      <c r="A836" s="421"/>
      <c r="B836" s="416"/>
      <c r="C836" s="90" t="s">
        <v>826</v>
      </c>
      <c r="D836" s="271">
        <v>7710</v>
      </c>
      <c r="E836" s="256">
        <f>D836/D832*100</f>
        <v>9.3307515430231156</v>
      </c>
      <c r="F836" s="109">
        <v>5125.3999999999996</v>
      </c>
      <c r="G836" s="256">
        <f>F836/F832*100</f>
        <v>8.7298207843791822</v>
      </c>
      <c r="H836" s="256">
        <f t="shared" si="30"/>
        <v>-33.522697795071338</v>
      </c>
    </row>
    <row r="837" spans="1:8" s="7" customFormat="1" ht="15" customHeight="1" x14ac:dyDescent="0.2">
      <c r="A837" s="417" t="s">
        <v>371</v>
      </c>
      <c r="B837" s="418" t="s">
        <v>1137</v>
      </c>
      <c r="C837" s="160" t="s">
        <v>822</v>
      </c>
      <c r="D837" s="255">
        <f>D838+D839+D840+D841</f>
        <v>47812.800000000003</v>
      </c>
      <c r="E837" s="255">
        <f>E838+E839+E840+E841</f>
        <v>99.999999999999986</v>
      </c>
      <c r="F837" s="255">
        <f>F838+F839+F840+F841</f>
        <v>30406.5</v>
      </c>
      <c r="G837" s="255">
        <f>G838+G839+G840+G841</f>
        <v>100</v>
      </c>
      <c r="H837" s="255">
        <f t="shared" si="30"/>
        <v>-36.40510490914567</v>
      </c>
    </row>
    <row r="838" spans="1:8" s="7" customFormat="1" ht="31.5" x14ac:dyDescent="0.2">
      <c r="A838" s="417"/>
      <c r="B838" s="419"/>
      <c r="C838" s="288" t="s">
        <v>823</v>
      </c>
      <c r="D838" s="255">
        <f t="shared" ref="D838:F840" si="32">D843+D848+D853</f>
        <v>275</v>
      </c>
      <c r="E838" s="255">
        <f>D838/D837*100</f>
        <v>0.57515978984707017</v>
      </c>
      <c r="F838" s="255">
        <f>F843+F848+F853</f>
        <v>130.97</v>
      </c>
      <c r="G838" s="255">
        <f>F838/F837*100</f>
        <v>0.43073027148800419</v>
      </c>
      <c r="H838" s="255">
        <f t="shared" si="30"/>
        <v>-52.374545454545455</v>
      </c>
    </row>
    <row r="839" spans="1:8" s="7" customFormat="1" x14ac:dyDescent="0.2">
      <c r="A839" s="417"/>
      <c r="B839" s="419"/>
      <c r="C839" s="160" t="s">
        <v>824</v>
      </c>
      <c r="D839" s="255">
        <f t="shared" si="32"/>
        <v>519.79999999999995</v>
      </c>
      <c r="E839" s="255">
        <f>D839/D837*100</f>
        <v>1.0871565773182075</v>
      </c>
      <c r="F839" s="255">
        <f t="shared" si="32"/>
        <v>178.18</v>
      </c>
      <c r="G839" s="255">
        <f>F839/F837*100</f>
        <v>0.58599312646966928</v>
      </c>
      <c r="H839" s="255">
        <f t="shared" si="30"/>
        <v>-65.721431319738358</v>
      </c>
    </row>
    <row r="840" spans="1:8" s="7" customFormat="1" x14ac:dyDescent="0.2">
      <c r="A840" s="417"/>
      <c r="B840" s="419"/>
      <c r="C840" s="160" t="s">
        <v>825</v>
      </c>
      <c r="D840" s="255">
        <f t="shared" si="32"/>
        <v>47018</v>
      </c>
      <c r="E840" s="255">
        <f>D840/D837*100</f>
        <v>98.337683632834711</v>
      </c>
      <c r="F840" s="255">
        <f>F845+F850+F855</f>
        <v>30097.35</v>
      </c>
      <c r="G840" s="255">
        <f>F840/F837*100</f>
        <v>98.983276602042324</v>
      </c>
      <c r="H840" s="255">
        <f t="shared" si="30"/>
        <v>-35.987600493428047</v>
      </c>
    </row>
    <row r="841" spans="1:8" s="7" customFormat="1" x14ac:dyDescent="0.2">
      <c r="A841" s="417"/>
      <c r="B841" s="420"/>
      <c r="C841" s="160" t="s">
        <v>826</v>
      </c>
      <c r="D841" s="255">
        <v>0</v>
      </c>
      <c r="E841" s="255">
        <f>D841/D837*100</f>
        <v>0</v>
      </c>
      <c r="F841" s="255">
        <v>0</v>
      </c>
      <c r="G841" s="255">
        <f>F841/F837*100</f>
        <v>0</v>
      </c>
      <c r="H841" s="255" t="s">
        <v>97</v>
      </c>
    </row>
    <row r="842" spans="1:8" s="7" customFormat="1" ht="21" customHeight="1" x14ac:dyDescent="0.2">
      <c r="A842" s="413" t="s">
        <v>376</v>
      </c>
      <c r="B842" s="412" t="s">
        <v>377</v>
      </c>
      <c r="C842" s="90" t="s">
        <v>822</v>
      </c>
      <c r="D842" s="271">
        <f>D843+D844+D845+D846</f>
        <v>20778.8</v>
      </c>
      <c r="E842" s="256">
        <f>E843+E844+E845+E846</f>
        <v>100</v>
      </c>
      <c r="F842" s="256">
        <f>F843+F844+F845+F846</f>
        <v>13853.71</v>
      </c>
      <c r="G842" s="256">
        <f>G843+G844+G845+G846</f>
        <v>99.999999999999986</v>
      </c>
      <c r="H842" s="256">
        <f t="shared" si="30"/>
        <v>-33.327670510327835</v>
      </c>
    </row>
    <row r="843" spans="1:8" s="7" customFormat="1" ht="29.25" customHeight="1" x14ac:dyDescent="0.2">
      <c r="A843" s="413"/>
      <c r="B843" s="410"/>
      <c r="C843" s="148" t="s">
        <v>823</v>
      </c>
      <c r="D843" s="271">
        <v>0</v>
      </c>
      <c r="E843" s="256">
        <f>D843/D842*100</f>
        <v>0</v>
      </c>
      <c r="F843" s="256">
        <v>0</v>
      </c>
      <c r="G843" s="256">
        <f>F843/F842*100</f>
        <v>0</v>
      </c>
      <c r="H843" s="256" t="s">
        <v>97</v>
      </c>
    </row>
    <row r="844" spans="1:8" s="7" customFormat="1" ht="15" customHeight="1" x14ac:dyDescent="0.2">
      <c r="A844" s="413"/>
      <c r="B844" s="410"/>
      <c r="C844" s="90" t="s">
        <v>824</v>
      </c>
      <c r="D844" s="271">
        <v>519.79999999999995</v>
      </c>
      <c r="E844" s="256">
        <f>D844/D842*100</f>
        <v>2.5015881571601826</v>
      </c>
      <c r="F844" s="256">
        <v>178.18</v>
      </c>
      <c r="G844" s="256">
        <f>F844/F842*100</f>
        <v>1.2861536729150531</v>
      </c>
      <c r="H844" s="256">
        <f t="shared" si="30"/>
        <v>-65.721431319738358</v>
      </c>
    </row>
    <row r="845" spans="1:8" s="7" customFormat="1" ht="15" customHeight="1" x14ac:dyDescent="0.2">
      <c r="A845" s="413"/>
      <c r="B845" s="410"/>
      <c r="C845" s="90" t="s">
        <v>825</v>
      </c>
      <c r="D845" s="271">
        <f>876+5688+13695</f>
        <v>20259</v>
      </c>
      <c r="E845" s="256">
        <f>D845/D842*100</f>
        <v>97.498411842839815</v>
      </c>
      <c r="F845" s="256">
        <f>133.06+4112.84+9429.63</f>
        <v>13675.529999999999</v>
      </c>
      <c r="G845" s="256">
        <f>F845/F842*100</f>
        <v>98.713846327084937</v>
      </c>
      <c r="H845" s="256">
        <f t="shared" si="30"/>
        <v>-32.496520065156233</v>
      </c>
    </row>
    <row r="846" spans="1:8" s="7" customFormat="1" ht="13.5" customHeight="1" x14ac:dyDescent="0.2">
      <c r="A846" s="413"/>
      <c r="B846" s="411"/>
      <c r="C846" s="90" t="s">
        <v>826</v>
      </c>
      <c r="D846" s="271">
        <v>0</v>
      </c>
      <c r="E846" s="256">
        <f>D846/D842*100</f>
        <v>0</v>
      </c>
      <c r="F846" s="256">
        <v>0</v>
      </c>
      <c r="G846" s="256">
        <f>F846/F842*100</f>
        <v>0</v>
      </c>
      <c r="H846" s="256" t="s">
        <v>97</v>
      </c>
    </row>
    <row r="847" spans="1:8" s="7" customFormat="1" ht="15" customHeight="1" x14ac:dyDescent="0.2">
      <c r="A847" s="413" t="s">
        <v>392</v>
      </c>
      <c r="B847" s="412" t="s">
        <v>870</v>
      </c>
      <c r="C847" s="90" t="s">
        <v>822</v>
      </c>
      <c r="D847" s="271">
        <f>D848+D849+D850+D851</f>
        <v>26759</v>
      </c>
      <c r="E847" s="256">
        <f>E848+E849+E850+E851</f>
        <v>100</v>
      </c>
      <c r="F847" s="256">
        <f>F848+F849+F850+F851</f>
        <v>16421.82</v>
      </c>
      <c r="G847" s="256">
        <f>G848+G849+G850+G851</f>
        <v>100</v>
      </c>
      <c r="H847" s="256">
        <f t="shared" si="30"/>
        <v>-38.630666317874365</v>
      </c>
    </row>
    <row r="848" spans="1:8" s="7" customFormat="1" ht="31.5" customHeight="1" x14ac:dyDescent="0.2">
      <c r="A848" s="413"/>
      <c r="B848" s="410"/>
      <c r="C848" s="148" t="s">
        <v>823</v>
      </c>
      <c r="D848" s="271">
        <v>0</v>
      </c>
      <c r="E848" s="256">
        <f>D848/D847*100</f>
        <v>0</v>
      </c>
      <c r="F848" s="256">
        <v>0</v>
      </c>
      <c r="G848" s="256">
        <f>F848/F847*100</f>
        <v>0</v>
      </c>
      <c r="H848" s="256" t="s">
        <v>97</v>
      </c>
    </row>
    <row r="849" spans="1:8" s="7" customFormat="1" ht="15.75" customHeight="1" x14ac:dyDescent="0.2">
      <c r="A849" s="413"/>
      <c r="B849" s="410"/>
      <c r="C849" s="90" t="s">
        <v>824</v>
      </c>
      <c r="D849" s="271">
        <v>0</v>
      </c>
      <c r="E849" s="256">
        <f>D849/D847*100</f>
        <v>0</v>
      </c>
      <c r="F849" s="256">
        <v>0</v>
      </c>
      <c r="G849" s="256">
        <f>F849/F847*100</f>
        <v>0</v>
      </c>
      <c r="H849" s="256" t="s">
        <v>97</v>
      </c>
    </row>
    <row r="850" spans="1:8" s="7" customFormat="1" ht="15.75" customHeight="1" x14ac:dyDescent="0.2">
      <c r="A850" s="413"/>
      <c r="B850" s="410"/>
      <c r="C850" s="90" t="s">
        <v>825</v>
      </c>
      <c r="D850" s="271">
        <v>26759</v>
      </c>
      <c r="E850" s="256">
        <f>D850/D847*100</f>
        <v>100</v>
      </c>
      <c r="F850" s="256">
        <v>16421.82</v>
      </c>
      <c r="G850" s="256">
        <f>F850/F847*100</f>
        <v>100</v>
      </c>
      <c r="H850" s="256">
        <f t="shared" si="30"/>
        <v>-38.630666317874365</v>
      </c>
    </row>
    <row r="851" spans="1:8" s="7" customFormat="1" ht="15.75" customHeight="1" x14ac:dyDescent="0.2">
      <c r="A851" s="413"/>
      <c r="B851" s="411"/>
      <c r="C851" s="90" t="s">
        <v>826</v>
      </c>
      <c r="D851" s="271">
        <v>0</v>
      </c>
      <c r="E851" s="256">
        <f>D851/D847*100</f>
        <v>0</v>
      </c>
      <c r="F851" s="256">
        <v>0</v>
      </c>
      <c r="G851" s="256">
        <f>F851/F847*100</f>
        <v>0</v>
      </c>
      <c r="H851" s="256" t="s">
        <v>97</v>
      </c>
    </row>
    <row r="852" spans="1:8" s="7" customFormat="1" ht="15.75" customHeight="1" x14ac:dyDescent="0.2">
      <c r="A852" s="413" t="s">
        <v>395</v>
      </c>
      <c r="B852" s="412" t="s">
        <v>871</v>
      </c>
      <c r="C852" s="90" t="s">
        <v>822</v>
      </c>
      <c r="D852" s="271">
        <f>D853+D854+D855+D856</f>
        <v>275</v>
      </c>
      <c r="E852" s="256">
        <f>E853+E854+E855+E856</f>
        <v>100</v>
      </c>
      <c r="F852" s="256">
        <f>F853+F854+F855+F856</f>
        <v>130.97</v>
      </c>
      <c r="G852" s="256">
        <f>G853+G854+G855+G856</f>
        <v>100</v>
      </c>
      <c r="H852" s="256">
        <f t="shared" si="30"/>
        <v>-52.374545454545455</v>
      </c>
    </row>
    <row r="853" spans="1:8" s="7" customFormat="1" ht="31.5" x14ac:dyDescent="0.2">
      <c r="A853" s="413"/>
      <c r="B853" s="410"/>
      <c r="C853" s="148" t="s">
        <v>823</v>
      </c>
      <c r="D853" s="271">
        <v>275</v>
      </c>
      <c r="E853" s="256">
        <f>D853/D852*100</f>
        <v>100</v>
      </c>
      <c r="F853" s="256">
        <v>130.97</v>
      </c>
      <c r="G853" s="256">
        <f>F853/F852*100</f>
        <v>100</v>
      </c>
      <c r="H853" s="256">
        <f t="shared" si="30"/>
        <v>-52.374545454545455</v>
      </c>
    </row>
    <row r="854" spans="1:8" s="7" customFormat="1" x14ac:dyDescent="0.2">
      <c r="A854" s="413"/>
      <c r="B854" s="410"/>
      <c r="C854" s="90" t="s">
        <v>824</v>
      </c>
      <c r="D854" s="256">
        <v>0</v>
      </c>
      <c r="E854" s="256">
        <f>D854/D852*100</f>
        <v>0</v>
      </c>
      <c r="F854" s="256">
        <v>0</v>
      </c>
      <c r="G854" s="256">
        <f>F854/F852*100</f>
        <v>0</v>
      </c>
      <c r="H854" s="256" t="s">
        <v>97</v>
      </c>
    </row>
    <row r="855" spans="1:8" s="7" customFormat="1" x14ac:dyDescent="0.2">
      <c r="A855" s="413"/>
      <c r="B855" s="410"/>
      <c r="C855" s="90" t="s">
        <v>825</v>
      </c>
      <c r="D855" s="256">
        <v>0</v>
      </c>
      <c r="E855" s="256">
        <f>D855/D852*100</f>
        <v>0</v>
      </c>
      <c r="F855" s="256">
        <v>0</v>
      </c>
      <c r="G855" s="256">
        <f>F855/F852*100</f>
        <v>0</v>
      </c>
      <c r="H855" s="256" t="s">
        <v>97</v>
      </c>
    </row>
    <row r="856" spans="1:8" s="7" customFormat="1" x14ac:dyDescent="0.2">
      <c r="A856" s="413"/>
      <c r="B856" s="411"/>
      <c r="C856" s="90" t="s">
        <v>826</v>
      </c>
      <c r="D856" s="256">
        <v>0</v>
      </c>
      <c r="E856" s="256">
        <f>D856/D852*100</f>
        <v>0</v>
      </c>
      <c r="F856" s="256">
        <v>0</v>
      </c>
      <c r="G856" s="256">
        <f>F856/F852*100</f>
        <v>0</v>
      </c>
      <c r="H856" s="256" t="s">
        <v>97</v>
      </c>
    </row>
    <row r="857" spans="1:8" s="7" customFormat="1" ht="15" customHeight="1" x14ac:dyDescent="0.2">
      <c r="A857" s="417" t="s">
        <v>412</v>
      </c>
      <c r="B857" s="418" t="s">
        <v>1138</v>
      </c>
      <c r="C857" s="160" t="s">
        <v>822</v>
      </c>
      <c r="D857" s="255">
        <f>D862+D867+D872</f>
        <v>7299</v>
      </c>
      <c r="E857" s="255">
        <f>E858+E859+E860+E861</f>
        <v>100.00000000000001</v>
      </c>
      <c r="F857" s="255">
        <f>F862+F867+F872</f>
        <v>3408.12</v>
      </c>
      <c r="G857" s="255">
        <f>G858+G859+G860+G861</f>
        <v>100</v>
      </c>
      <c r="H857" s="255">
        <f t="shared" si="30"/>
        <v>-53.307028360049323</v>
      </c>
    </row>
    <row r="858" spans="1:8" s="7" customFormat="1" ht="31.5" x14ac:dyDescent="0.2">
      <c r="A858" s="417"/>
      <c r="B858" s="419"/>
      <c r="C858" s="288" t="s">
        <v>823</v>
      </c>
      <c r="D858" s="255">
        <f>D863+D868+D873</f>
        <v>5513</v>
      </c>
      <c r="E858" s="255">
        <f>D858/D857*100</f>
        <v>75.530894643101803</v>
      </c>
      <c r="F858" s="255">
        <f>F863+F868+F873</f>
        <v>2456.73</v>
      </c>
      <c r="G858" s="255">
        <f>F858/F857*100</f>
        <v>72.084609696841667</v>
      </c>
      <c r="H858" s="255">
        <f t="shared" si="30"/>
        <v>-55.437511336840195</v>
      </c>
    </row>
    <row r="859" spans="1:8" s="7" customFormat="1" x14ac:dyDescent="0.2">
      <c r="A859" s="417"/>
      <c r="B859" s="419"/>
      <c r="C859" s="160" t="s">
        <v>824</v>
      </c>
      <c r="D859" s="255">
        <f>D864+D869+D874</f>
        <v>1524</v>
      </c>
      <c r="E859" s="255">
        <f>D859/D857*100</f>
        <v>20.879572544184136</v>
      </c>
      <c r="F859" s="255">
        <f>F864+F869+F874</f>
        <v>627.91999999999996</v>
      </c>
      <c r="G859" s="255">
        <f>F859/F857*100</f>
        <v>18.424233888478106</v>
      </c>
      <c r="H859" s="255">
        <f t="shared" si="30"/>
        <v>-58.797900262467195</v>
      </c>
    </row>
    <row r="860" spans="1:8" s="7" customFormat="1" x14ac:dyDescent="0.2">
      <c r="A860" s="417"/>
      <c r="B860" s="419"/>
      <c r="C860" s="160" t="s">
        <v>825</v>
      </c>
      <c r="D860" s="255">
        <f>D865+D870+D875</f>
        <v>262</v>
      </c>
      <c r="E860" s="255">
        <f>D860/D857*100</f>
        <v>3.5895328127140704</v>
      </c>
      <c r="F860" s="255">
        <f>F865+F870+F875</f>
        <v>323.47000000000003</v>
      </c>
      <c r="G860" s="255">
        <f>F860/F857*100</f>
        <v>9.4911564146802352</v>
      </c>
      <c r="H860" s="255">
        <f t="shared" si="30"/>
        <v>23.461832061068705</v>
      </c>
    </row>
    <row r="861" spans="1:8" s="7" customFormat="1" x14ac:dyDescent="0.2">
      <c r="A861" s="417"/>
      <c r="B861" s="420"/>
      <c r="C861" s="160" t="s">
        <v>826</v>
      </c>
      <c r="D861" s="255">
        <f>D866+D871+D876</f>
        <v>0</v>
      </c>
      <c r="E861" s="255">
        <f>D861/D857*100</f>
        <v>0</v>
      </c>
      <c r="F861" s="255">
        <f>F866+F871+F876</f>
        <v>0</v>
      </c>
      <c r="G861" s="255">
        <f>F861/F857*100</f>
        <v>0</v>
      </c>
      <c r="H861" s="255" t="s">
        <v>97</v>
      </c>
    </row>
    <row r="862" spans="1:8" s="7" customFormat="1" ht="15" customHeight="1" x14ac:dyDescent="0.2">
      <c r="A862" s="413" t="s">
        <v>416</v>
      </c>
      <c r="B862" s="412" t="s">
        <v>872</v>
      </c>
      <c r="C862" s="90" t="s">
        <v>822</v>
      </c>
      <c r="D862" s="109">
        <f>D863+D864+D865+D866</f>
        <v>3331</v>
      </c>
      <c r="E862" s="109">
        <f>E863+E864+E865+E866</f>
        <v>99.999999999999986</v>
      </c>
      <c r="F862" s="109">
        <f>F863+F864+F865+F866</f>
        <v>951.39</v>
      </c>
      <c r="G862" s="109">
        <f>G863+G864+G865+G866</f>
        <v>0</v>
      </c>
      <c r="H862" s="109">
        <f t="shared" si="30"/>
        <v>-71.438306814770343</v>
      </c>
    </row>
    <row r="863" spans="1:8" s="7" customFormat="1" ht="31.5" x14ac:dyDescent="0.2">
      <c r="A863" s="413"/>
      <c r="B863" s="410"/>
      <c r="C863" s="148" t="s">
        <v>823</v>
      </c>
      <c r="D863" s="109">
        <v>1545</v>
      </c>
      <c r="E863" s="109">
        <f>D863/D862*100</f>
        <v>46.382467727409185</v>
      </c>
      <c r="F863" s="109">
        <v>0</v>
      </c>
      <c r="G863" s="109">
        <v>0</v>
      </c>
      <c r="H863" s="109">
        <f t="shared" si="30"/>
        <v>-100</v>
      </c>
    </row>
    <row r="864" spans="1:8" s="7" customFormat="1" x14ac:dyDescent="0.2">
      <c r="A864" s="413"/>
      <c r="B864" s="410"/>
      <c r="C864" s="90" t="s">
        <v>824</v>
      </c>
      <c r="D864" s="109">
        <v>1524</v>
      </c>
      <c r="E864" s="109">
        <f>D864/D862*100</f>
        <v>45.752026418492946</v>
      </c>
      <c r="F864" s="109">
        <v>627.91999999999996</v>
      </c>
      <c r="G864" s="109">
        <v>0</v>
      </c>
      <c r="H864" s="109">
        <f t="shared" si="30"/>
        <v>-58.797900262467195</v>
      </c>
    </row>
    <row r="865" spans="1:8" s="7" customFormat="1" x14ac:dyDescent="0.2">
      <c r="A865" s="413"/>
      <c r="B865" s="410"/>
      <c r="C865" s="90" t="s">
        <v>825</v>
      </c>
      <c r="D865" s="109">
        <v>262</v>
      </c>
      <c r="E865" s="109">
        <f>D865/D862*100</f>
        <v>7.8655058540978677</v>
      </c>
      <c r="F865" s="109">
        <v>323.47000000000003</v>
      </c>
      <c r="G865" s="109">
        <v>0</v>
      </c>
      <c r="H865" s="109">
        <f t="shared" si="30"/>
        <v>23.461832061068705</v>
      </c>
    </row>
    <row r="866" spans="1:8" s="7" customFormat="1" x14ac:dyDescent="0.2">
      <c r="A866" s="413"/>
      <c r="B866" s="411"/>
      <c r="C866" s="90" t="s">
        <v>826</v>
      </c>
      <c r="D866" s="109">
        <v>0</v>
      </c>
      <c r="E866" s="109">
        <f>D866/D862*100</f>
        <v>0</v>
      </c>
      <c r="F866" s="109"/>
      <c r="G866" s="109">
        <v>0</v>
      </c>
      <c r="H866" s="109" t="s">
        <v>97</v>
      </c>
    </row>
    <row r="867" spans="1:8" s="7" customFormat="1" ht="15" customHeight="1" x14ac:dyDescent="0.2">
      <c r="A867" s="413" t="s">
        <v>427</v>
      </c>
      <c r="B867" s="412" t="s">
        <v>873</v>
      </c>
      <c r="C867" s="90" t="s">
        <v>822</v>
      </c>
      <c r="D867" s="109">
        <f>D868+D869+D870+D871</f>
        <v>873</v>
      </c>
      <c r="E867" s="109">
        <f>E868+E869+E870+E871</f>
        <v>100</v>
      </c>
      <c r="F867" s="109">
        <f>F868+F869+F870+F871</f>
        <v>161.23000000000002</v>
      </c>
      <c r="G867" s="109">
        <f>G868+G869+G870+G871</f>
        <v>100</v>
      </c>
      <c r="H867" s="109">
        <f t="shared" si="30"/>
        <v>-81.531500572737684</v>
      </c>
    </row>
    <row r="868" spans="1:8" s="7" customFormat="1" ht="31.5" x14ac:dyDescent="0.2">
      <c r="A868" s="413"/>
      <c r="B868" s="410"/>
      <c r="C868" s="148" t="s">
        <v>823</v>
      </c>
      <c r="D868" s="109">
        <v>873</v>
      </c>
      <c r="E868" s="109">
        <f>D868/D867*100</f>
        <v>100</v>
      </c>
      <c r="F868" s="109">
        <f>40+121.23</f>
        <v>161.23000000000002</v>
      </c>
      <c r="G868" s="109">
        <f>F868/F867*100</f>
        <v>100</v>
      </c>
      <c r="H868" s="109">
        <f t="shared" si="30"/>
        <v>-81.531500572737684</v>
      </c>
    </row>
    <row r="869" spans="1:8" s="7" customFormat="1" x14ac:dyDescent="0.2">
      <c r="A869" s="413"/>
      <c r="B869" s="410"/>
      <c r="C869" s="90" t="s">
        <v>824</v>
      </c>
      <c r="D869" s="109">
        <v>0</v>
      </c>
      <c r="E869" s="109">
        <f>D869/D867*100</f>
        <v>0</v>
      </c>
      <c r="F869" s="109">
        <v>0</v>
      </c>
      <c r="G869" s="109">
        <f>F869/F867*100</f>
        <v>0</v>
      </c>
      <c r="H869" s="109" t="s">
        <v>97</v>
      </c>
    </row>
    <row r="870" spans="1:8" s="7" customFormat="1" x14ac:dyDescent="0.2">
      <c r="A870" s="413"/>
      <c r="B870" s="410"/>
      <c r="C870" s="90" t="s">
        <v>825</v>
      </c>
      <c r="D870" s="109">
        <v>0</v>
      </c>
      <c r="E870" s="109">
        <f>D870/D867*100</f>
        <v>0</v>
      </c>
      <c r="F870" s="109">
        <v>0</v>
      </c>
      <c r="G870" s="109">
        <f>F870/F867*100</f>
        <v>0</v>
      </c>
      <c r="H870" s="109" t="s">
        <v>97</v>
      </c>
    </row>
    <row r="871" spans="1:8" s="7" customFormat="1" x14ac:dyDescent="0.2">
      <c r="A871" s="413"/>
      <c r="B871" s="411"/>
      <c r="C871" s="90" t="s">
        <v>826</v>
      </c>
      <c r="D871" s="109">
        <v>0</v>
      </c>
      <c r="E871" s="109">
        <f>D871/D867*100</f>
        <v>0</v>
      </c>
      <c r="F871" s="109">
        <v>0</v>
      </c>
      <c r="G871" s="109">
        <f>F871/F867*100</f>
        <v>0</v>
      </c>
      <c r="H871" s="109" t="s">
        <v>97</v>
      </c>
    </row>
    <row r="872" spans="1:8" s="7" customFormat="1" ht="30" customHeight="1" x14ac:dyDescent="0.2">
      <c r="A872" s="413" t="s">
        <v>430</v>
      </c>
      <c r="B872" s="412" t="s">
        <v>454</v>
      </c>
      <c r="C872" s="90" t="s">
        <v>822</v>
      </c>
      <c r="D872" s="109">
        <f>D873+D874+D875+D876</f>
        <v>3095</v>
      </c>
      <c r="E872" s="109">
        <f>E873+E874+E875+E876</f>
        <v>100</v>
      </c>
      <c r="F872" s="109">
        <f>F873+F874+F875+F876</f>
        <v>2295.5</v>
      </c>
      <c r="G872" s="109">
        <f>G873+G874+G875+G876</f>
        <v>100</v>
      </c>
      <c r="H872" s="109">
        <f t="shared" si="30"/>
        <v>-25.831987075928922</v>
      </c>
    </row>
    <row r="873" spans="1:8" s="7" customFormat="1" ht="32.25" customHeight="1" x14ac:dyDescent="0.2">
      <c r="A873" s="413"/>
      <c r="B873" s="410"/>
      <c r="C873" s="148" t="s">
        <v>823</v>
      </c>
      <c r="D873" s="109">
        <v>3095</v>
      </c>
      <c r="E873" s="109">
        <f>D873/D872*100</f>
        <v>100</v>
      </c>
      <c r="F873" s="109">
        <v>2295.5</v>
      </c>
      <c r="G873" s="109">
        <f>F873/F872*100</f>
        <v>100</v>
      </c>
      <c r="H873" s="109">
        <f t="shared" si="30"/>
        <v>-25.831987075928922</v>
      </c>
    </row>
    <row r="874" spans="1:8" s="7" customFormat="1" ht="18.75" customHeight="1" x14ac:dyDescent="0.2">
      <c r="A874" s="413"/>
      <c r="B874" s="410"/>
      <c r="C874" s="90" t="s">
        <v>824</v>
      </c>
      <c r="D874" s="109">
        <v>0</v>
      </c>
      <c r="E874" s="109">
        <f>D874/D872*100</f>
        <v>0</v>
      </c>
      <c r="F874" s="109">
        <v>0</v>
      </c>
      <c r="G874" s="109">
        <f>F874/F872*100</f>
        <v>0</v>
      </c>
      <c r="H874" s="109" t="s">
        <v>97</v>
      </c>
    </row>
    <row r="875" spans="1:8" s="7" customFormat="1" x14ac:dyDescent="0.2">
      <c r="A875" s="413"/>
      <c r="B875" s="410"/>
      <c r="C875" s="90" t="s">
        <v>825</v>
      </c>
      <c r="D875" s="109">
        <v>0</v>
      </c>
      <c r="E875" s="109">
        <f>D875/D872*100</f>
        <v>0</v>
      </c>
      <c r="F875" s="109">
        <v>0</v>
      </c>
      <c r="G875" s="109">
        <f>F875/F872*100</f>
        <v>0</v>
      </c>
      <c r="H875" s="109" t="s">
        <v>97</v>
      </c>
    </row>
    <row r="876" spans="1:8" s="7" customFormat="1" x14ac:dyDescent="0.2">
      <c r="A876" s="413"/>
      <c r="B876" s="411"/>
      <c r="C876" s="90" t="s">
        <v>826</v>
      </c>
      <c r="D876" s="109">
        <v>0</v>
      </c>
      <c r="E876" s="109">
        <f>D876/D872*100</f>
        <v>0</v>
      </c>
      <c r="F876" s="109">
        <v>0</v>
      </c>
      <c r="G876" s="109">
        <f>F876/F872*100</f>
        <v>0</v>
      </c>
      <c r="H876" s="109" t="s">
        <v>97</v>
      </c>
    </row>
    <row r="877" spans="1:8" s="7" customFormat="1" ht="15" customHeight="1" x14ac:dyDescent="0.2">
      <c r="A877" s="417" t="s">
        <v>455</v>
      </c>
      <c r="B877" s="418" t="s">
        <v>1139</v>
      </c>
      <c r="C877" s="160" t="s">
        <v>822</v>
      </c>
      <c r="D877" s="255">
        <f>D878+D879+D880+D881</f>
        <v>22446</v>
      </c>
      <c r="E877" s="255">
        <f>E878+E879+E880+E881</f>
        <v>100</v>
      </c>
      <c r="F877" s="255">
        <f>F878+F879+F880+F881</f>
        <v>23329.739999999998</v>
      </c>
      <c r="G877" s="255">
        <f>G878+G879+G880+G881</f>
        <v>100.00000000000001</v>
      </c>
      <c r="H877" s="255">
        <f t="shared" si="30"/>
        <v>3.937182571504934</v>
      </c>
    </row>
    <row r="878" spans="1:8" s="7" customFormat="1" ht="31.5" x14ac:dyDescent="0.2">
      <c r="A878" s="417"/>
      <c r="B878" s="419"/>
      <c r="C878" s="288" t="s">
        <v>823</v>
      </c>
      <c r="D878" s="255">
        <f>D883+D888+D893</f>
        <v>0</v>
      </c>
      <c r="E878" s="255">
        <f>D878/D877*100</f>
        <v>0</v>
      </c>
      <c r="F878" s="255">
        <f>F883+F888+F893</f>
        <v>0</v>
      </c>
      <c r="G878" s="255">
        <f>F878/F877*100</f>
        <v>0</v>
      </c>
      <c r="H878" s="255" t="s">
        <v>97</v>
      </c>
    </row>
    <row r="879" spans="1:8" s="7" customFormat="1" x14ac:dyDescent="0.2">
      <c r="A879" s="417"/>
      <c r="B879" s="419"/>
      <c r="C879" s="160" t="s">
        <v>824</v>
      </c>
      <c r="D879" s="255">
        <f>D884+D889+D894</f>
        <v>1768</v>
      </c>
      <c r="E879" s="255">
        <f>D879/D877*100</f>
        <v>7.8766818141316932</v>
      </c>
      <c r="F879" s="255">
        <f>F884+F889+F894</f>
        <v>4609.83</v>
      </c>
      <c r="G879" s="255">
        <f>F879/F877*100</f>
        <v>19.759457242129574</v>
      </c>
      <c r="H879" s="255">
        <f t="shared" ref="H879:H930" si="33">F879/D879*100-100</f>
        <v>160.73699095022624</v>
      </c>
    </row>
    <row r="880" spans="1:8" s="7" customFormat="1" x14ac:dyDescent="0.2">
      <c r="A880" s="417"/>
      <c r="B880" s="419"/>
      <c r="C880" s="160" t="s">
        <v>825</v>
      </c>
      <c r="D880" s="255">
        <f>D885+D890+D895</f>
        <v>20678</v>
      </c>
      <c r="E880" s="255">
        <f>D880/D877*100</f>
        <v>92.123318185868314</v>
      </c>
      <c r="F880" s="255">
        <f>F885+F890+F895</f>
        <v>18719.91</v>
      </c>
      <c r="G880" s="255">
        <f>F880/F877*100</f>
        <v>80.240542757870443</v>
      </c>
      <c r="H880" s="255">
        <f t="shared" si="33"/>
        <v>-9.4694361156784908</v>
      </c>
    </row>
    <row r="881" spans="1:8" s="7" customFormat="1" x14ac:dyDescent="0.2">
      <c r="A881" s="417"/>
      <c r="B881" s="420"/>
      <c r="C881" s="160" t="s">
        <v>826</v>
      </c>
      <c r="D881" s="255">
        <v>0</v>
      </c>
      <c r="E881" s="255">
        <f>D881/D877*100</f>
        <v>0</v>
      </c>
      <c r="F881" s="255">
        <v>0</v>
      </c>
      <c r="G881" s="255">
        <f>F881/F877*100</f>
        <v>0</v>
      </c>
      <c r="H881" s="255" t="s">
        <v>97</v>
      </c>
    </row>
    <row r="882" spans="1:8" s="7" customFormat="1" ht="15" customHeight="1" x14ac:dyDescent="0.2">
      <c r="A882" s="413" t="s">
        <v>457</v>
      </c>
      <c r="B882" s="412" t="s">
        <v>874</v>
      </c>
      <c r="C882" s="90" t="s">
        <v>822</v>
      </c>
      <c r="D882" s="271">
        <f>D883+D884+D885+D886</f>
        <v>22446</v>
      </c>
      <c r="E882" s="256">
        <f>E883+E884+E885+E886</f>
        <v>100</v>
      </c>
      <c r="F882" s="256">
        <f>F883+F884+F885+F886</f>
        <v>20201.34</v>
      </c>
      <c r="G882" s="256">
        <f>G883+G884+G885+G886</f>
        <v>100</v>
      </c>
      <c r="H882" s="256">
        <f t="shared" si="33"/>
        <v>-10.000267308206361</v>
      </c>
    </row>
    <row r="883" spans="1:8" s="7" customFormat="1" ht="34.5" customHeight="1" x14ac:dyDescent="0.2">
      <c r="A883" s="413"/>
      <c r="B883" s="410"/>
      <c r="C883" s="148" t="s">
        <v>823</v>
      </c>
      <c r="D883" s="271">
        <v>0</v>
      </c>
      <c r="E883" s="256">
        <f>D883/D882*100</f>
        <v>0</v>
      </c>
      <c r="F883" s="256">
        <v>0</v>
      </c>
      <c r="G883" s="256">
        <f>F883/F882*100</f>
        <v>0</v>
      </c>
      <c r="H883" s="256" t="s">
        <v>97</v>
      </c>
    </row>
    <row r="884" spans="1:8" s="7" customFormat="1" ht="18.75" customHeight="1" x14ac:dyDescent="0.2">
      <c r="A884" s="413"/>
      <c r="B884" s="410"/>
      <c r="C884" s="90" t="s">
        <v>824</v>
      </c>
      <c r="D884" s="271">
        <v>1768</v>
      </c>
      <c r="E884" s="256">
        <f>D884/D882*100</f>
        <v>7.8766818141316932</v>
      </c>
      <c r="F884" s="256">
        <v>1481.43</v>
      </c>
      <c r="G884" s="256">
        <f>F884/F882*100</f>
        <v>7.3333254130666576</v>
      </c>
      <c r="H884" s="256">
        <f t="shared" si="33"/>
        <v>-16.208710407239806</v>
      </c>
    </row>
    <row r="885" spans="1:8" s="7" customFormat="1" ht="19.5" customHeight="1" x14ac:dyDescent="0.2">
      <c r="A885" s="413"/>
      <c r="B885" s="410"/>
      <c r="C885" s="90" t="s">
        <v>825</v>
      </c>
      <c r="D885" s="271">
        <v>20678</v>
      </c>
      <c r="E885" s="256">
        <f>D885/D882*100</f>
        <v>92.123318185868314</v>
      </c>
      <c r="F885" s="256">
        <f>763.16+17956.75</f>
        <v>18719.91</v>
      </c>
      <c r="G885" s="256">
        <f>F885/F882*100</f>
        <v>92.66667458693334</v>
      </c>
      <c r="H885" s="256">
        <f t="shared" si="33"/>
        <v>-9.4694361156784908</v>
      </c>
    </row>
    <row r="886" spans="1:8" s="7" customFormat="1" ht="20.25" customHeight="1" x14ac:dyDescent="0.2">
      <c r="A886" s="413"/>
      <c r="B886" s="411"/>
      <c r="C886" s="90" t="s">
        <v>826</v>
      </c>
      <c r="D886" s="271">
        <v>0</v>
      </c>
      <c r="E886" s="256">
        <f>D886/D882*100</f>
        <v>0</v>
      </c>
      <c r="F886" s="256">
        <v>0</v>
      </c>
      <c r="G886" s="256">
        <f>F886/F882*100</f>
        <v>0</v>
      </c>
      <c r="H886" s="256" t="s">
        <v>97</v>
      </c>
    </row>
    <row r="887" spans="1:8" s="7" customFormat="1" ht="15" hidden="1" customHeight="1" x14ac:dyDescent="0.2">
      <c r="A887" s="421" t="s">
        <v>460</v>
      </c>
      <c r="B887" s="414" t="s">
        <v>875</v>
      </c>
      <c r="C887" s="90" t="s">
        <v>822</v>
      </c>
      <c r="D887" s="271">
        <f>D888+D889+D890+D891</f>
        <v>0</v>
      </c>
      <c r="E887" s="257" t="e">
        <f>E888+E889+E890+E891</f>
        <v>#DIV/0!</v>
      </c>
      <c r="F887" s="256">
        <f>F888+F889+F890+F891</f>
        <v>1251.3599999999999</v>
      </c>
      <c r="G887" s="256">
        <f>G888+G889+G890+G891</f>
        <v>100</v>
      </c>
      <c r="H887" s="257" t="e">
        <f t="shared" si="33"/>
        <v>#DIV/0!</v>
      </c>
    </row>
    <row r="888" spans="1:8" s="7" customFormat="1" ht="31.5" hidden="1" x14ac:dyDescent="0.2">
      <c r="A888" s="421"/>
      <c r="B888" s="415"/>
      <c r="C888" s="148" t="s">
        <v>823</v>
      </c>
      <c r="D888" s="271"/>
      <c r="E888" s="257" t="e">
        <f>D888/D887*100</f>
        <v>#DIV/0!</v>
      </c>
      <c r="F888" s="256"/>
      <c r="G888" s="256">
        <f>F888/F887*100</f>
        <v>0</v>
      </c>
      <c r="H888" s="257" t="e">
        <f t="shared" si="33"/>
        <v>#DIV/0!</v>
      </c>
    </row>
    <row r="889" spans="1:8" s="7" customFormat="1" hidden="1" x14ac:dyDescent="0.2">
      <c r="A889" s="421"/>
      <c r="B889" s="415"/>
      <c r="C889" s="90" t="s">
        <v>824</v>
      </c>
      <c r="D889" s="271"/>
      <c r="E889" s="257" t="e">
        <f>D889/D887*100</f>
        <v>#DIV/0!</v>
      </c>
      <c r="F889" s="256">
        <v>1251.3599999999999</v>
      </c>
      <c r="G889" s="256">
        <f>F889/F887*100</f>
        <v>100</v>
      </c>
      <c r="H889" s="257" t="e">
        <f t="shared" si="33"/>
        <v>#DIV/0!</v>
      </c>
    </row>
    <row r="890" spans="1:8" s="7" customFormat="1" hidden="1" x14ac:dyDescent="0.2">
      <c r="A890" s="421"/>
      <c r="B890" s="415"/>
      <c r="C890" s="90" t="s">
        <v>825</v>
      </c>
      <c r="D890" s="271"/>
      <c r="E890" s="257" t="e">
        <f>D890/D887*100</f>
        <v>#DIV/0!</v>
      </c>
      <c r="F890" s="256"/>
      <c r="G890" s="256">
        <f>F890/F887*100</f>
        <v>0</v>
      </c>
      <c r="H890" s="257" t="e">
        <f t="shared" si="33"/>
        <v>#DIV/0!</v>
      </c>
    </row>
    <row r="891" spans="1:8" s="7" customFormat="1" hidden="1" x14ac:dyDescent="0.2">
      <c r="A891" s="421"/>
      <c r="B891" s="416"/>
      <c r="C891" s="90" t="s">
        <v>826</v>
      </c>
      <c r="D891" s="271"/>
      <c r="E891" s="257" t="e">
        <f>D891/D887*100</f>
        <v>#DIV/0!</v>
      </c>
      <c r="F891" s="256"/>
      <c r="G891" s="256">
        <f>F891/F887*100</f>
        <v>0</v>
      </c>
      <c r="H891" s="257" t="e">
        <f t="shared" si="33"/>
        <v>#DIV/0!</v>
      </c>
    </row>
    <row r="892" spans="1:8" s="7" customFormat="1" ht="15" hidden="1" customHeight="1" x14ac:dyDescent="0.2">
      <c r="A892" s="421" t="s">
        <v>463</v>
      </c>
      <c r="B892" s="414" t="s">
        <v>876</v>
      </c>
      <c r="C892" s="90" t="s">
        <v>854</v>
      </c>
      <c r="D892" s="271">
        <f>D893+D894+D895+D896</f>
        <v>0</v>
      </c>
      <c r="E892" s="257" t="e">
        <f>E893+E894+E895+E896</f>
        <v>#DIV/0!</v>
      </c>
      <c r="F892" s="256">
        <f>F893+F894+F895+F896</f>
        <v>1877.04</v>
      </c>
      <c r="G892" s="256">
        <f>G893+G894+G895+G896</f>
        <v>100</v>
      </c>
      <c r="H892" s="257" t="e">
        <f t="shared" si="33"/>
        <v>#DIV/0!</v>
      </c>
    </row>
    <row r="893" spans="1:8" s="7" customFormat="1" hidden="1" x14ac:dyDescent="0.2">
      <c r="A893" s="421"/>
      <c r="B893" s="415"/>
      <c r="C893" s="90" t="s">
        <v>823</v>
      </c>
      <c r="D893" s="271"/>
      <c r="E893" s="257" t="e">
        <f>D893/D892*100</f>
        <v>#DIV/0!</v>
      </c>
      <c r="F893" s="256"/>
      <c r="G893" s="256">
        <f>F893/F892*100</f>
        <v>0</v>
      </c>
      <c r="H893" s="257" t="e">
        <f t="shared" si="33"/>
        <v>#DIV/0!</v>
      </c>
    </row>
    <row r="894" spans="1:8" s="7" customFormat="1" hidden="1" x14ac:dyDescent="0.2">
      <c r="A894" s="421"/>
      <c r="B894" s="415"/>
      <c r="C894" s="90" t="s">
        <v>824</v>
      </c>
      <c r="D894" s="271"/>
      <c r="E894" s="257" t="e">
        <f>D894/D892*100</f>
        <v>#DIV/0!</v>
      </c>
      <c r="F894" s="256">
        <v>1877.04</v>
      </c>
      <c r="G894" s="256">
        <f>F894/F892*100</f>
        <v>100</v>
      </c>
      <c r="H894" s="257" t="e">
        <f t="shared" si="33"/>
        <v>#DIV/0!</v>
      </c>
    </row>
    <row r="895" spans="1:8" s="7" customFormat="1" hidden="1" x14ac:dyDescent="0.2">
      <c r="A895" s="421"/>
      <c r="B895" s="415"/>
      <c r="C895" s="90" t="s">
        <v>825</v>
      </c>
      <c r="D895" s="271"/>
      <c r="E895" s="257" t="e">
        <f>D895/D892*100</f>
        <v>#DIV/0!</v>
      </c>
      <c r="F895" s="256"/>
      <c r="G895" s="256">
        <f>F895/F892*100</f>
        <v>0</v>
      </c>
      <c r="H895" s="257" t="e">
        <f t="shared" si="33"/>
        <v>#DIV/0!</v>
      </c>
    </row>
    <row r="896" spans="1:8" s="7" customFormat="1" hidden="1" x14ac:dyDescent="0.2">
      <c r="A896" s="421"/>
      <c r="B896" s="416"/>
      <c r="C896" s="90" t="s">
        <v>826</v>
      </c>
      <c r="D896" s="271"/>
      <c r="E896" s="257" t="e">
        <f>D896/D892*100</f>
        <v>#DIV/0!</v>
      </c>
      <c r="F896" s="256"/>
      <c r="G896" s="256">
        <f>F896/F892*100</f>
        <v>0</v>
      </c>
      <c r="H896" s="257" t="e">
        <f t="shared" si="33"/>
        <v>#DIV/0!</v>
      </c>
    </row>
    <row r="897" spans="1:8" s="7" customFormat="1" ht="20.25" customHeight="1" x14ac:dyDescent="0.2">
      <c r="A897" s="417" t="s">
        <v>466</v>
      </c>
      <c r="B897" s="418" t="s">
        <v>877</v>
      </c>
      <c r="C897" s="160" t="s">
        <v>822</v>
      </c>
      <c r="D897" s="255">
        <f>D898+D899+D900+D901</f>
        <v>16925.2</v>
      </c>
      <c r="E897" s="255">
        <f>E898+E899+E900+E901</f>
        <v>100</v>
      </c>
      <c r="F897" s="255">
        <f>F898+F899+F900+F901</f>
        <v>11190.48</v>
      </c>
      <c r="G897" s="255">
        <f>G898+G899+G900+G901</f>
        <v>100</v>
      </c>
      <c r="H897" s="255">
        <f t="shared" si="33"/>
        <v>-33.882731075555981</v>
      </c>
    </row>
    <row r="898" spans="1:8" s="7" customFormat="1" ht="31.5" x14ac:dyDescent="0.2">
      <c r="A898" s="417"/>
      <c r="B898" s="419"/>
      <c r="C898" s="288" t="s">
        <v>823</v>
      </c>
      <c r="D898" s="255">
        <f>D903+D908+D913+D918+D923+D928</f>
        <v>738</v>
      </c>
      <c r="E898" s="255">
        <f>D898/D897*100</f>
        <v>4.3603620636683758</v>
      </c>
      <c r="F898" s="255">
        <f>F903+F908+F913+F918+F923+F928</f>
        <v>575.33000000000004</v>
      </c>
      <c r="G898" s="255">
        <f>F898/F897*100</f>
        <v>5.141245058299555</v>
      </c>
      <c r="H898" s="255">
        <f t="shared" si="33"/>
        <v>-22.042005420054195</v>
      </c>
    </row>
    <row r="899" spans="1:8" s="7" customFormat="1" x14ac:dyDescent="0.2">
      <c r="A899" s="417"/>
      <c r="B899" s="419"/>
      <c r="C899" s="160" t="s">
        <v>824</v>
      </c>
      <c r="D899" s="255">
        <f>D904+D909+D914</f>
        <v>0</v>
      </c>
      <c r="E899" s="255">
        <f>D899/D897*100</f>
        <v>0</v>
      </c>
      <c r="F899" s="255">
        <f>F904+F914+F919+F924+F929</f>
        <v>0</v>
      </c>
      <c r="G899" s="255">
        <f>F899/F897*100</f>
        <v>0</v>
      </c>
      <c r="H899" s="255" t="s">
        <v>97</v>
      </c>
    </row>
    <row r="900" spans="1:8" s="7" customFormat="1" x14ac:dyDescent="0.2">
      <c r="A900" s="417"/>
      <c r="B900" s="419"/>
      <c r="C900" s="160" t="s">
        <v>825</v>
      </c>
      <c r="D900" s="255">
        <f>D905+D910+D915+D920+D925+D930</f>
        <v>16187.2</v>
      </c>
      <c r="E900" s="255">
        <f>D900/D897*100</f>
        <v>95.639637936331624</v>
      </c>
      <c r="F900" s="255">
        <f>F905+F910+F915+F920+F925+F930</f>
        <v>10615.15</v>
      </c>
      <c r="G900" s="255">
        <f>F900/F897*100</f>
        <v>94.85875494170044</v>
      </c>
      <c r="H900" s="255">
        <f t="shared" si="33"/>
        <v>-34.422568449145004</v>
      </c>
    </row>
    <row r="901" spans="1:8" s="7" customFormat="1" x14ac:dyDescent="0.2">
      <c r="A901" s="417"/>
      <c r="B901" s="420"/>
      <c r="C901" s="160" t="s">
        <v>826</v>
      </c>
      <c r="D901" s="255">
        <v>0</v>
      </c>
      <c r="E901" s="255">
        <f>D901/D897*100</f>
        <v>0</v>
      </c>
      <c r="F901" s="255">
        <v>0</v>
      </c>
      <c r="G901" s="255">
        <f>F901/F897*100</f>
        <v>0</v>
      </c>
      <c r="H901" s="255" t="s">
        <v>97</v>
      </c>
    </row>
    <row r="902" spans="1:8" s="7" customFormat="1" ht="15" customHeight="1" x14ac:dyDescent="0.2">
      <c r="A902" s="413" t="s">
        <v>468</v>
      </c>
      <c r="B902" s="412" t="s">
        <v>469</v>
      </c>
      <c r="C902" s="90" t="s">
        <v>822</v>
      </c>
      <c r="D902" s="271">
        <f>D903+D904+D905+D906</f>
        <v>10992</v>
      </c>
      <c r="E902" s="256">
        <f>E903+E904+E905+E906</f>
        <v>100</v>
      </c>
      <c r="F902" s="256">
        <f>F903+F904+F905+F906</f>
        <v>7244</v>
      </c>
      <c r="G902" s="256">
        <f>G903+G904+G905+G906</f>
        <v>100</v>
      </c>
      <c r="H902" s="256">
        <f t="shared" si="33"/>
        <v>-34.097525473071329</v>
      </c>
    </row>
    <row r="903" spans="1:8" s="7" customFormat="1" ht="15" customHeight="1" x14ac:dyDescent="0.2">
      <c r="A903" s="413"/>
      <c r="B903" s="410"/>
      <c r="C903" s="148" t="s">
        <v>823</v>
      </c>
      <c r="D903" s="271">
        <v>0</v>
      </c>
      <c r="E903" s="256">
        <f>D903/D902*100</f>
        <v>0</v>
      </c>
      <c r="F903" s="256">
        <v>0</v>
      </c>
      <c r="G903" s="256">
        <f>F903/F902*100</f>
        <v>0</v>
      </c>
      <c r="H903" s="256" t="s">
        <v>97</v>
      </c>
    </row>
    <row r="904" spans="1:8" s="7" customFormat="1" ht="15" customHeight="1" x14ac:dyDescent="0.2">
      <c r="A904" s="413"/>
      <c r="B904" s="410"/>
      <c r="C904" s="90" t="s">
        <v>824</v>
      </c>
      <c r="D904" s="271">
        <v>0</v>
      </c>
      <c r="E904" s="256">
        <f>D904/D902*100</f>
        <v>0</v>
      </c>
      <c r="F904" s="256">
        <v>0</v>
      </c>
      <c r="G904" s="256">
        <f>F904/F902*100</f>
        <v>0</v>
      </c>
      <c r="H904" s="256" t="s">
        <v>97</v>
      </c>
    </row>
    <row r="905" spans="1:8" s="7" customFormat="1" ht="15" customHeight="1" x14ac:dyDescent="0.2">
      <c r="A905" s="413"/>
      <c r="B905" s="410"/>
      <c r="C905" s="90" t="s">
        <v>825</v>
      </c>
      <c r="D905" s="271">
        <v>10992</v>
      </c>
      <c r="E905" s="256">
        <f>D905/D902*100</f>
        <v>100</v>
      </c>
      <c r="F905" s="256">
        <v>7244</v>
      </c>
      <c r="G905" s="256">
        <f>F905/F902*100</f>
        <v>100</v>
      </c>
      <c r="H905" s="256">
        <f t="shared" si="33"/>
        <v>-34.097525473071329</v>
      </c>
    </row>
    <row r="906" spans="1:8" s="7" customFormat="1" ht="15" customHeight="1" x14ac:dyDescent="0.2">
      <c r="A906" s="413"/>
      <c r="B906" s="411"/>
      <c r="C906" s="90" t="s">
        <v>826</v>
      </c>
      <c r="D906" s="271">
        <v>0</v>
      </c>
      <c r="E906" s="256">
        <f>D906/D902*100</f>
        <v>0</v>
      </c>
      <c r="F906" s="256">
        <v>0</v>
      </c>
      <c r="G906" s="256">
        <f>F906/F902*100</f>
        <v>0</v>
      </c>
      <c r="H906" s="256" t="s">
        <v>97</v>
      </c>
    </row>
    <row r="907" spans="1:8" s="7" customFormat="1" ht="15" customHeight="1" x14ac:dyDescent="0.2">
      <c r="A907" s="413" t="s">
        <v>471</v>
      </c>
      <c r="B907" s="414" t="s">
        <v>164</v>
      </c>
      <c r="C907" s="90" t="s">
        <v>822</v>
      </c>
      <c r="D907" s="271">
        <f>D908+D909+D910+D911</f>
        <v>738</v>
      </c>
      <c r="E907" s="256">
        <f>E908+E909+E910+E911</f>
        <v>100</v>
      </c>
      <c r="F907" s="256">
        <f>F908+F909+F910+F911</f>
        <v>575.33000000000004</v>
      </c>
      <c r="G907" s="256">
        <f>G908+G909+G910+G911</f>
        <v>100</v>
      </c>
      <c r="H907" s="256">
        <f t="shared" si="33"/>
        <v>-22.042005420054195</v>
      </c>
    </row>
    <row r="908" spans="1:8" s="7" customFormat="1" ht="31.5" x14ac:dyDescent="0.2">
      <c r="A908" s="413"/>
      <c r="B908" s="415"/>
      <c r="C908" s="148" t="s">
        <v>823</v>
      </c>
      <c r="D908" s="271">
        <v>738</v>
      </c>
      <c r="E908" s="256">
        <f>D908/D907*100</f>
        <v>100</v>
      </c>
      <c r="F908" s="256">
        <v>575.33000000000004</v>
      </c>
      <c r="G908" s="256">
        <f>F908/F907*100</f>
        <v>100</v>
      </c>
      <c r="H908" s="256">
        <f>F908/D908*100-100</f>
        <v>-22.042005420054195</v>
      </c>
    </row>
    <row r="909" spans="1:8" s="7" customFormat="1" x14ac:dyDescent="0.2">
      <c r="A909" s="413"/>
      <c r="B909" s="415"/>
      <c r="C909" s="90" t="s">
        <v>824</v>
      </c>
      <c r="D909" s="271">
        <v>0</v>
      </c>
      <c r="E909" s="256">
        <f>D909/D907*100</f>
        <v>0</v>
      </c>
      <c r="F909" s="256">
        <v>0</v>
      </c>
      <c r="G909" s="256">
        <f>F909/F907*100</f>
        <v>0</v>
      </c>
      <c r="H909" s="256" t="s">
        <v>97</v>
      </c>
    </row>
    <row r="910" spans="1:8" s="7" customFormat="1" x14ac:dyDescent="0.2">
      <c r="A910" s="413"/>
      <c r="B910" s="415"/>
      <c r="C910" s="90" t="s">
        <v>825</v>
      </c>
      <c r="D910" s="271">
        <v>0</v>
      </c>
      <c r="E910" s="256">
        <f>D910/D907*100</f>
        <v>0</v>
      </c>
      <c r="F910" s="256">
        <v>0</v>
      </c>
      <c r="G910" s="256">
        <f>F910/F907*100</f>
        <v>0</v>
      </c>
      <c r="H910" s="256" t="s">
        <v>97</v>
      </c>
    </row>
    <row r="911" spans="1:8" s="7" customFormat="1" x14ac:dyDescent="0.2">
      <c r="A911" s="413"/>
      <c r="B911" s="416"/>
      <c r="C911" s="90" t="s">
        <v>826</v>
      </c>
      <c r="D911" s="271">
        <v>0</v>
      </c>
      <c r="E911" s="256">
        <f>D911/D907*100</f>
        <v>0</v>
      </c>
      <c r="F911" s="256">
        <v>0</v>
      </c>
      <c r="G911" s="256">
        <f>F911/F907*100</f>
        <v>0</v>
      </c>
      <c r="H911" s="256" t="s">
        <v>97</v>
      </c>
    </row>
    <row r="912" spans="1:8" s="7" customFormat="1" ht="15" customHeight="1" x14ac:dyDescent="0.2">
      <c r="A912" s="413" t="s">
        <v>473</v>
      </c>
      <c r="B912" s="412" t="s">
        <v>878</v>
      </c>
      <c r="C912" s="90" t="s">
        <v>822</v>
      </c>
      <c r="D912" s="271">
        <f>D913+D914+D915+D916</f>
        <v>1724</v>
      </c>
      <c r="E912" s="256">
        <f>E913+E914+E915+E916</f>
        <v>100</v>
      </c>
      <c r="F912" s="256">
        <f>F913+F914+F915+F916</f>
        <v>1119</v>
      </c>
      <c r="G912" s="256">
        <f>G913+G914+G915+G916</f>
        <v>100</v>
      </c>
      <c r="H912" s="256">
        <f t="shared" si="33"/>
        <v>-35.092807424593957</v>
      </c>
    </row>
    <row r="913" spans="1:8" s="7" customFormat="1" ht="31.5" x14ac:dyDescent="0.2">
      <c r="A913" s="413"/>
      <c r="B913" s="410"/>
      <c r="C913" s="148" t="s">
        <v>823</v>
      </c>
      <c r="D913" s="271">
        <v>0</v>
      </c>
      <c r="E913" s="256">
        <f>D913/D912*100</f>
        <v>0</v>
      </c>
      <c r="F913" s="256">
        <v>0</v>
      </c>
      <c r="G913" s="256">
        <f>F913/F912*100</f>
        <v>0</v>
      </c>
      <c r="H913" s="256" t="s">
        <v>97</v>
      </c>
    </row>
    <row r="914" spans="1:8" s="7" customFormat="1" x14ac:dyDescent="0.2">
      <c r="A914" s="413"/>
      <c r="B914" s="410"/>
      <c r="C914" s="90" t="s">
        <v>824</v>
      </c>
      <c r="D914" s="271">
        <v>0</v>
      </c>
      <c r="E914" s="256">
        <f>D914/D912*100</f>
        <v>0</v>
      </c>
      <c r="F914" s="256">
        <v>0</v>
      </c>
      <c r="G914" s="256">
        <f>F914/F912*100</f>
        <v>0</v>
      </c>
      <c r="H914" s="256" t="s">
        <v>97</v>
      </c>
    </row>
    <row r="915" spans="1:8" s="7" customFormat="1" x14ac:dyDescent="0.2">
      <c r="A915" s="413"/>
      <c r="B915" s="410"/>
      <c r="C915" s="90" t="s">
        <v>825</v>
      </c>
      <c r="D915" s="271">
        <v>1724</v>
      </c>
      <c r="E915" s="256">
        <f>D915/D912*100</f>
        <v>100</v>
      </c>
      <c r="F915" s="256">
        <v>1119</v>
      </c>
      <c r="G915" s="256">
        <f>F915/F912*100</f>
        <v>100</v>
      </c>
      <c r="H915" s="256">
        <f t="shared" si="33"/>
        <v>-35.092807424593957</v>
      </c>
    </row>
    <row r="916" spans="1:8" s="7" customFormat="1" x14ac:dyDescent="0.2">
      <c r="A916" s="413"/>
      <c r="B916" s="411"/>
      <c r="C916" s="90" t="s">
        <v>826</v>
      </c>
      <c r="D916" s="271">
        <v>0</v>
      </c>
      <c r="E916" s="256">
        <f>D916/D912*100</f>
        <v>0</v>
      </c>
      <c r="F916" s="256">
        <v>0</v>
      </c>
      <c r="G916" s="256">
        <f>F916/F912*100</f>
        <v>0</v>
      </c>
      <c r="H916" s="256" t="s">
        <v>97</v>
      </c>
    </row>
    <row r="917" spans="1:8" s="7" customFormat="1" x14ac:dyDescent="0.2">
      <c r="A917" s="413" t="s">
        <v>474</v>
      </c>
      <c r="B917" s="412" t="s">
        <v>879</v>
      </c>
      <c r="C917" s="90" t="s">
        <v>822</v>
      </c>
      <c r="D917" s="271">
        <f>D918+D919+D920+D921</f>
        <v>784</v>
      </c>
      <c r="E917" s="256">
        <f>E918+E919+E920+E921</f>
        <v>100</v>
      </c>
      <c r="F917" s="256">
        <f>F918+F919+F920+F921</f>
        <v>508</v>
      </c>
      <c r="G917" s="256">
        <f>G918+G919+G920+G921</f>
        <v>100</v>
      </c>
      <c r="H917" s="256">
        <f t="shared" si="33"/>
        <v>-35.204081632653057</v>
      </c>
    </row>
    <row r="918" spans="1:8" s="7" customFormat="1" ht="31.5" x14ac:dyDescent="0.2">
      <c r="A918" s="413"/>
      <c r="B918" s="410"/>
      <c r="C918" s="148" t="s">
        <v>823</v>
      </c>
      <c r="D918" s="271">
        <v>0</v>
      </c>
      <c r="E918" s="256">
        <f>D918/D917*100</f>
        <v>0</v>
      </c>
      <c r="F918" s="256">
        <v>0</v>
      </c>
      <c r="G918" s="256">
        <f>F918/F917*100</f>
        <v>0</v>
      </c>
      <c r="H918" s="256" t="s">
        <v>97</v>
      </c>
    </row>
    <row r="919" spans="1:8" s="7" customFormat="1" x14ac:dyDescent="0.2">
      <c r="A919" s="413"/>
      <c r="B919" s="410"/>
      <c r="C919" s="90" t="s">
        <v>824</v>
      </c>
      <c r="D919" s="271">
        <v>0</v>
      </c>
      <c r="E919" s="256">
        <f>D919/D917*100</f>
        <v>0</v>
      </c>
      <c r="F919" s="256">
        <v>0</v>
      </c>
      <c r="G919" s="256">
        <f>F919/F917*100</f>
        <v>0</v>
      </c>
      <c r="H919" s="256" t="s">
        <v>97</v>
      </c>
    </row>
    <row r="920" spans="1:8" s="7" customFormat="1" x14ac:dyDescent="0.2">
      <c r="A920" s="413"/>
      <c r="B920" s="410"/>
      <c r="C920" s="90" t="s">
        <v>825</v>
      </c>
      <c r="D920" s="271">
        <v>784</v>
      </c>
      <c r="E920" s="256">
        <f>D920/D917*100</f>
        <v>100</v>
      </c>
      <c r="F920" s="256">
        <v>508</v>
      </c>
      <c r="G920" s="256">
        <f>F920/F917*100</f>
        <v>100</v>
      </c>
      <c r="H920" s="256">
        <f>F920/D920*100-100</f>
        <v>-35.204081632653057</v>
      </c>
    </row>
    <row r="921" spans="1:8" s="7" customFormat="1" x14ac:dyDescent="0.2">
      <c r="A921" s="413"/>
      <c r="B921" s="411"/>
      <c r="C921" s="90" t="s">
        <v>826</v>
      </c>
      <c r="D921" s="271">
        <v>0</v>
      </c>
      <c r="E921" s="256">
        <f>D921/D917*100</f>
        <v>0</v>
      </c>
      <c r="F921" s="256">
        <v>0</v>
      </c>
      <c r="G921" s="256">
        <f>F921/F917*100</f>
        <v>0</v>
      </c>
      <c r="H921" s="256" t="s">
        <v>97</v>
      </c>
    </row>
    <row r="922" spans="1:8" s="7" customFormat="1" ht="24.75" customHeight="1" x14ac:dyDescent="0.2">
      <c r="A922" s="413" t="s">
        <v>477</v>
      </c>
      <c r="B922" s="412" t="s">
        <v>880</v>
      </c>
      <c r="C922" s="90" t="s">
        <v>822</v>
      </c>
      <c r="D922" s="271">
        <f>D923+D924+D925+D926</f>
        <v>2683</v>
      </c>
      <c r="E922" s="256">
        <f>E923+E924+E925+E926</f>
        <v>100</v>
      </c>
      <c r="F922" s="256">
        <f>F923+F924+F925+F926</f>
        <v>1741</v>
      </c>
      <c r="G922" s="256">
        <f>G923+G924+G925+G926</f>
        <v>100</v>
      </c>
      <c r="H922" s="256">
        <f t="shared" si="33"/>
        <v>-35.109951546776003</v>
      </c>
    </row>
    <row r="923" spans="1:8" s="7" customFormat="1" ht="30.75" customHeight="1" x14ac:dyDescent="0.2">
      <c r="A923" s="413"/>
      <c r="B923" s="410"/>
      <c r="C923" s="148" t="s">
        <v>823</v>
      </c>
      <c r="D923" s="271">
        <v>0</v>
      </c>
      <c r="E923" s="256">
        <f>D923/D922*100</f>
        <v>0</v>
      </c>
      <c r="F923" s="256">
        <v>0</v>
      </c>
      <c r="G923" s="256">
        <f>F923/F922*100</f>
        <v>0</v>
      </c>
      <c r="H923" s="256" t="s">
        <v>97</v>
      </c>
    </row>
    <row r="924" spans="1:8" s="7" customFormat="1" x14ac:dyDescent="0.2">
      <c r="A924" s="413"/>
      <c r="B924" s="410"/>
      <c r="C924" s="90" t="s">
        <v>824</v>
      </c>
      <c r="D924" s="271">
        <v>0</v>
      </c>
      <c r="E924" s="256">
        <f>D924/D922*100</f>
        <v>0</v>
      </c>
      <c r="F924" s="256">
        <v>0</v>
      </c>
      <c r="G924" s="256">
        <f>F924/F922*100</f>
        <v>0</v>
      </c>
      <c r="H924" s="256" t="s">
        <v>97</v>
      </c>
    </row>
    <row r="925" spans="1:8" s="7" customFormat="1" x14ac:dyDescent="0.2">
      <c r="A925" s="413"/>
      <c r="B925" s="410"/>
      <c r="C925" s="90" t="s">
        <v>825</v>
      </c>
      <c r="D925" s="271">
        <v>2683</v>
      </c>
      <c r="E925" s="256">
        <f>D925/D922*100</f>
        <v>100</v>
      </c>
      <c r="F925" s="256">
        <v>1741</v>
      </c>
      <c r="G925" s="256">
        <f>F925/F922*100</f>
        <v>100</v>
      </c>
      <c r="H925" s="256">
        <f t="shared" si="33"/>
        <v>-35.109951546776003</v>
      </c>
    </row>
    <row r="926" spans="1:8" s="7" customFormat="1" x14ac:dyDescent="0.2">
      <c r="A926" s="413"/>
      <c r="B926" s="411"/>
      <c r="C926" s="90" t="s">
        <v>826</v>
      </c>
      <c r="D926" s="271">
        <v>0</v>
      </c>
      <c r="E926" s="256">
        <f>D926/D922*100</f>
        <v>0</v>
      </c>
      <c r="F926" s="256">
        <v>0</v>
      </c>
      <c r="G926" s="256">
        <f>F926/F922*100</f>
        <v>0</v>
      </c>
      <c r="H926" s="256" t="s">
        <v>97</v>
      </c>
    </row>
    <row r="927" spans="1:8" s="7" customFormat="1" ht="23.25" customHeight="1" x14ac:dyDescent="0.2">
      <c r="A927" s="413" t="s">
        <v>1247</v>
      </c>
      <c r="B927" s="412" t="s">
        <v>1246</v>
      </c>
      <c r="C927" s="90" t="s">
        <v>822</v>
      </c>
      <c r="D927" s="271">
        <f>D928+D929+D930+D931</f>
        <v>4.2</v>
      </c>
      <c r="E927" s="256">
        <f>E928+E929+E930+E931</f>
        <v>100</v>
      </c>
      <c r="F927" s="256">
        <f>F928+F929+F930+F931</f>
        <v>3.15</v>
      </c>
      <c r="G927" s="256">
        <v>100</v>
      </c>
      <c r="H927" s="256">
        <f t="shared" si="33"/>
        <v>-25</v>
      </c>
    </row>
    <row r="928" spans="1:8" s="7" customFormat="1" ht="33" customHeight="1" x14ac:dyDescent="0.2">
      <c r="A928" s="413"/>
      <c r="B928" s="410"/>
      <c r="C928" s="148" t="s">
        <v>823</v>
      </c>
      <c r="D928" s="271">
        <v>0</v>
      </c>
      <c r="E928" s="256">
        <f>D928/D927*100</f>
        <v>0</v>
      </c>
      <c r="F928" s="256">
        <v>0</v>
      </c>
      <c r="G928" s="256">
        <f>F928/F927*100</f>
        <v>0</v>
      </c>
      <c r="H928" s="256" t="s">
        <v>97</v>
      </c>
    </row>
    <row r="929" spans="1:8" s="7" customFormat="1" ht="15.75" customHeight="1" x14ac:dyDescent="0.2">
      <c r="A929" s="413"/>
      <c r="B929" s="410"/>
      <c r="C929" s="90" t="s">
        <v>824</v>
      </c>
      <c r="D929" s="271">
        <v>0</v>
      </c>
      <c r="E929" s="256">
        <f>D929/D927*100</f>
        <v>0</v>
      </c>
      <c r="F929" s="256">
        <v>0</v>
      </c>
      <c r="G929" s="256">
        <f>F929/F927*100</f>
        <v>0</v>
      </c>
      <c r="H929" s="256" t="s">
        <v>97</v>
      </c>
    </row>
    <row r="930" spans="1:8" s="7" customFormat="1" ht="15.75" customHeight="1" x14ac:dyDescent="0.2">
      <c r="A930" s="413"/>
      <c r="B930" s="410"/>
      <c r="C930" s="90" t="s">
        <v>825</v>
      </c>
      <c r="D930" s="271">
        <v>4.2</v>
      </c>
      <c r="E930" s="256">
        <f>D930/D927*100</f>
        <v>100</v>
      </c>
      <c r="F930" s="256">
        <v>3.15</v>
      </c>
      <c r="G930" s="256">
        <f>F930/F927*100</f>
        <v>100</v>
      </c>
      <c r="H930" s="256">
        <f t="shared" si="33"/>
        <v>-25</v>
      </c>
    </row>
    <row r="931" spans="1:8" s="7" customFormat="1" ht="21" customHeight="1" x14ac:dyDescent="0.2">
      <c r="A931" s="413"/>
      <c r="B931" s="411"/>
      <c r="C931" s="90" t="s">
        <v>826</v>
      </c>
      <c r="D931" s="271">
        <v>0</v>
      </c>
      <c r="E931" s="256">
        <f>D931/D927*100</f>
        <v>0</v>
      </c>
      <c r="F931" s="256">
        <v>0</v>
      </c>
      <c r="G931" s="256">
        <f>F931/F927*100</f>
        <v>0</v>
      </c>
      <c r="H931" s="256" t="s">
        <v>97</v>
      </c>
    </row>
    <row r="932" spans="1:8" s="19" customFormat="1" ht="15.75" customHeight="1" x14ac:dyDescent="0.2">
      <c r="A932" s="423" t="s">
        <v>480</v>
      </c>
      <c r="B932" s="460" t="s">
        <v>1147</v>
      </c>
      <c r="C932" s="75" t="s">
        <v>822</v>
      </c>
      <c r="D932" s="293">
        <f>SUM(D933:D936)</f>
        <v>165683</v>
      </c>
      <c r="E932" s="293">
        <f>SUM(E933:E936)</f>
        <v>100</v>
      </c>
      <c r="F932" s="293">
        <f>SUM(F933:F936)</f>
        <v>108225.50000000001</v>
      </c>
      <c r="G932" s="293">
        <f>SUM(G933:G936)</f>
        <v>100</v>
      </c>
      <c r="H932" s="293">
        <f>F932/D932*100-100</f>
        <v>-34.679176499701228</v>
      </c>
    </row>
    <row r="933" spans="1:8" s="19" customFormat="1" ht="31.5" x14ac:dyDescent="0.2">
      <c r="A933" s="423"/>
      <c r="B933" s="461"/>
      <c r="C933" s="75" t="s">
        <v>823</v>
      </c>
      <c r="D933" s="293">
        <f>D938+D963+D973+D983</f>
        <v>142074</v>
      </c>
      <c r="E933" s="293">
        <f>D933/D932*100</f>
        <v>85.750499447740566</v>
      </c>
      <c r="F933" s="293">
        <f>F938+F963+F973+F983</f>
        <v>94792.500000000015</v>
      </c>
      <c r="G933" s="293">
        <f>F933/F932*100</f>
        <v>87.587952931610388</v>
      </c>
      <c r="H933" s="293">
        <f>F933/D933*100-100</f>
        <v>-33.279488154060559</v>
      </c>
    </row>
    <row r="934" spans="1:8" s="19" customFormat="1" x14ac:dyDescent="0.2">
      <c r="A934" s="423"/>
      <c r="B934" s="461"/>
      <c r="C934" s="75" t="s">
        <v>824</v>
      </c>
      <c r="D934" s="293">
        <v>0</v>
      </c>
      <c r="E934" s="293">
        <v>0</v>
      </c>
      <c r="F934" s="293">
        <v>0</v>
      </c>
      <c r="G934" s="293">
        <v>0</v>
      </c>
      <c r="H934" s="293" t="s">
        <v>97</v>
      </c>
    </row>
    <row r="935" spans="1:8" s="19" customFormat="1" x14ac:dyDescent="0.2">
      <c r="A935" s="423"/>
      <c r="B935" s="461"/>
      <c r="C935" s="75" t="s">
        <v>825</v>
      </c>
      <c r="D935" s="293">
        <v>0</v>
      </c>
      <c r="E935" s="293">
        <v>0</v>
      </c>
      <c r="F935" s="293">
        <v>0</v>
      </c>
      <c r="G935" s="293">
        <v>0</v>
      </c>
      <c r="H935" s="293" t="s">
        <v>97</v>
      </c>
    </row>
    <row r="936" spans="1:8" s="19" customFormat="1" x14ac:dyDescent="0.2">
      <c r="A936" s="423"/>
      <c r="B936" s="462"/>
      <c r="C936" s="75" t="s">
        <v>826</v>
      </c>
      <c r="D936" s="293">
        <f>D941</f>
        <v>23609</v>
      </c>
      <c r="E936" s="293">
        <f>D936/D932*100</f>
        <v>14.249500552259436</v>
      </c>
      <c r="F936" s="293">
        <f>F941</f>
        <v>13433</v>
      </c>
      <c r="G936" s="293">
        <f>F936/F932*100</f>
        <v>12.41204706838961</v>
      </c>
      <c r="H936" s="293">
        <f>F936/D936*100-100</f>
        <v>-43.102206785547878</v>
      </c>
    </row>
    <row r="937" spans="1:8" s="19" customFormat="1" x14ac:dyDescent="0.2">
      <c r="A937" s="423" t="s">
        <v>488</v>
      </c>
      <c r="B937" s="424" t="s">
        <v>881</v>
      </c>
      <c r="C937" s="75" t="s">
        <v>822</v>
      </c>
      <c r="D937" s="293">
        <f>SUM(D938:D941)</f>
        <v>156483</v>
      </c>
      <c r="E937" s="293">
        <f>SUM(E938:E941)</f>
        <v>100</v>
      </c>
      <c r="F937" s="293">
        <f>SUM(F938:F941)</f>
        <v>103542.20000000001</v>
      </c>
      <c r="G937" s="293">
        <f>SUM(G938:G941)</f>
        <v>100</v>
      </c>
      <c r="H937" s="293">
        <f>F937/D937*100-100</f>
        <v>-33.831662225289634</v>
      </c>
    </row>
    <row r="938" spans="1:8" s="19" customFormat="1" ht="31.5" x14ac:dyDescent="0.2">
      <c r="A938" s="423"/>
      <c r="B938" s="424"/>
      <c r="C938" s="75" t="s">
        <v>823</v>
      </c>
      <c r="D938" s="293">
        <f>D943+D948+D953</f>
        <v>132874</v>
      </c>
      <c r="E938" s="293">
        <f>D938/D937*100</f>
        <v>84.912738124908145</v>
      </c>
      <c r="F938" s="293">
        <f>F943+F948+F953</f>
        <v>90109.200000000012</v>
      </c>
      <c r="G938" s="293">
        <f>F938/F937*100</f>
        <v>87.026545698275683</v>
      </c>
      <c r="H938" s="293">
        <f>F938/D938*100-100</f>
        <v>-32.184475518160056</v>
      </c>
    </row>
    <row r="939" spans="1:8" s="19" customFormat="1" x14ac:dyDescent="0.2">
      <c r="A939" s="423"/>
      <c r="B939" s="424"/>
      <c r="C939" s="75" t="s">
        <v>824</v>
      </c>
      <c r="D939" s="293">
        <v>0</v>
      </c>
      <c r="E939" s="293">
        <v>0</v>
      </c>
      <c r="F939" s="293">
        <v>0</v>
      </c>
      <c r="G939" s="293">
        <v>0</v>
      </c>
      <c r="H939" s="293" t="s">
        <v>97</v>
      </c>
    </row>
    <row r="940" spans="1:8" s="19" customFormat="1" x14ac:dyDescent="0.2">
      <c r="A940" s="423"/>
      <c r="B940" s="424"/>
      <c r="C940" s="75" t="s">
        <v>825</v>
      </c>
      <c r="D940" s="293">
        <v>0</v>
      </c>
      <c r="E940" s="293">
        <v>0</v>
      </c>
      <c r="F940" s="293">
        <v>0</v>
      </c>
      <c r="G940" s="293">
        <v>0</v>
      </c>
      <c r="H940" s="293" t="s">
        <v>97</v>
      </c>
    </row>
    <row r="941" spans="1:8" s="19" customFormat="1" x14ac:dyDescent="0.2">
      <c r="A941" s="423"/>
      <c r="B941" s="424"/>
      <c r="C941" s="75" t="s">
        <v>826</v>
      </c>
      <c r="D941" s="293">
        <f>D946</f>
        <v>23609</v>
      </c>
      <c r="E941" s="293">
        <f>D941/D937*100</f>
        <v>15.087261875091862</v>
      </c>
      <c r="F941" s="293">
        <f>F946</f>
        <v>13433</v>
      </c>
      <c r="G941" s="293">
        <f>F941/F937*100</f>
        <v>12.973454301724319</v>
      </c>
      <c r="H941" s="293">
        <f>F941/D941*100-100</f>
        <v>-43.102206785547878</v>
      </c>
    </row>
    <row r="942" spans="1:8" s="19" customFormat="1" x14ac:dyDescent="0.2">
      <c r="A942" s="425" t="s">
        <v>491</v>
      </c>
      <c r="B942" s="426" t="s">
        <v>505</v>
      </c>
      <c r="C942" s="74" t="s">
        <v>822</v>
      </c>
      <c r="D942" s="292">
        <f>SUM(D943:D946)</f>
        <v>146438</v>
      </c>
      <c r="E942" s="292">
        <f>SUM(E943:E946)</f>
        <v>100</v>
      </c>
      <c r="F942" s="292">
        <f>SUM(F943:F946)</f>
        <v>100114.3</v>
      </c>
      <c r="G942" s="292">
        <f>SUM(G943:G946)</f>
        <v>100</v>
      </c>
      <c r="H942" s="292">
        <f>F942/D942*100-100</f>
        <v>-31.633660661850058</v>
      </c>
    </row>
    <row r="943" spans="1:8" s="19" customFormat="1" ht="31.5" x14ac:dyDescent="0.2">
      <c r="A943" s="425"/>
      <c r="B943" s="426"/>
      <c r="C943" s="74" t="s">
        <v>823</v>
      </c>
      <c r="D943" s="292">
        <v>122829</v>
      </c>
      <c r="E943" s="292">
        <f>D943/D942*100</f>
        <v>83.877818598997536</v>
      </c>
      <c r="F943" s="292">
        <v>86681.3</v>
      </c>
      <c r="G943" s="292">
        <f>F943/F942*100</f>
        <v>86.582336389506793</v>
      </c>
      <c r="H943" s="292">
        <f>F943/D943*100-100</f>
        <v>-29.429287871756671</v>
      </c>
    </row>
    <row r="944" spans="1:8" s="19" customFormat="1" x14ac:dyDescent="0.2">
      <c r="A944" s="425"/>
      <c r="B944" s="426"/>
      <c r="C944" s="74" t="s">
        <v>824</v>
      </c>
      <c r="D944" s="292">
        <v>0</v>
      </c>
      <c r="E944" s="292">
        <v>0</v>
      </c>
      <c r="F944" s="292">
        <v>0</v>
      </c>
      <c r="G944" s="292">
        <v>0</v>
      </c>
      <c r="H944" s="292" t="s">
        <v>97</v>
      </c>
    </row>
    <row r="945" spans="1:8" s="19" customFormat="1" x14ac:dyDescent="0.2">
      <c r="A945" s="425"/>
      <c r="B945" s="426"/>
      <c r="C945" s="74" t="s">
        <v>825</v>
      </c>
      <c r="D945" s="292">
        <v>0</v>
      </c>
      <c r="E945" s="292">
        <v>0</v>
      </c>
      <c r="F945" s="292">
        <v>0</v>
      </c>
      <c r="G945" s="292">
        <v>0</v>
      </c>
      <c r="H945" s="292" t="s">
        <v>97</v>
      </c>
    </row>
    <row r="946" spans="1:8" s="19" customFormat="1" ht="26.25" customHeight="1" x14ac:dyDescent="0.2">
      <c r="A946" s="425"/>
      <c r="B946" s="426"/>
      <c r="C946" s="74" t="s">
        <v>826</v>
      </c>
      <c r="D946" s="292">
        <v>23609</v>
      </c>
      <c r="E946" s="292">
        <f>D946/D942*100</f>
        <v>16.122181401002472</v>
      </c>
      <c r="F946" s="292">
        <v>13433</v>
      </c>
      <c r="G946" s="292">
        <f>F946/F942*100</f>
        <v>13.417663610493205</v>
      </c>
      <c r="H946" s="292">
        <f>F946/D946*100-100</f>
        <v>-43.102206785547878</v>
      </c>
    </row>
    <row r="947" spans="1:8" s="19" customFormat="1" x14ac:dyDescent="0.2">
      <c r="A947" s="425" t="s">
        <v>494</v>
      </c>
      <c r="B947" s="426" t="s">
        <v>882</v>
      </c>
      <c r="C947" s="74" t="s">
        <v>822</v>
      </c>
      <c r="D947" s="292">
        <f>SUM(D948:D951)</f>
        <v>5100</v>
      </c>
      <c r="E947" s="292">
        <f>SUM(E948:E951)</f>
        <v>100</v>
      </c>
      <c r="F947" s="292">
        <f>SUM(F948:F951)</f>
        <v>843.3</v>
      </c>
      <c r="G947" s="292">
        <f>SUM(G948:G951)</f>
        <v>100</v>
      </c>
      <c r="H947" s="292">
        <f>F947/D947*100-100</f>
        <v>-83.464705882352945</v>
      </c>
    </row>
    <row r="948" spans="1:8" s="19" customFormat="1" ht="31.5" x14ac:dyDescent="0.2">
      <c r="A948" s="425"/>
      <c r="B948" s="426"/>
      <c r="C948" s="74" t="s">
        <v>823</v>
      </c>
      <c r="D948" s="292">
        <v>5100</v>
      </c>
      <c r="E948" s="292">
        <f>D948/D947*100</f>
        <v>100</v>
      </c>
      <c r="F948" s="292">
        <v>843.3</v>
      </c>
      <c r="G948" s="292">
        <f>F948/F947*100</f>
        <v>100</v>
      </c>
      <c r="H948" s="292">
        <f>F948/D948*100-100</f>
        <v>-83.464705882352945</v>
      </c>
    </row>
    <row r="949" spans="1:8" s="19" customFormat="1" x14ac:dyDescent="0.2">
      <c r="A949" s="425"/>
      <c r="B949" s="426"/>
      <c r="C949" s="74" t="s">
        <v>824</v>
      </c>
      <c r="D949" s="292">
        <v>0</v>
      </c>
      <c r="E949" s="292">
        <v>0</v>
      </c>
      <c r="F949" s="292">
        <v>0</v>
      </c>
      <c r="G949" s="292">
        <v>0</v>
      </c>
      <c r="H949" s="292" t="s">
        <v>97</v>
      </c>
    </row>
    <row r="950" spans="1:8" s="19" customFormat="1" x14ac:dyDescent="0.2">
      <c r="A950" s="425"/>
      <c r="B950" s="426"/>
      <c r="C950" s="74" t="s">
        <v>825</v>
      </c>
      <c r="D950" s="292">
        <v>0</v>
      </c>
      <c r="E950" s="292">
        <v>0</v>
      </c>
      <c r="F950" s="292">
        <v>0</v>
      </c>
      <c r="G950" s="292">
        <v>0</v>
      </c>
      <c r="H950" s="292" t="s">
        <v>97</v>
      </c>
    </row>
    <row r="951" spans="1:8" s="19" customFormat="1" x14ac:dyDescent="0.2">
      <c r="A951" s="425"/>
      <c r="B951" s="426"/>
      <c r="C951" s="74" t="s">
        <v>826</v>
      </c>
      <c r="D951" s="292">
        <v>0</v>
      </c>
      <c r="E951" s="292">
        <v>0</v>
      </c>
      <c r="F951" s="292">
        <v>0</v>
      </c>
      <c r="G951" s="292">
        <v>0</v>
      </c>
      <c r="H951" s="292" t="s">
        <v>97</v>
      </c>
    </row>
    <row r="952" spans="1:8" s="19" customFormat="1" x14ac:dyDescent="0.2">
      <c r="A952" s="425" t="s">
        <v>497</v>
      </c>
      <c r="B952" s="426" t="s">
        <v>105</v>
      </c>
      <c r="C952" s="74" t="s">
        <v>822</v>
      </c>
      <c r="D952" s="292">
        <f>SUM(D953:D956)</f>
        <v>4945</v>
      </c>
      <c r="E952" s="292">
        <f>SUM(E953:E956)</f>
        <v>100</v>
      </c>
      <c r="F952" s="292">
        <f>SUM(F953:F956)</f>
        <v>2584.6</v>
      </c>
      <c r="G952" s="292">
        <f>SUM(G953:G956)</f>
        <v>100</v>
      </c>
      <c r="H952" s="292">
        <f>F952/D952*100-100</f>
        <v>-47.733063700707788</v>
      </c>
    </row>
    <row r="953" spans="1:8" s="19" customFormat="1" ht="31.5" x14ac:dyDescent="0.2">
      <c r="A953" s="425"/>
      <c r="B953" s="426"/>
      <c r="C953" s="74" t="s">
        <v>823</v>
      </c>
      <c r="D953" s="292">
        <v>4945</v>
      </c>
      <c r="E953" s="292">
        <f>D953/D952*100</f>
        <v>100</v>
      </c>
      <c r="F953" s="292">
        <v>2584.6</v>
      </c>
      <c r="G953" s="292">
        <f>F953/F952*100</f>
        <v>100</v>
      </c>
      <c r="H953" s="292">
        <f>F953/D953*100-100</f>
        <v>-47.733063700707788</v>
      </c>
    </row>
    <row r="954" spans="1:8" s="19" customFormat="1" x14ac:dyDescent="0.2">
      <c r="A954" s="425"/>
      <c r="B954" s="426"/>
      <c r="C954" s="74" t="s">
        <v>824</v>
      </c>
      <c r="D954" s="292">
        <v>0</v>
      </c>
      <c r="E954" s="292">
        <v>0</v>
      </c>
      <c r="F954" s="292">
        <v>0</v>
      </c>
      <c r="G954" s="292">
        <v>0</v>
      </c>
      <c r="H954" s="292" t="s">
        <v>97</v>
      </c>
    </row>
    <row r="955" spans="1:8" s="19" customFormat="1" x14ac:dyDescent="0.2">
      <c r="A955" s="425"/>
      <c r="B955" s="426"/>
      <c r="C955" s="74" t="s">
        <v>825</v>
      </c>
      <c r="D955" s="292">
        <v>0</v>
      </c>
      <c r="E955" s="292">
        <v>0</v>
      </c>
      <c r="F955" s="292">
        <v>0</v>
      </c>
      <c r="G955" s="292">
        <v>0</v>
      </c>
      <c r="H955" s="292" t="s">
        <v>97</v>
      </c>
    </row>
    <row r="956" spans="1:8" s="19" customFormat="1" x14ac:dyDescent="0.2">
      <c r="A956" s="425"/>
      <c r="B956" s="426"/>
      <c r="C956" s="74" t="s">
        <v>826</v>
      </c>
      <c r="D956" s="292">
        <v>0</v>
      </c>
      <c r="E956" s="292">
        <v>0</v>
      </c>
      <c r="F956" s="292">
        <v>0</v>
      </c>
      <c r="G956" s="292">
        <v>0</v>
      </c>
      <c r="H956" s="292" t="s">
        <v>97</v>
      </c>
    </row>
    <row r="957" spans="1:8" s="19" customFormat="1" ht="18" hidden="1" customHeight="1" x14ac:dyDescent="0.2">
      <c r="A957" s="425" t="s">
        <v>499</v>
      </c>
      <c r="B957" s="426" t="s">
        <v>883</v>
      </c>
      <c r="C957" s="74" t="s">
        <v>822</v>
      </c>
      <c r="D957" s="292" t="s">
        <v>1143</v>
      </c>
      <c r="E957" s="292" t="s">
        <v>1143</v>
      </c>
      <c r="F957" s="292" t="s">
        <v>1143</v>
      </c>
      <c r="G957" s="292" t="s">
        <v>1143</v>
      </c>
      <c r="H957" s="292" t="s">
        <v>1143</v>
      </c>
    </row>
    <row r="958" spans="1:8" s="19" customFormat="1" ht="28.5" hidden="1" customHeight="1" x14ac:dyDescent="0.2">
      <c r="A958" s="425"/>
      <c r="B958" s="426"/>
      <c r="C958" s="74" t="s">
        <v>823</v>
      </c>
      <c r="D958" s="292" t="s">
        <v>1143</v>
      </c>
      <c r="E958" s="292" t="s">
        <v>1143</v>
      </c>
      <c r="F958" s="292" t="s">
        <v>1143</v>
      </c>
      <c r="G958" s="292" t="s">
        <v>1143</v>
      </c>
      <c r="H958" s="292" t="s">
        <v>1143</v>
      </c>
    </row>
    <row r="959" spans="1:8" s="19" customFormat="1" ht="22.5" hidden="1" customHeight="1" x14ac:dyDescent="0.2">
      <c r="A959" s="425"/>
      <c r="B959" s="426"/>
      <c r="C959" s="74" t="s">
        <v>824</v>
      </c>
      <c r="D959" s="292" t="s">
        <v>1143</v>
      </c>
      <c r="E959" s="292" t="s">
        <v>1143</v>
      </c>
      <c r="F959" s="292" t="s">
        <v>1143</v>
      </c>
      <c r="G959" s="292" t="s">
        <v>1143</v>
      </c>
      <c r="H959" s="292" t="s">
        <v>1143</v>
      </c>
    </row>
    <row r="960" spans="1:8" s="19" customFormat="1" hidden="1" x14ac:dyDescent="0.2">
      <c r="A960" s="425"/>
      <c r="B960" s="426"/>
      <c r="C960" s="74" t="s">
        <v>825</v>
      </c>
      <c r="D960" s="292" t="s">
        <v>1143</v>
      </c>
      <c r="E960" s="292" t="s">
        <v>1143</v>
      </c>
      <c r="F960" s="292" t="s">
        <v>1143</v>
      </c>
      <c r="G960" s="292" t="s">
        <v>1143</v>
      </c>
      <c r="H960" s="292" t="s">
        <v>1143</v>
      </c>
    </row>
    <row r="961" spans="1:8" s="19" customFormat="1" hidden="1" x14ac:dyDescent="0.2">
      <c r="A961" s="425"/>
      <c r="B961" s="426"/>
      <c r="C961" s="74" t="s">
        <v>826</v>
      </c>
      <c r="D961" s="292" t="s">
        <v>1143</v>
      </c>
      <c r="E961" s="292" t="s">
        <v>1143</v>
      </c>
      <c r="F961" s="292" t="s">
        <v>1143</v>
      </c>
      <c r="G961" s="292" t="s">
        <v>1143</v>
      </c>
      <c r="H961" s="292" t="s">
        <v>1143</v>
      </c>
    </row>
    <row r="962" spans="1:8" s="19" customFormat="1" x14ac:dyDescent="0.2">
      <c r="A962" s="423" t="s">
        <v>502</v>
      </c>
      <c r="B962" s="424" t="s">
        <v>884</v>
      </c>
      <c r="C962" s="75" t="s">
        <v>822</v>
      </c>
      <c r="D962" s="293">
        <f>SUM(D963:D966)</f>
        <v>1440</v>
      </c>
      <c r="E962" s="293">
        <f>SUM(E963:E966)</f>
        <v>100</v>
      </c>
      <c r="F962" s="293">
        <f>SUM(F963:F966)</f>
        <v>560.29999999999995</v>
      </c>
      <c r="G962" s="293">
        <f>SUM(G963:G966)</f>
        <v>100</v>
      </c>
      <c r="H962" s="293">
        <f>F962/D962*100-100</f>
        <v>-61.090277777777779</v>
      </c>
    </row>
    <row r="963" spans="1:8" s="19" customFormat="1" ht="31.5" x14ac:dyDescent="0.2">
      <c r="A963" s="423"/>
      <c r="B963" s="424"/>
      <c r="C963" s="75" t="s">
        <v>823</v>
      </c>
      <c r="D963" s="293">
        <f>D968</f>
        <v>1440</v>
      </c>
      <c r="E963" s="293">
        <f>E968</f>
        <v>100</v>
      </c>
      <c r="F963" s="293">
        <f>F968</f>
        <v>560.29999999999995</v>
      </c>
      <c r="G963" s="293">
        <f>G968</f>
        <v>100</v>
      </c>
      <c r="H963" s="293">
        <f>F963/D963*100-100</f>
        <v>-61.090277777777779</v>
      </c>
    </row>
    <row r="964" spans="1:8" s="19" customFormat="1" x14ac:dyDescent="0.2">
      <c r="A964" s="423"/>
      <c r="B964" s="424"/>
      <c r="C964" s="75" t="s">
        <v>824</v>
      </c>
      <c r="D964" s="293">
        <v>0</v>
      </c>
      <c r="E964" s="293">
        <v>0</v>
      </c>
      <c r="F964" s="293">
        <v>0</v>
      </c>
      <c r="G964" s="293">
        <v>0</v>
      </c>
      <c r="H964" s="293" t="s">
        <v>97</v>
      </c>
    </row>
    <row r="965" spans="1:8" s="19" customFormat="1" x14ac:dyDescent="0.2">
      <c r="A965" s="423"/>
      <c r="B965" s="424"/>
      <c r="C965" s="75" t="s">
        <v>825</v>
      </c>
      <c r="D965" s="293">
        <v>0</v>
      </c>
      <c r="E965" s="293">
        <v>0</v>
      </c>
      <c r="F965" s="293">
        <v>0</v>
      </c>
      <c r="G965" s="293">
        <v>0</v>
      </c>
      <c r="H965" s="293" t="s">
        <v>97</v>
      </c>
    </row>
    <row r="966" spans="1:8" s="19" customFormat="1" x14ac:dyDescent="0.2">
      <c r="A966" s="423"/>
      <c r="B966" s="424"/>
      <c r="C966" s="75" t="s">
        <v>826</v>
      </c>
      <c r="D966" s="293">
        <v>0</v>
      </c>
      <c r="E966" s="293">
        <v>0</v>
      </c>
      <c r="F966" s="293">
        <v>0</v>
      </c>
      <c r="G966" s="293">
        <v>0</v>
      </c>
      <c r="H966" s="293" t="s">
        <v>97</v>
      </c>
    </row>
    <row r="967" spans="1:8" s="19" customFormat="1" x14ac:dyDescent="0.2">
      <c r="A967" s="425" t="s">
        <v>1248</v>
      </c>
      <c r="B967" s="426" t="s">
        <v>105</v>
      </c>
      <c r="C967" s="74" t="s">
        <v>822</v>
      </c>
      <c r="D967" s="292">
        <f>SUM(D968:D971)</f>
        <v>1440</v>
      </c>
      <c r="E967" s="292">
        <f>SUM(E968:E971)</f>
        <v>100</v>
      </c>
      <c r="F967" s="292">
        <f>SUM(F968:F971)</f>
        <v>560.29999999999995</v>
      </c>
      <c r="G967" s="292">
        <f>SUM(G968:G971)</f>
        <v>100</v>
      </c>
      <c r="H967" s="292">
        <f>F967/D967*100-100</f>
        <v>-61.090277777777779</v>
      </c>
    </row>
    <row r="968" spans="1:8" s="19" customFormat="1" ht="31.5" x14ac:dyDescent="0.2">
      <c r="A968" s="425"/>
      <c r="B968" s="426"/>
      <c r="C968" s="74" t="s">
        <v>823</v>
      </c>
      <c r="D968" s="292">
        <v>1440</v>
      </c>
      <c r="E968" s="292">
        <f>D968/D967*100</f>
        <v>100</v>
      </c>
      <c r="F968" s="292">
        <v>560.29999999999995</v>
      </c>
      <c r="G968" s="292">
        <f>F968/F967*100</f>
        <v>100</v>
      </c>
      <c r="H968" s="292">
        <f>F968/D968*100-100</f>
        <v>-61.090277777777779</v>
      </c>
    </row>
    <row r="969" spans="1:8" s="19" customFormat="1" x14ac:dyDescent="0.2">
      <c r="A969" s="425"/>
      <c r="B969" s="426"/>
      <c r="C969" s="74" t="s">
        <v>824</v>
      </c>
      <c r="D969" s="292">
        <v>0</v>
      </c>
      <c r="E969" s="292">
        <v>0</v>
      </c>
      <c r="F969" s="292">
        <v>0</v>
      </c>
      <c r="G969" s="292">
        <v>0</v>
      </c>
      <c r="H969" s="292" t="s">
        <v>97</v>
      </c>
    </row>
    <row r="970" spans="1:8" s="19" customFormat="1" x14ac:dyDescent="0.2">
      <c r="A970" s="425"/>
      <c r="B970" s="426"/>
      <c r="C970" s="74" t="s">
        <v>825</v>
      </c>
      <c r="D970" s="292">
        <v>0</v>
      </c>
      <c r="E970" s="292">
        <v>0</v>
      </c>
      <c r="F970" s="292">
        <v>0</v>
      </c>
      <c r="G970" s="292">
        <v>0</v>
      </c>
      <c r="H970" s="292" t="s">
        <v>97</v>
      </c>
    </row>
    <row r="971" spans="1:8" s="19" customFormat="1" x14ac:dyDescent="0.2">
      <c r="A971" s="425"/>
      <c r="B971" s="426"/>
      <c r="C971" s="74" t="s">
        <v>826</v>
      </c>
      <c r="D971" s="292">
        <v>0</v>
      </c>
      <c r="E971" s="292">
        <v>0</v>
      </c>
      <c r="F971" s="292">
        <v>0</v>
      </c>
      <c r="G971" s="292">
        <v>0</v>
      </c>
      <c r="H971" s="292" t="s">
        <v>97</v>
      </c>
    </row>
    <row r="972" spans="1:8" s="19" customFormat="1" x14ac:dyDescent="0.2">
      <c r="A972" s="423" t="s">
        <v>509</v>
      </c>
      <c r="B972" s="424" t="s">
        <v>885</v>
      </c>
      <c r="C972" s="75" t="s">
        <v>822</v>
      </c>
      <c r="D972" s="293">
        <f>SUM(D973:D976)</f>
        <v>2339</v>
      </c>
      <c r="E972" s="293">
        <f>SUM(E973:E976)</f>
        <v>100</v>
      </c>
      <c r="F972" s="293">
        <f>SUM(F973:F976)</f>
        <v>668.1</v>
      </c>
      <c r="G972" s="293">
        <f>SUM(G973:G976)</f>
        <v>100</v>
      </c>
      <c r="H972" s="293">
        <f>F972/D972*100-100</f>
        <v>-71.436511329628047</v>
      </c>
    </row>
    <row r="973" spans="1:8" s="19" customFormat="1" ht="31.5" x14ac:dyDescent="0.2">
      <c r="A973" s="423"/>
      <c r="B973" s="424"/>
      <c r="C973" s="75" t="s">
        <v>823</v>
      </c>
      <c r="D973" s="293">
        <f>D978</f>
        <v>2339</v>
      </c>
      <c r="E973" s="293">
        <f>D973/D972*100</f>
        <v>100</v>
      </c>
      <c r="F973" s="293">
        <f>F978</f>
        <v>668.1</v>
      </c>
      <c r="G973" s="293">
        <f>F973/F972*100</f>
        <v>100</v>
      </c>
      <c r="H973" s="293">
        <f>F973/D973*100-100</f>
        <v>-71.436511329628047</v>
      </c>
    </row>
    <row r="974" spans="1:8" s="19" customFormat="1" x14ac:dyDescent="0.2">
      <c r="A974" s="423"/>
      <c r="B974" s="424"/>
      <c r="C974" s="75" t="s">
        <v>824</v>
      </c>
      <c r="D974" s="293">
        <v>0</v>
      </c>
      <c r="E974" s="293">
        <v>0</v>
      </c>
      <c r="F974" s="293">
        <v>0</v>
      </c>
      <c r="G974" s="293">
        <v>0</v>
      </c>
      <c r="H974" s="293" t="s">
        <v>97</v>
      </c>
    </row>
    <row r="975" spans="1:8" s="19" customFormat="1" x14ac:dyDescent="0.2">
      <c r="A975" s="423"/>
      <c r="B975" s="424"/>
      <c r="C975" s="75" t="s">
        <v>825</v>
      </c>
      <c r="D975" s="293">
        <v>0</v>
      </c>
      <c r="E975" s="293">
        <v>0</v>
      </c>
      <c r="F975" s="293">
        <v>0</v>
      </c>
      <c r="G975" s="293">
        <v>0</v>
      </c>
      <c r="H975" s="293" t="s">
        <v>97</v>
      </c>
    </row>
    <row r="976" spans="1:8" s="19" customFormat="1" x14ac:dyDescent="0.2">
      <c r="A976" s="423"/>
      <c r="B976" s="424"/>
      <c r="C976" s="75" t="s">
        <v>826</v>
      </c>
      <c r="D976" s="293">
        <v>0</v>
      </c>
      <c r="E976" s="293">
        <v>0</v>
      </c>
      <c r="F976" s="293">
        <v>0</v>
      </c>
      <c r="G976" s="293">
        <v>0</v>
      </c>
      <c r="H976" s="293" t="s">
        <v>97</v>
      </c>
    </row>
    <row r="977" spans="1:8" s="19" customFormat="1" x14ac:dyDescent="0.2">
      <c r="A977" s="425" t="s">
        <v>511</v>
      </c>
      <c r="B977" s="426" t="s">
        <v>105</v>
      </c>
      <c r="C977" s="74" t="s">
        <v>822</v>
      </c>
      <c r="D977" s="292">
        <v>2339</v>
      </c>
      <c r="E977" s="292">
        <v>100</v>
      </c>
      <c r="F977" s="292">
        <f>F978+F979+F980+F981</f>
        <v>668.1</v>
      </c>
      <c r="G977" s="292">
        <v>100</v>
      </c>
      <c r="H977" s="292">
        <f>F977/D977*100-100</f>
        <v>-71.436511329628047</v>
      </c>
    </row>
    <row r="978" spans="1:8" s="19" customFormat="1" ht="31.5" x14ac:dyDescent="0.2">
      <c r="A978" s="425"/>
      <c r="B978" s="426"/>
      <c r="C978" s="74" t="s">
        <v>823</v>
      </c>
      <c r="D978" s="292">
        <v>2339</v>
      </c>
      <c r="E978" s="292">
        <f>D978/D977*100</f>
        <v>100</v>
      </c>
      <c r="F978" s="292">
        <v>668.1</v>
      </c>
      <c r="G978" s="292">
        <f>F978/F977*100</f>
        <v>100</v>
      </c>
      <c r="H978" s="292">
        <f>F978/D978*100-100</f>
        <v>-71.436511329628047</v>
      </c>
    </row>
    <row r="979" spans="1:8" s="19" customFormat="1" x14ac:dyDescent="0.2">
      <c r="A979" s="425"/>
      <c r="B979" s="426"/>
      <c r="C979" s="74" t="s">
        <v>824</v>
      </c>
      <c r="D979" s="292">
        <v>0</v>
      </c>
      <c r="E979" s="292">
        <v>0</v>
      </c>
      <c r="F979" s="292">
        <v>0</v>
      </c>
      <c r="G979" s="292">
        <v>0</v>
      </c>
      <c r="H979" s="292" t="s">
        <v>97</v>
      </c>
    </row>
    <row r="980" spans="1:8" s="19" customFormat="1" x14ac:dyDescent="0.2">
      <c r="A980" s="425"/>
      <c r="B980" s="426"/>
      <c r="C980" s="74" t="s">
        <v>825</v>
      </c>
      <c r="D980" s="292">
        <v>0</v>
      </c>
      <c r="E980" s="292">
        <v>0</v>
      </c>
      <c r="F980" s="292">
        <v>0</v>
      </c>
      <c r="G980" s="292">
        <v>0</v>
      </c>
      <c r="H980" s="292" t="s">
        <v>97</v>
      </c>
    </row>
    <row r="981" spans="1:8" s="19" customFormat="1" x14ac:dyDescent="0.2">
      <c r="A981" s="425"/>
      <c r="B981" s="426"/>
      <c r="C981" s="74" t="s">
        <v>826</v>
      </c>
      <c r="D981" s="292">
        <v>0</v>
      </c>
      <c r="E981" s="292">
        <v>0</v>
      </c>
      <c r="F981" s="292">
        <v>0</v>
      </c>
      <c r="G981" s="292">
        <v>0</v>
      </c>
      <c r="H981" s="292" t="s">
        <v>97</v>
      </c>
    </row>
    <row r="982" spans="1:8" s="19" customFormat="1" x14ac:dyDescent="0.2">
      <c r="A982" s="423" t="s">
        <v>513</v>
      </c>
      <c r="B982" s="424" t="s">
        <v>886</v>
      </c>
      <c r="C982" s="75" t="s">
        <v>822</v>
      </c>
      <c r="D982" s="293">
        <f>SUM(D983:D986)</f>
        <v>5421</v>
      </c>
      <c r="E982" s="293">
        <f>SUM(E983:E986)</f>
        <v>100</v>
      </c>
      <c r="F982" s="293">
        <f>SUM(F983:F986)</f>
        <v>3454.9</v>
      </c>
      <c r="G982" s="293">
        <f>SUM(G983:G986)</f>
        <v>100</v>
      </c>
      <c r="H982" s="293">
        <f>F982/D982*100-100</f>
        <v>-36.268216196273748</v>
      </c>
    </row>
    <row r="983" spans="1:8" s="19" customFormat="1" ht="31.5" x14ac:dyDescent="0.2">
      <c r="A983" s="423"/>
      <c r="B983" s="424"/>
      <c r="C983" s="75" t="s">
        <v>823</v>
      </c>
      <c r="D983" s="293">
        <f>D988+D993</f>
        <v>5421</v>
      </c>
      <c r="E983" s="293">
        <f>D983/D982*100</f>
        <v>100</v>
      </c>
      <c r="F983" s="293">
        <f>F988+F993</f>
        <v>3454.9</v>
      </c>
      <c r="G983" s="293">
        <f>F983/F982*100</f>
        <v>100</v>
      </c>
      <c r="H983" s="293">
        <f>F983/D983*100-100</f>
        <v>-36.268216196273748</v>
      </c>
    </row>
    <row r="984" spans="1:8" s="19" customFormat="1" x14ac:dyDescent="0.2">
      <c r="A984" s="423"/>
      <c r="B984" s="424"/>
      <c r="C984" s="75" t="s">
        <v>824</v>
      </c>
      <c r="D984" s="293">
        <v>0</v>
      </c>
      <c r="E984" s="293">
        <v>0</v>
      </c>
      <c r="F984" s="293">
        <v>0</v>
      </c>
      <c r="G984" s="293">
        <v>0</v>
      </c>
      <c r="H984" s="293" t="s">
        <v>97</v>
      </c>
    </row>
    <row r="985" spans="1:8" s="19" customFormat="1" x14ac:dyDescent="0.2">
      <c r="A985" s="423"/>
      <c r="B985" s="424"/>
      <c r="C985" s="75" t="s">
        <v>825</v>
      </c>
      <c r="D985" s="293">
        <v>0</v>
      </c>
      <c r="E985" s="293">
        <v>0</v>
      </c>
      <c r="F985" s="293">
        <v>0</v>
      </c>
      <c r="G985" s="293">
        <v>0</v>
      </c>
      <c r="H985" s="293" t="s">
        <v>97</v>
      </c>
    </row>
    <row r="986" spans="1:8" s="19" customFormat="1" ht="26.25" customHeight="1" x14ac:dyDescent="0.2">
      <c r="A986" s="423"/>
      <c r="B986" s="424"/>
      <c r="C986" s="75" t="s">
        <v>826</v>
      </c>
      <c r="D986" s="293">
        <v>0</v>
      </c>
      <c r="E986" s="293">
        <v>0</v>
      </c>
      <c r="F986" s="293">
        <v>0</v>
      </c>
      <c r="G986" s="293">
        <v>0</v>
      </c>
      <c r="H986" s="293" t="s">
        <v>97</v>
      </c>
    </row>
    <row r="987" spans="1:8" s="19" customFormat="1" x14ac:dyDescent="0.2">
      <c r="A987" s="425" t="s">
        <v>516</v>
      </c>
      <c r="B987" s="426" t="s">
        <v>887</v>
      </c>
      <c r="C987" s="74" t="s">
        <v>822</v>
      </c>
      <c r="D987" s="292">
        <f>SUM(D988:D991)</f>
        <v>3933</v>
      </c>
      <c r="E987" s="292">
        <f>SUM(E988:E991)</f>
        <v>100</v>
      </c>
      <c r="F987" s="292">
        <f>SUM(F988:F991)</f>
        <v>2652.5</v>
      </c>
      <c r="G987" s="292">
        <f>SUM(G988:G991)</f>
        <v>100</v>
      </c>
      <c r="H987" s="292">
        <f>F987/D987*100-100</f>
        <v>-32.557843885075016</v>
      </c>
    </row>
    <row r="988" spans="1:8" s="19" customFormat="1" ht="31.5" x14ac:dyDescent="0.2">
      <c r="A988" s="425"/>
      <c r="B988" s="426"/>
      <c r="C988" s="74" t="s">
        <v>823</v>
      </c>
      <c r="D988" s="292">
        <v>3933</v>
      </c>
      <c r="E988" s="292">
        <f>D988/D987*100</f>
        <v>100</v>
      </c>
      <c r="F988" s="292">
        <v>2652.5</v>
      </c>
      <c r="G988" s="292">
        <f>F988/F987*100</f>
        <v>100</v>
      </c>
      <c r="H988" s="292">
        <f>F988/D988*100-100</f>
        <v>-32.557843885075016</v>
      </c>
    </row>
    <row r="989" spans="1:8" s="19" customFormat="1" x14ac:dyDescent="0.2">
      <c r="A989" s="425"/>
      <c r="B989" s="426"/>
      <c r="C989" s="74" t="s">
        <v>824</v>
      </c>
      <c r="D989" s="292">
        <v>0</v>
      </c>
      <c r="E989" s="292">
        <v>0</v>
      </c>
      <c r="F989" s="292">
        <v>0</v>
      </c>
      <c r="G989" s="292">
        <v>0</v>
      </c>
      <c r="H989" s="292" t="s">
        <v>97</v>
      </c>
    </row>
    <row r="990" spans="1:8" s="19" customFormat="1" x14ac:dyDescent="0.2">
      <c r="A990" s="425"/>
      <c r="B990" s="426"/>
      <c r="C990" s="74" t="s">
        <v>825</v>
      </c>
      <c r="D990" s="292">
        <v>0</v>
      </c>
      <c r="E990" s="292">
        <v>0</v>
      </c>
      <c r="F990" s="292">
        <v>0</v>
      </c>
      <c r="G990" s="292">
        <v>0</v>
      </c>
      <c r="H990" s="292" t="s">
        <v>97</v>
      </c>
    </row>
    <row r="991" spans="1:8" s="19" customFormat="1" x14ac:dyDescent="0.2">
      <c r="A991" s="425"/>
      <c r="B991" s="426"/>
      <c r="C991" s="74" t="s">
        <v>826</v>
      </c>
      <c r="D991" s="292">
        <v>0</v>
      </c>
      <c r="E991" s="292">
        <v>0</v>
      </c>
      <c r="F991" s="292">
        <v>0</v>
      </c>
      <c r="G991" s="292">
        <v>0</v>
      </c>
      <c r="H991" s="292" t="s">
        <v>97</v>
      </c>
    </row>
    <row r="992" spans="1:8" s="19" customFormat="1" ht="18.75" customHeight="1" x14ac:dyDescent="0.2">
      <c r="A992" s="425" t="s">
        <v>517</v>
      </c>
      <c r="B992" s="426" t="s">
        <v>888</v>
      </c>
      <c r="C992" s="74" t="s">
        <v>822</v>
      </c>
      <c r="D992" s="292">
        <f>SUM(D993:D996)</f>
        <v>1488</v>
      </c>
      <c r="E992" s="292">
        <f>SUM(E993:E996)</f>
        <v>100</v>
      </c>
      <c r="F992" s="292">
        <f>SUM(F993:F996)</f>
        <v>802.4</v>
      </c>
      <c r="G992" s="292">
        <f>SUM(G993:G996)</f>
        <v>100</v>
      </c>
      <c r="H992" s="292">
        <f>F992/D992*100-100</f>
        <v>-46.075268817204304</v>
      </c>
    </row>
    <row r="993" spans="1:8" s="19" customFormat="1" ht="37.5" customHeight="1" x14ac:dyDescent="0.2">
      <c r="A993" s="425"/>
      <c r="B993" s="426"/>
      <c r="C993" s="74" t="s">
        <v>823</v>
      </c>
      <c r="D993" s="292">
        <v>1488</v>
      </c>
      <c r="E993" s="292">
        <f>D993/D992*100</f>
        <v>100</v>
      </c>
      <c r="F993" s="292">
        <v>802.4</v>
      </c>
      <c r="G993" s="292">
        <f>F993/F992*100</f>
        <v>100</v>
      </c>
      <c r="H993" s="292">
        <f>F993/D993*100-100</f>
        <v>-46.075268817204304</v>
      </c>
    </row>
    <row r="994" spans="1:8" s="19" customFormat="1" ht="24.75" customHeight="1" x14ac:dyDescent="0.2">
      <c r="A994" s="425"/>
      <c r="B994" s="426"/>
      <c r="C994" s="74" t="s">
        <v>824</v>
      </c>
      <c r="D994" s="292">
        <v>0</v>
      </c>
      <c r="E994" s="292">
        <v>0</v>
      </c>
      <c r="F994" s="292">
        <v>0</v>
      </c>
      <c r="G994" s="292">
        <v>0</v>
      </c>
      <c r="H994" s="292" t="s">
        <v>97</v>
      </c>
    </row>
    <row r="995" spans="1:8" s="19" customFormat="1" ht="21.75" customHeight="1" x14ac:dyDescent="0.2">
      <c r="A995" s="425"/>
      <c r="B995" s="426"/>
      <c r="C995" s="74" t="s">
        <v>825</v>
      </c>
      <c r="D995" s="292">
        <v>0</v>
      </c>
      <c r="E995" s="292">
        <v>0</v>
      </c>
      <c r="F995" s="292">
        <v>0</v>
      </c>
      <c r="G995" s="292">
        <v>0</v>
      </c>
      <c r="H995" s="292" t="s">
        <v>97</v>
      </c>
    </row>
    <row r="996" spans="1:8" s="19" customFormat="1" ht="27" customHeight="1" x14ac:dyDescent="0.2">
      <c r="A996" s="425"/>
      <c r="B996" s="426"/>
      <c r="C996" s="74" t="s">
        <v>826</v>
      </c>
      <c r="D996" s="292">
        <v>0</v>
      </c>
      <c r="E996" s="292">
        <v>0</v>
      </c>
      <c r="F996" s="292">
        <v>0</v>
      </c>
      <c r="G996" s="292">
        <v>0</v>
      </c>
      <c r="H996" s="292" t="s">
        <v>97</v>
      </c>
    </row>
    <row r="997" spans="1:8" s="19" customFormat="1" ht="24.75" customHeight="1" x14ac:dyDescent="0.2">
      <c r="A997" s="423" t="s">
        <v>521</v>
      </c>
      <c r="B997" s="424" t="s">
        <v>1152</v>
      </c>
      <c r="C997" s="75" t="s">
        <v>822</v>
      </c>
      <c r="D997" s="293">
        <v>22406</v>
      </c>
      <c r="E997" s="293">
        <v>100</v>
      </c>
      <c r="F997" s="293">
        <v>16263.6</v>
      </c>
      <c r="G997" s="293">
        <v>100</v>
      </c>
      <c r="H997" s="293">
        <f>F997/D997*100-100</f>
        <v>-27.414085512809066</v>
      </c>
    </row>
    <row r="998" spans="1:8" s="19" customFormat="1" ht="33.75" customHeight="1" x14ac:dyDescent="0.2">
      <c r="A998" s="423"/>
      <c r="B998" s="424"/>
      <c r="C998" s="75" t="s">
        <v>823</v>
      </c>
      <c r="D998" s="293">
        <v>14866</v>
      </c>
      <c r="E998" s="293">
        <v>66.3</v>
      </c>
      <c r="F998" s="293">
        <v>11586.6</v>
      </c>
      <c r="G998" s="293">
        <v>71.2</v>
      </c>
      <c r="H998" s="293">
        <f>F998/D998*100-100</f>
        <v>-22.059733620341717</v>
      </c>
    </row>
    <row r="999" spans="1:8" s="19" customFormat="1" ht="21" customHeight="1" x14ac:dyDescent="0.2">
      <c r="A999" s="423"/>
      <c r="B999" s="424"/>
      <c r="C999" s="75" t="s">
        <v>824</v>
      </c>
      <c r="D999" s="293">
        <v>0</v>
      </c>
      <c r="E999" s="293">
        <v>0</v>
      </c>
      <c r="F999" s="293">
        <v>0</v>
      </c>
      <c r="G999" s="293">
        <v>0</v>
      </c>
      <c r="H999" s="293" t="s">
        <v>97</v>
      </c>
    </row>
    <row r="1000" spans="1:8" s="19" customFormat="1" ht="21" customHeight="1" x14ac:dyDescent="0.2">
      <c r="A1000" s="423"/>
      <c r="B1000" s="424"/>
      <c r="C1000" s="75" t="s">
        <v>825</v>
      </c>
      <c r="D1000" s="293">
        <v>0</v>
      </c>
      <c r="E1000" s="293">
        <v>0</v>
      </c>
      <c r="F1000" s="293">
        <v>0</v>
      </c>
      <c r="G1000" s="293">
        <v>0</v>
      </c>
      <c r="H1000" s="293" t="s">
        <v>97</v>
      </c>
    </row>
    <row r="1001" spans="1:8" s="19" customFormat="1" ht="20.25" customHeight="1" x14ac:dyDescent="0.2">
      <c r="A1001" s="423"/>
      <c r="B1001" s="424"/>
      <c r="C1001" s="75" t="s">
        <v>826</v>
      </c>
      <c r="D1001" s="293">
        <v>7540</v>
      </c>
      <c r="E1001" s="293">
        <v>33.700000000000003</v>
      </c>
      <c r="F1001" s="293">
        <v>4677</v>
      </c>
      <c r="G1001" s="293">
        <v>28.8</v>
      </c>
      <c r="H1001" s="293">
        <f>F1001/D1001*100-100</f>
        <v>-37.970822281167102</v>
      </c>
    </row>
    <row r="1002" spans="1:8" s="19" customFormat="1" x14ac:dyDescent="0.2">
      <c r="A1002" s="423" t="s">
        <v>526</v>
      </c>
      <c r="B1002" s="424" t="s">
        <v>527</v>
      </c>
      <c r="C1002" s="75" t="s">
        <v>822</v>
      </c>
      <c r="D1002" s="293">
        <f>SUM(D1003:D1006)</f>
        <v>253</v>
      </c>
      <c r="E1002" s="293">
        <f>SUM(E1003:E1006)</f>
        <v>100</v>
      </c>
      <c r="F1002" s="293">
        <v>294.3</v>
      </c>
      <c r="G1002" s="293">
        <f>SUM(G1003:G1006)</f>
        <v>100</v>
      </c>
      <c r="H1002" s="293">
        <f>F1002/D1002*100-100</f>
        <v>16.324110671936751</v>
      </c>
    </row>
    <row r="1003" spans="1:8" s="19" customFormat="1" ht="31.5" x14ac:dyDescent="0.2">
      <c r="A1003" s="423"/>
      <c r="B1003" s="424"/>
      <c r="C1003" s="75" t="s">
        <v>823</v>
      </c>
      <c r="D1003" s="293">
        <v>0</v>
      </c>
      <c r="E1003" s="293">
        <v>0</v>
      </c>
      <c r="F1003" s="293">
        <v>150</v>
      </c>
      <c r="G1003" s="293">
        <v>51</v>
      </c>
      <c r="H1003" s="293" t="s">
        <v>97</v>
      </c>
    </row>
    <row r="1004" spans="1:8" s="19" customFormat="1" x14ac:dyDescent="0.2">
      <c r="A1004" s="423"/>
      <c r="B1004" s="424"/>
      <c r="C1004" s="75" t="s">
        <v>824</v>
      </c>
      <c r="D1004" s="293">
        <v>0</v>
      </c>
      <c r="E1004" s="293">
        <v>0</v>
      </c>
      <c r="F1004" s="293">
        <v>0</v>
      </c>
      <c r="G1004" s="293">
        <v>0</v>
      </c>
      <c r="H1004" s="293" t="s">
        <v>97</v>
      </c>
    </row>
    <row r="1005" spans="1:8" s="19" customFormat="1" x14ac:dyDescent="0.2">
      <c r="A1005" s="423"/>
      <c r="B1005" s="424"/>
      <c r="C1005" s="75" t="s">
        <v>825</v>
      </c>
      <c r="D1005" s="293">
        <v>0</v>
      </c>
      <c r="E1005" s="293">
        <v>0</v>
      </c>
      <c r="F1005" s="293">
        <v>0</v>
      </c>
      <c r="G1005" s="293">
        <v>0</v>
      </c>
      <c r="H1005" s="293" t="s">
        <v>97</v>
      </c>
    </row>
    <row r="1006" spans="1:8" s="19" customFormat="1" x14ac:dyDescent="0.2">
      <c r="A1006" s="423"/>
      <c r="B1006" s="424"/>
      <c r="C1006" s="75" t="s">
        <v>826</v>
      </c>
      <c r="D1006" s="293">
        <f>D1011</f>
        <v>253</v>
      </c>
      <c r="E1006" s="293">
        <f>D1006/D1002*100</f>
        <v>100</v>
      </c>
      <c r="F1006" s="293">
        <v>144.30000000000001</v>
      </c>
      <c r="G1006" s="293">
        <v>49</v>
      </c>
      <c r="H1006" s="293">
        <f>F1006/D1006*100-100</f>
        <v>-42.964426877470352</v>
      </c>
    </row>
    <row r="1007" spans="1:8" s="19" customFormat="1" x14ac:dyDescent="0.2">
      <c r="A1007" s="425" t="s">
        <v>529</v>
      </c>
      <c r="B1007" s="426" t="s">
        <v>530</v>
      </c>
      <c r="C1007" s="74" t="s">
        <v>822</v>
      </c>
      <c r="D1007" s="292">
        <f>SUM(D1008:D1011)</f>
        <v>253</v>
      </c>
      <c r="E1007" s="292">
        <f>SUM(E1008:E1011)</f>
        <v>100</v>
      </c>
      <c r="F1007" s="292">
        <v>150</v>
      </c>
      <c r="G1007" s="292">
        <v>51</v>
      </c>
      <c r="H1007" s="292">
        <f>F1007/D1007*100-100</f>
        <v>-40.711462450592883</v>
      </c>
    </row>
    <row r="1008" spans="1:8" s="19" customFormat="1" ht="36" customHeight="1" x14ac:dyDescent="0.2">
      <c r="A1008" s="425"/>
      <c r="B1008" s="426"/>
      <c r="C1008" s="74" t="s">
        <v>823</v>
      </c>
      <c r="D1008" s="292">
        <v>0</v>
      </c>
      <c r="E1008" s="292">
        <v>0</v>
      </c>
      <c r="F1008" s="292">
        <v>0</v>
      </c>
      <c r="G1008" s="292">
        <v>0</v>
      </c>
      <c r="H1008" s="292" t="s">
        <v>97</v>
      </c>
    </row>
    <row r="1009" spans="1:8" s="19" customFormat="1" ht="25.5" customHeight="1" x14ac:dyDescent="0.2">
      <c r="A1009" s="425"/>
      <c r="B1009" s="426"/>
      <c r="C1009" s="74" t="s">
        <v>824</v>
      </c>
      <c r="D1009" s="292">
        <v>0</v>
      </c>
      <c r="E1009" s="292">
        <v>0</v>
      </c>
      <c r="F1009" s="292">
        <v>0</v>
      </c>
      <c r="G1009" s="292">
        <v>0</v>
      </c>
      <c r="H1009" s="292" t="s">
        <v>97</v>
      </c>
    </row>
    <row r="1010" spans="1:8" s="19" customFormat="1" ht="26.25" customHeight="1" x14ac:dyDescent="0.2">
      <c r="A1010" s="425"/>
      <c r="B1010" s="426"/>
      <c r="C1010" s="74" t="s">
        <v>825</v>
      </c>
      <c r="D1010" s="292">
        <v>0</v>
      </c>
      <c r="E1010" s="292">
        <v>0</v>
      </c>
      <c r="F1010" s="292">
        <v>0</v>
      </c>
      <c r="G1010" s="292">
        <v>0</v>
      </c>
      <c r="H1010" s="292" t="s">
        <v>97</v>
      </c>
    </row>
    <row r="1011" spans="1:8" s="19" customFormat="1" ht="35.25" customHeight="1" x14ac:dyDescent="0.2">
      <c r="A1011" s="425"/>
      <c r="B1011" s="426"/>
      <c r="C1011" s="74" t="s">
        <v>826</v>
      </c>
      <c r="D1011" s="292">
        <v>253</v>
      </c>
      <c r="E1011" s="292">
        <v>100</v>
      </c>
      <c r="F1011" s="292">
        <v>144.30000000000001</v>
      </c>
      <c r="G1011" s="292">
        <v>49</v>
      </c>
      <c r="H1011" s="292">
        <f>F1011/D1011*100-100</f>
        <v>-42.964426877470352</v>
      </c>
    </row>
    <row r="1012" spans="1:8" s="19" customFormat="1" x14ac:dyDescent="0.2">
      <c r="A1012" s="423" t="s">
        <v>532</v>
      </c>
      <c r="B1012" s="424" t="s">
        <v>533</v>
      </c>
      <c r="C1012" s="75" t="s">
        <v>822</v>
      </c>
      <c r="D1012" s="293">
        <f>SUM(D1013:D1016)</f>
        <v>22128</v>
      </c>
      <c r="E1012" s="293">
        <f>SUM(E1013:E1016)</f>
        <v>100</v>
      </c>
      <c r="F1012" s="293">
        <v>15944.3</v>
      </c>
      <c r="G1012" s="293">
        <f>SUM(G1013:G1016)</f>
        <v>100</v>
      </c>
      <c r="H1012" s="293">
        <f>F1012/D1012*100-100</f>
        <v>-27.945137382501812</v>
      </c>
    </row>
    <row r="1013" spans="1:8" s="19" customFormat="1" ht="31.5" x14ac:dyDescent="0.2">
      <c r="A1013" s="423"/>
      <c r="B1013" s="424"/>
      <c r="C1013" s="75" t="s">
        <v>823</v>
      </c>
      <c r="D1013" s="293">
        <f>D1018+D1023</f>
        <v>14841</v>
      </c>
      <c r="E1013" s="293">
        <v>67.099999999999994</v>
      </c>
      <c r="F1013" s="293">
        <v>11411.6</v>
      </c>
      <c r="G1013" s="293">
        <v>71.599999999999994</v>
      </c>
      <c r="H1013" s="293">
        <f>F1013/D1013*100-100</f>
        <v>-23.10760730409001</v>
      </c>
    </row>
    <row r="1014" spans="1:8" s="19" customFormat="1" x14ac:dyDescent="0.2">
      <c r="A1014" s="423"/>
      <c r="B1014" s="424"/>
      <c r="C1014" s="75" t="s">
        <v>824</v>
      </c>
      <c r="D1014" s="293">
        <v>0</v>
      </c>
      <c r="E1014" s="293">
        <v>0</v>
      </c>
      <c r="F1014" s="293">
        <v>0</v>
      </c>
      <c r="G1014" s="293">
        <v>0</v>
      </c>
      <c r="H1014" s="293" t="s">
        <v>97</v>
      </c>
    </row>
    <row r="1015" spans="1:8" s="19" customFormat="1" x14ac:dyDescent="0.2">
      <c r="A1015" s="423"/>
      <c r="B1015" s="424"/>
      <c r="C1015" s="75" t="s">
        <v>825</v>
      </c>
      <c r="D1015" s="293">
        <v>0</v>
      </c>
      <c r="E1015" s="293">
        <v>0</v>
      </c>
      <c r="F1015" s="293">
        <v>0</v>
      </c>
      <c r="G1015" s="293">
        <v>0</v>
      </c>
      <c r="H1015" s="293" t="s">
        <v>97</v>
      </c>
    </row>
    <row r="1016" spans="1:8" s="19" customFormat="1" x14ac:dyDescent="0.2">
      <c r="A1016" s="423"/>
      <c r="B1016" s="424"/>
      <c r="C1016" s="75" t="s">
        <v>826</v>
      </c>
      <c r="D1016" s="293">
        <f>D1021</f>
        <v>7287</v>
      </c>
      <c r="E1016" s="293">
        <v>32.9</v>
      </c>
      <c r="F1016" s="293">
        <v>4532.7</v>
      </c>
      <c r="G1016" s="293">
        <v>28.4</v>
      </c>
      <c r="H1016" s="293">
        <f>F1016/D1016*100-100</f>
        <v>-37.797447509263073</v>
      </c>
    </row>
    <row r="1017" spans="1:8" s="19" customFormat="1" x14ac:dyDescent="0.2">
      <c r="A1017" s="425" t="s">
        <v>535</v>
      </c>
      <c r="B1017" s="426" t="s">
        <v>536</v>
      </c>
      <c r="C1017" s="74" t="s">
        <v>822</v>
      </c>
      <c r="D1017" s="292">
        <f>SUM(D1018:D1021)</f>
        <v>21793</v>
      </c>
      <c r="E1017" s="292">
        <f>SUM(E1018:E1021)</f>
        <v>100</v>
      </c>
      <c r="F1017" s="292">
        <v>15413.1</v>
      </c>
      <c r="G1017" s="292">
        <v>100</v>
      </c>
      <c r="H1017" s="292">
        <f>F1017/D1017*100-100</f>
        <v>-29.27499655852796</v>
      </c>
    </row>
    <row r="1018" spans="1:8" s="19" customFormat="1" ht="31.5" x14ac:dyDescent="0.2">
      <c r="A1018" s="425"/>
      <c r="B1018" s="426"/>
      <c r="C1018" s="74" t="s">
        <v>823</v>
      </c>
      <c r="D1018" s="292">
        <v>14506</v>
      </c>
      <c r="E1018" s="292">
        <f>D1018/D1017*100</f>
        <v>66.562657734134817</v>
      </c>
      <c r="F1018" s="292">
        <v>10880.4</v>
      </c>
      <c r="G1018" s="292">
        <v>70.599999999999994</v>
      </c>
      <c r="H1018" s="292">
        <f>F1018/D1018*100-100</f>
        <v>-24.993795670756938</v>
      </c>
    </row>
    <row r="1019" spans="1:8" s="19" customFormat="1" x14ac:dyDescent="0.2">
      <c r="A1019" s="425"/>
      <c r="B1019" s="426"/>
      <c r="C1019" s="74" t="s">
        <v>824</v>
      </c>
      <c r="D1019" s="292">
        <v>0</v>
      </c>
      <c r="E1019" s="292">
        <v>0</v>
      </c>
      <c r="F1019" s="292">
        <v>0</v>
      </c>
      <c r="G1019" s="292">
        <v>0</v>
      </c>
      <c r="H1019" s="292" t="s">
        <v>97</v>
      </c>
    </row>
    <row r="1020" spans="1:8" s="19" customFormat="1" x14ac:dyDescent="0.2">
      <c r="A1020" s="425"/>
      <c r="B1020" s="426"/>
      <c r="C1020" s="74" t="s">
        <v>825</v>
      </c>
      <c r="D1020" s="292">
        <v>0</v>
      </c>
      <c r="E1020" s="292">
        <v>0</v>
      </c>
      <c r="F1020" s="292">
        <v>0</v>
      </c>
      <c r="G1020" s="292">
        <v>0</v>
      </c>
      <c r="H1020" s="292" t="s">
        <v>97</v>
      </c>
    </row>
    <row r="1021" spans="1:8" s="19" customFormat="1" x14ac:dyDescent="0.2">
      <c r="A1021" s="425"/>
      <c r="B1021" s="426"/>
      <c r="C1021" s="74" t="s">
        <v>826</v>
      </c>
      <c r="D1021" s="292">
        <v>7287</v>
      </c>
      <c r="E1021" s="292">
        <f>D1021/D1017*100</f>
        <v>33.43734226586519</v>
      </c>
      <c r="F1021" s="292">
        <v>4532.7</v>
      </c>
      <c r="G1021" s="292">
        <v>29.4</v>
      </c>
      <c r="H1021" s="292">
        <f>F1021/D1021*100-100</f>
        <v>-37.797447509263073</v>
      </c>
    </row>
    <row r="1022" spans="1:8" s="19" customFormat="1" x14ac:dyDescent="0.2">
      <c r="A1022" s="425" t="s">
        <v>541</v>
      </c>
      <c r="B1022" s="426" t="s">
        <v>542</v>
      </c>
      <c r="C1022" s="74" t="s">
        <v>822</v>
      </c>
      <c r="D1022" s="292">
        <f>SUM(D1023:D1026)</f>
        <v>335</v>
      </c>
      <c r="E1022" s="292">
        <f>SUM(E1023:E1026)</f>
        <v>100</v>
      </c>
      <c r="F1022" s="292">
        <v>531.20000000000005</v>
      </c>
      <c r="G1022" s="292">
        <v>100</v>
      </c>
      <c r="H1022" s="292">
        <f t="shared" ref="H1022:H1023" si="34">F1022/D1022*100-100</f>
        <v>58.567164179104481</v>
      </c>
    </row>
    <row r="1023" spans="1:8" s="19" customFormat="1" ht="31.5" x14ac:dyDescent="0.2">
      <c r="A1023" s="425"/>
      <c r="B1023" s="426"/>
      <c r="C1023" s="74" t="s">
        <v>823</v>
      </c>
      <c r="D1023" s="292">
        <v>335</v>
      </c>
      <c r="E1023" s="292">
        <f>D1023/D1022*100</f>
        <v>100</v>
      </c>
      <c r="F1023" s="292">
        <v>531.20000000000005</v>
      </c>
      <c r="G1023" s="292">
        <v>100</v>
      </c>
      <c r="H1023" s="292">
        <f t="shared" si="34"/>
        <v>58.567164179104481</v>
      </c>
    </row>
    <row r="1024" spans="1:8" s="19" customFormat="1" x14ac:dyDescent="0.2">
      <c r="A1024" s="425"/>
      <c r="B1024" s="426"/>
      <c r="C1024" s="74" t="s">
        <v>824</v>
      </c>
      <c r="D1024" s="292">
        <v>0</v>
      </c>
      <c r="E1024" s="292">
        <v>0</v>
      </c>
      <c r="F1024" s="292">
        <v>0</v>
      </c>
      <c r="G1024" s="292">
        <v>0</v>
      </c>
      <c r="H1024" s="292" t="s">
        <v>97</v>
      </c>
    </row>
    <row r="1025" spans="1:9" s="19" customFormat="1" x14ac:dyDescent="0.2">
      <c r="A1025" s="425"/>
      <c r="B1025" s="426"/>
      <c r="C1025" s="74" t="s">
        <v>825</v>
      </c>
      <c r="D1025" s="292">
        <v>0</v>
      </c>
      <c r="E1025" s="292">
        <v>0</v>
      </c>
      <c r="F1025" s="292">
        <v>0</v>
      </c>
      <c r="G1025" s="292">
        <v>0</v>
      </c>
      <c r="H1025" s="292" t="s">
        <v>97</v>
      </c>
    </row>
    <row r="1026" spans="1:9" s="19" customFormat="1" x14ac:dyDescent="0.2">
      <c r="A1026" s="425"/>
      <c r="B1026" s="426"/>
      <c r="C1026" s="74" t="s">
        <v>826</v>
      </c>
      <c r="D1026" s="292">
        <v>0</v>
      </c>
      <c r="E1026" s="292">
        <v>0</v>
      </c>
      <c r="F1026" s="292">
        <v>0</v>
      </c>
      <c r="G1026" s="292">
        <v>0</v>
      </c>
      <c r="H1026" s="292" t="s">
        <v>97</v>
      </c>
    </row>
    <row r="1027" spans="1:9" s="19" customFormat="1" x14ac:dyDescent="0.2">
      <c r="A1027" s="423" t="s">
        <v>546</v>
      </c>
      <c r="B1027" s="424" t="s">
        <v>547</v>
      </c>
      <c r="C1027" s="75" t="s">
        <v>822</v>
      </c>
      <c r="D1027" s="293">
        <f>SUM(D1028:D1031)</f>
        <v>25</v>
      </c>
      <c r="E1027" s="293">
        <f>SUM(E1028:E1031)</f>
        <v>100</v>
      </c>
      <c r="F1027" s="293">
        <v>25</v>
      </c>
      <c r="G1027" s="293">
        <v>100</v>
      </c>
      <c r="H1027" s="292">
        <f t="shared" ref="H1027:H1028" si="35">F1027/D1027*100-100</f>
        <v>0</v>
      </c>
    </row>
    <row r="1028" spans="1:9" s="19" customFormat="1" ht="31.5" x14ac:dyDescent="0.2">
      <c r="A1028" s="423"/>
      <c r="B1028" s="424"/>
      <c r="C1028" s="75" t="s">
        <v>823</v>
      </c>
      <c r="D1028" s="293">
        <f>D1033</f>
        <v>25</v>
      </c>
      <c r="E1028" s="293">
        <f>D1028/D1027*100</f>
        <v>100</v>
      </c>
      <c r="F1028" s="293">
        <v>25</v>
      </c>
      <c r="G1028" s="293">
        <v>100</v>
      </c>
      <c r="H1028" s="292">
        <f t="shared" si="35"/>
        <v>0</v>
      </c>
    </row>
    <row r="1029" spans="1:9" s="19" customFormat="1" x14ac:dyDescent="0.2">
      <c r="A1029" s="423"/>
      <c r="B1029" s="424"/>
      <c r="C1029" s="75" t="s">
        <v>824</v>
      </c>
      <c r="D1029" s="293">
        <v>0</v>
      </c>
      <c r="E1029" s="293">
        <v>0</v>
      </c>
      <c r="F1029" s="293">
        <v>0</v>
      </c>
      <c r="G1029" s="293">
        <v>0</v>
      </c>
      <c r="H1029" s="293" t="s">
        <v>97</v>
      </c>
    </row>
    <row r="1030" spans="1:9" s="19" customFormat="1" x14ac:dyDescent="0.2">
      <c r="A1030" s="423"/>
      <c r="B1030" s="424"/>
      <c r="C1030" s="75" t="s">
        <v>825</v>
      </c>
      <c r="D1030" s="293">
        <v>0</v>
      </c>
      <c r="E1030" s="293">
        <v>0</v>
      </c>
      <c r="F1030" s="293">
        <v>0</v>
      </c>
      <c r="G1030" s="293">
        <v>0</v>
      </c>
      <c r="H1030" s="293" t="s">
        <v>97</v>
      </c>
    </row>
    <row r="1031" spans="1:9" s="19" customFormat="1" x14ac:dyDescent="0.2">
      <c r="A1031" s="423"/>
      <c r="B1031" s="424"/>
      <c r="C1031" s="75" t="s">
        <v>826</v>
      </c>
      <c r="D1031" s="293">
        <v>0</v>
      </c>
      <c r="E1031" s="293">
        <v>0</v>
      </c>
      <c r="F1031" s="293">
        <v>0</v>
      </c>
      <c r="G1031" s="293">
        <v>0</v>
      </c>
      <c r="H1031" s="293" t="s">
        <v>97</v>
      </c>
    </row>
    <row r="1032" spans="1:9" s="19" customFormat="1" x14ac:dyDescent="0.2">
      <c r="A1032" s="425" t="s">
        <v>548</v>
      </c>
      <c r="B1032" s="426" t="s">
        <v>549</v>
      </c>
      <c r="C1032" s="74" t="s">
        <v>822</v>
      </c>
      <c r="D1032" s="292">
        <v>25</v>
      </c>
      <c r="E1032" s="292">
        <v>100</v>
      </c>
      <c r="F1032" s="292">
        <v>25</v>
      </c>
      <c r="G1032" s="292">
        <v>100</v>
      </c>
      <c r="H1032" s="292">
        <f t="shared" ref="H1032:H1033" si="36">F1032/D1032*100-100</f>
        <v>0</v>
      </c>
    </row>
    <row r="1033" spans="1:9" s="19" customFormat="1" ht="31.5" x14ac:dyDescent="0.2">
      <c r="A1033" s="425"/>
      <c r="B1033" s="426"/>
      <c r="C1033" s="74" t="s">
        <v>823</v>
      </c>
      <c r="D1033" s="292">
        <v>25</v>
      </c>
      <c r="E1033" s="292">
        <v>100</v>
      </c>
      <c r="F1033" s="292">
        <v>25</v>
      </c>
      <c r="G1033" s="292">
        <v>100</v>
      </c>
      <c r="H1033" s="292">
        <f t="shared" si="36"/>
        <v>0</v>
      </c>
    </row>
    <row r="1034" spans="1:9" s="19" customFormat="1" x14ac:dyDescent="0.2">
      <c r="A1034" s="425"/>
      <c r="B1034" s="426"/>
      <c r="C1034" s="74" t="s">
        <v>824</v>
      </c>
      <c r="D1034" s="292">
        <v>0</v>
      </c>
      <c r="E1034" s="292">
        <v>0</v>
      </c>
      <c r="F1034" s="292">
        <v>0</v>
      </c>
      <c r="G1034" s="292">
        <v>0</v>
      </c>
      <c r="H1034" s="292" t="s">
        <v>97</v>
      </c>
    </row>
    <row r="1035" spans="1:9" s="19" customFormat="1" x14ac:dyDescent="0.2">
      <c r="A1035" s="425"/>
      <c r="B1035" s="426"/>
      <c r="C1035" s="74" t="s">
        <v>825</v>
      </c>
      <c r="D1035" s="292">
        <v>0</v>
      </c>
      <c r="E1035" s="292">
        <v>0</v>
      </c>
      <c r="F1035" s="292">
        <v>0</v>
      </c>
      <c r="G1035" s="292">
        <v>0</v>
      </c>
      <c r="H1035" s="292" t="s">
        <v>97</v>
      </c>
    </row>
    <row r="1036" spans="1:9" s="19" customFormat="1" x14ac:dyDescent="0.2">
      <c r="A1036" s="425"/>
      <c r="B1036" s="426"/>
      <c r="C1036" s="74" t="s">
        <v>826</v>
      </c>
      <c r="D1036" s="292">
        <v>0</v>
      </c>
      <c r="E1036" s="292">
        <v>0</v>
      </c>
      <c r="F1036" s="292">
        <v>0</v>
      </c>
      <c r="G1036" s="292">
        <v>0</v>
      </c>
      <c r="H1036" s="292" t="s">
        <v>97</v>
      </c>
    </row>
    <row r="1037" spans="1:9" s="52" customFormat="1" ht="24" customHeight="1" x14ac:dyDescent="0.2">
      <c r="A1037" s="423" t="s">
        <v>551</v>
      </c>
      <c r="B1037" s="424" t="s">
        <v>1154</v>
      </c>
      <c r="C1037" s="75" t="s">
        <v>889</v>
      </c>
      <c r="D1037" s="293">
        <f>D1038+D1039+D1040+D1041</f>
        <v>11627.45</v>
      </c>
      <c r="E1037" s="293">
        <f>D1037/D1037*100</f>
        <v>100</v>
      </c>
      <c r="F1037" s="293">
        <f>F1038+F1039+F1040+F1041</f>
        <v>12628.32316</v>
      </c>
      <c r="G1037" s="293">
        <f>F1037/F1037*100</f>
        <v>100</v>
      </c>
      <c r="H1037" s="293">
        <f>F1037/D1037*100-100</f>
        <v>8.6078474644053529</v>
      </c>
      <c r="I1037" s="10"/>
    </row>
    <row r="1038" spans="1:9" s="52" customFormat="1" ht="33" customHeight="1" x14ac:dyDescent="0.2">
      <c r="A1038" s="423"/>
      <c r="B1038" s="424"/>
      <c r="C1038" s="75" t="s">
        <v>823</v>
      </c>
      <c r="D1038" s="293">
        <f>D1043+D1058+D1073</f>
        <v>151</v>
      </c>
      <c r="E1038" s="293">
        <f>D1038/D1037*100</f>
        <v>1.2986510369857536</v>
      </c>
      <c r="F1038" s="293">
        <f>F1043+F1058+F1073</f>
        <v>94.962980000000002</v>
      </c>
      <c r="G1038" s="293">
        <f>F1038/F1037*100</f>
        <v>0.75198408210516532</v>
      </c>
      <c r="H1038" s="293">
        <f>F1038/D1038*100-100</f>
        <v>-37.110609271523174</v>
      </c>
      <c r="I1038" s="10"/>
    </row>
    <row r="1039" spans="1:9" s="52" customFormat="1" ht="18.75" customHeight="1" x14ac:dyDescent="0.2">
      <c r="A1039" s="423"/>
      <c r="B1039" s="424"/>
      <c r="C1039" s="75" t="s">
        <v>890</v>
      </c>
      <c r="D1039" s="293">
        <f>D1044+D1059+D1074</f>
        <v>6483</v>
      </c>
      <c r="E1039" s="293">
        <f>D1039/D1037*100</f>
        <v>55.755991210454567</v>
      </c>
      <c r="F1039" s="293">
        <f>F1044+F1059+F1074</f>
        <v>4608.0201500000003</v>
      </c>
      <c r="G1039" s="293">
        <f>F1039/F1037*100</f>
        <v>36.48956470005318</v>
      </c>
      <c r="H1039" s="293">
        <f>F1039/D1039*100-100</f>
        <v>-28.921484652167209</v>
      </c>
      <c r="I1039" s="10"/>
    </row>
    <row r="1040" spans="1:9" s="52" customFormat="1" ht="21" customHeight="1" x14ac:dyDescent="0.2">
      <c r="A1040" s="423"/>
      <c r="B1040" s="424"/>
      <c r="C1040" s="75" t="s">
        <v>825</v>
      </c>
      <c r="D1040" s="293">
        <f>D1045+D1060+D1075</f>
        <v>3520</v>
      </c>
      <c r="E1040" s="293">
        <f>D1040/D1037*100</f>
        <v>30.273189736356638</v>
      </c>
      <c r="F1040" s="293">
        <f>F1045+F1060+F1075</f>
        <v>2245.0403799999999</v>
      </c>
      <c r="G1040" s="293">
        <f>F1040/F1037*100</f>
        <v>17.777818571440484</v>
      </c>
      <c r="H1040" s="293">
        <f>F1040/D1040*100-100</f>
        <v>-36.220443750000001</v>
      </c>
      <c r="I1040" s="10"/>
    </row>
    <row r="1041" spans="1:9" s="52" customFormat="1" ht="24.75" customHeight="1" x14ac:dyDescent="0.2">
      <c r="A1041" s="423"/>
      <c r="B1041" s="424"/>
      <c r="C1041" s="75" t="s">
        <v>826</v>
      </c>
      <c r="D1041" s="293">
        <f>D1046+D1061+D1076</f>
        <v>1473.45</v>
      </c>
      <c r="E1041" s="293">
        <f>D1041/D1037*100</f>
        <v>12.672168016203036</v>
      </c>
      <c r="F1041" s="293">
        <f>F1046+F1061+F1076</f>
        <v>5680.2996499999999</v>
      </c>
      <c r="G1041" s="293">
        <f>F1041/F1037*100</f>
        <v>44.980632646401169</v>
      </c>
      <c r="H1041" s="293">
        <f>F1041/D1041*100-100</f>
        <v>285.51017340255862</v>
      </c>
      <c r="I1041" s="10"/>
    </row>
    <row r="1042" spans="1:9" s="52" customFormat="1" ht="19.5" customHeight="1" x14ac:dyDescent="0.2">
      <c r="A1042" s="423" t="s">
        <v>557</v>
      </c>
      <c r="B1042" s="424" t="s">
        <v>558</v>
      </c>
      <c r="C1042" s="75" t="s">
        <v>889</v>
      </c>
      <c r="D1042" s="293">
        <f>D1047+D1052</f>
        <v>0</v>
      </c>
      <c r="E1042" s="293">
        <v>0</v>
      </c>
      <c r="F1042" s="293">
        <f>F1047+F1052</f>
        <v>0</v>
      </c>
      <c r="G1042" s="293">
        <v>0</v>
      </c>
      <c r="H1042" s="293">
        <v>0</v>
      </c>
      <c r="I1042" s="10"/>
    </row>
    <row r="1043" spans="1:9" s="52" customFormat="1" ht="33" customHeight="1" x14ac:dyDescent="0.2">
      <c r="A1043" s="423"/>
      <c r="B1043" s="424"/>
      <c r="C1043" s="75" t="s">
        <v>823</v>
      </c>
      <c r="D1043" s="293">
        <f>D1048+D1053</f>
        <v>0</v>
      </c>
      <c r="E1043" s="293">
        <v>0</v>
      </c>
      <c r="F1043" s="293">
        <f>F1048+F1053</f>
        <v>0</v>
      </c>
      <c r="G1043" s="293">
        <v>0</v>
      </c>
      <c r="H1043" s="293">
        <v>0</v>
      </c>
      <c r="I1043" s="10"/>
    </row>
    <row r="1044" spans="1:9" s="52" customFormat="1" ht="16.5" customHeight="1" x14ac:dyDescent="0.2">
      <c r="A1044" s="423"/>
      <c r="B1044" s="424"/>
      <c r="C1044" s="75" t="s">
        <v>890</v>
      </c>
      <c r="D1044" s="293">
        <v>0</v>
      </c>
      <c r="E1044" s="293">
        <v>0</v>
      </c>
      <c r="F1044" s="293">
        <v>0</v>
      </c>
      <c r="G1044" s="293">
        <v>0</v>
      </c>
      <c r="H1044" s="293">
        <v>0</v>
      </c>
      <c r="I1044" s="10"/>
    </row>
    <row r="1045" spans="1:9" s="52" customFormat="1" ht="15.75" customHeight="1" x14ac:dyDescent="0.2">
      <c r="A1045" s="423"/>
      <c r="B1045" s="424"/>
      <c r="C1045" s="75" t="s">
        <v>825</v>
      </c>
      <c r="D1045" s="293">
        <v>0</v>
      </c>
      <c r="E1045" s="293">
        <v>0</v>
      </c>
      <c r="F1045" s="293">
        <v>0</v>
      </c>
      <c r="G1045" s="293">
        <v>0</v>
      </c>
      <c r="H1045" s="293">
        <v>0</v>
      </c>
      <c r="I1045" s="10"/>
    </row>
    <row r="1046" spans="1:9" s="52" customFormat="1" ht="17.25" customHeight="1" x14ac:dyDescent="0.2">
      <c r="A1046" s="423"/>
      <c r="B1046" s="424"/>
      <c r="C1046" s="75" t="s">
        <v>826</v>
      </c>
      <c r="D1046" s="293">
        <v>0</v>
      </c>
      <c r="E1046" s="293">
        <v>0</v>
      </c>
      <c r="F1046" s="293">
        <v>0</v>
      </c>
      <c r="G1046" s="293">
        <v>0</v>
      </c>
      <c r="H1046" s="293">
        <v>0</v>
      </c>
      <c r="I1046" s="10"/>
    </row>
    <row r="1047" spans="1:9" s="12" customFormat="1" ht="25.5" customHeight="1" x14ac:dyDescent="0.2">
      <c r="A1047" s="425" t="s">
        <v>565</v>
      </c>
      <c r="B1047" s="426" t="s">
        <v>108</v>
      </c>
      <c r="C1047" s="74" t="s">
        <v>889</v>
      </c>
      <c r="D1047" s="292">
        <f>SUM(D1048:D1051)</f>
        <v>0</v>
      </c>
      <c r="E1047" s="292">
        <v>0</v>
      </c>
      <c r="F1047" s="292">
        <f>SUM(F1048:F1051)</f>
        <v>0</v>
      </c>
      <c r="G1047" s="292">
        <v>0</v>
      </c>
      <c r="H1047" s="292">
        <v>0</v>
      </c>
      <c r="I1047" s="2"/>
    </row>
    <row r="1048" spans="1:9" s="12" customFormat="1" ht="29.25" customHeight="1" x14ac:dyDescent="0.2">
      <c r="A1048" s="425"/>
      <c r="B1048" s="426"/>
      <c r="C1048" s="74" t="s">
        <v>823</v>
      </c>
      <c r="D1048" s="292">
        <v>0</v>
      </c>
      <c r="E1048" s="292">
        <v>0</v>
      </c>
      <c r="F1048" s="292">
        <v>0</v>
      </c>
      <c r="G1048" s="292">
        <v>0</v>
      </c>
      <c r="H1048" s="292">
        <v>0</v>
      </c>
      <c r="I1048" s="2"/>
    </row>
    <row r="1049" spans="1:9" s="12" customFormat="1" ht="19.5" customHeight="1" x14ac:dyDescent="0.2">
      <c r="A1049" s="425"/>
      <c r="B1049" s="426"/>
      <c r="C1049" s="74" t="s">
        <v>890</v>
      </c>
      <c r="D1049" s="292">
        <v>0</v>
      </c>
      <c r="E1049" s="292">
        <v>0</v>
      </c>
      <c r="F1049" s="292">
        <v>0</v>
      </c>
      <c r="G1049" s="292">
        <v>0</v>
      </c>
      <c r="H1049" s="292">
        <v>0</v>
      </c>
      <c r="I1049" s="2"/>
    </row>
    <row r="1050" spans="1:9" s="12" customFormat="1" ht="19.5" customHeight="1" x14ac:dyDescent="0.2">
      <c r="A1050" s="425"/>
      <c r="B1050" s="426"/>
      <c r="C1050" s="74" t="s">
        <v>825</v>
      </c>
      <c r="D1050" s="292">
        <v>0</v>
      </c>
      <c r="E1050" s="292">
        <v>0</v>
      </c>
      <c r="F1050" s="292">
        <v>0</v>
      </c>
      <c r="G1050" s="292">
        <v>0</v>
      </c>
      <c r="H1050" s="292">
        <v>0</v>
      </c>
      <c r="I1050" s="2"/>
    </row>
    <row r="1051" spans="1:9" s="12" customFormat="1" ht="19.5" customHeight="1" x14ac:dyDescent="0.2">
      <c r="A1051" s="425"/>
      <c r="B1051" s="426"/>
      <c r="C1051" s="74" t="s">
        <v>826</v>
      </c>
      <c r="D1051" s="292">
        <v>0</v>
      </c>
      <c r="E1051" s="292">
        <v>0</v>
      </c>
      <c r="F1051" s="292">
        <v>0</v>
      </c>
      <c r="G1051" s="292">
        <v>0</v>
      </c>
      <c r="H1051" s="292">
        <v>0</v>
      </c>
      <c r="I1051" s="2"/>
    </row>
    <row r="1052" spans="1:9" s="12" customFormat="1" ht="20.25" customHeight="1" x14ac:dyDescent="0.2">
      <c r="A1052" s="425" t="s">
        <v>568</v>
      </c>
      <c r="B1052" s="426" t="s">
        <v>891</v>
      </c>
      <c r="C1052" s="74" t="s">
        <v>889</v>
      </c>
      <c r="D1052" s="292">
        <f>D1053+D1054+D1055+D1056</f>
        <v>0</v>
      </c>
      <c r="E1052" s="292">
        <v>0</v>
      </c>
      <c r="F1052" s="292">
        <f>SUM(F1053:F1056)</f>
        <v>0</v>
      </c>
      <c r="G1052" s="292">
        <v>0</v>
      </c>
      <c r="H1052" s="292">
        <v>0</v>
      </c>
      <c r="I1052" s="2"/>
    </row>
    <row r="1053" spans="1:9" s="12" customFormat="1" ht="27.75" customHeight="1" x14ac:dyDescent="0.2">
      <c r="A1053" s="425"/>
      <c r="B1053" s="426"/>
      <c r="C1053" s="74" t="s">
        <v>823</v>
      </c>
      <c r="D1053" s="292">
        <v>0</v>
      </c>
      <c r="E1053" s="292">
        <v>0</v>
      </c>
      <c r="F1053" s="292">
        <v>0</v>
      </c>
      <c r="G1053" s="292">
        <v>0</v>
      </c>
      <c r="H1053" s="292">
        <v>0</v>
      </c>
      <c r="I1053" s="2"/>
    </row>
    <row r="1054" spans="1:9" s="12" customFormat="1" ht="18" customHeight="1" x14ac:dyDescent="0.2">
      <c r="A1054" s="425"/>
      <c r="B1054" s="426"/>
      <c r="C1054" s="74" t="s">
        <v>890</v>
      </c>
      <c r="D1054" s="292">
        <v>0</v>
      </c>
      <c r="E1054" s="292">
        <v>0</v>
      </c>
      <c r="F1054" s="292">
        <v>0</v>
      </c>
      <c r="G1054" s="292">
        <v>0</v>
      </c>
      <c r="H1054" s="292">
        <v>0</v>
      </c>
      <c r="I1054" s="2"/>
    </row>
    <row r="1055" spans="1:9" s="12" customFormat="1" ht="18.75" customHeight="1" x14ac:dyDescent="0.2">
      <c r="A1055" s="425"/>
      <c r="B1055" s="426"/>
      <c r="C1055" s="74" t="s">
        <v>825</v>
      </c>
      <c r="D1055" s="292">
        <v>0</v>
      </c>
      <c r="E1055" s="292">
        <v>0</v>
      </c>
      <c r="F1055" s="292">
        <v>0</v>
      </c>
      <c r="G1055" s="292">
        <v>0</v>
      </c>
      <c r="H1055" s="292">
        <v>0</v>
      </c>
      <c r="I1055" s="2"/>
    </row>
    <row r="1056" spans="1:9" s="12" customFormat="1" ht="24.75" customHeight="1" x14ac:dyDescent="0.2">
      <c r="A1056" s="425"/>
      <c r="B1056" s="426"/>
      <c r="C1056" s="74" t="s">
        <v>826</v>
      </c>
      <c r="D1056" s="292">
        <v>0</v>
      </c>
      <c r="E1056" s="292">
        <v>0</v>
      </c>
      <c r="F1056" s="292">
        <v>0</v>
      </c>
      <c r="G1056" s="292">
        <v>0</v>
      </c>
      <c r="H1056" s="292">
        <v>0</v>
      </c>
      <c r="I1056" s="2"/>
    </row>
    <row r="1057" spans="1:9" s="52" customFormat="1" ht="18" customHeight="1" x14ac:dyDescent="0.2">
      <c r="A1057" s="423" t="s">
        <v>572</v>
      </c>
      <c r="B1057" s="424" t="s">
        <v>1140</v>
      </c>
      <c r="C1057" s="75" t="s">
        <v>889</v>
      </c>
      <c r="D1057" s="293">
        <f>D1062+D1067</f>
        <v>0</v>
      </c>
      <c r="E1057" s="293">
        <v>0</v>
      </c>
      <c r="F1057" s="293">
        <f>F1062+F1067</f>
        <v>0</v>
      </c>
      <c r="G1057" s="293">
        <v>0</v>
      </c>
      <c r="H1057" s="293">
        <v>0</v>
      </c>
      <c r="I1057" s="10"/>
    </row>
    <row r="1058" spans="1:9" s="52" customFormat="1" ht="27" customHeight="1" x14ac:dyDescent="0.2">
      <c r="A1058" s="423"/>
      <c r="B1058" s="424"/>
      <c r="C1058" s="75" t="s">
        <v>823</v>
      </c>
      <c r="D1058" s="293">
        <v>0</v>
      </c>
      <c r="E1058" s="293">
        <v>0</v>
      </c>
      <c r="F1058" s="293">
        <v>0</v>
      </c>
      <c r="G1058" s="293">
        <v>0</v>
      </c>
      <c r="H1058" s="293">
        <v>0</v>
      </c>
      <c r="I1058" s="10"/>
    </row>
    <row r="1059" spans="1:9" s="52" customFormat="1" ht="18" customHeight="1" x14ac:dyDescent="0.2">
      <c r="A1059" s="423"/>
      <c r="B1059" s="424"/>
      <c r="C1059" s="75" t="s">
        <v>890</v>
      </c>
      <c r="D1059" s="293">
        <f>D1064+D1069</f>
        <v>0</v>
      </c>
      <c r="E1059" s="293">
        <v>0</v>
      </c>
      <c r="F1059" s="293">
        <f>F1064+F1069</f>
        <v>0</v>
      </c>
      <c r="G1059" s="293">
        <v>0</v>
      </c>
      <c r="H1059" s="293">
        <v>0</v>
      </c>
      <c r="I1059" s="10"/>
    </row>
    <row r="1060" spans="1:9" s="52" customFormat="1" ht="18" customHeight="1" x14ac:dyDescent="0.2">
      <c r="A1060" s="423"/>
      <c r="B1060" s="424"/>
      <c r="C1060" s="75" t="s">
        <v>825</v>
      </c>
      <c r="D1060" s="293">
        <f>D1065+D1070</f>
        <v>0</v>
      </c>
      <c r="E1060" s="293">
        <v>0</v>
      </c>
      <c r="F1060" s="293">
        <f>F1065+F1070</f>
        <v>0</v>
      </c>
      <c r="G1060" s="293">
        <v>0</v>
      </c>
      <c r="H1060" s="293">
        <v>0</v>
      </c>
      <c r="I1060" s="10"/>
    </row>
    <row r="1061" spans="1:9" s="52" customFormat="1" ht="18" customHeight="1" x14ac:dyDescent="0.2">
      <c r="A1061" s="423"/>
      <c r="B1061" s="424"/>
      <c r="C1061" s="75" t="s">
        <v>826</v>
      </c>
      <c r="D1061" s="293">
        <f>D1066+D1071</f>
        <v>0</v>
      </c>
      <c r="E1061" s="293">
        <v>0</v>
      </c>
      <c r="F1061" s="293">
        <f>F1066+F1071</f>
        <v>0</v>
      </c>
      <c r="G1061" s="293">
        <v>0</v>
      </c>
      <c r="H1061" s="293">
        <v>0</v>
      </c>
      <c r="I1061" s="10"/>
    </row>
    <row r="1062" spans="1:9" s="53" customFormat="1" ht="18.75" customHeight="1" x14ac:dyDescent="0.2">
      <c r="A1062" s="425" t="s">
        <v>580</v>
      </c>
      <c r="B1062" s="426" t="s">
        <v>108</v>
      </c>
      <c r="C1062" s="74" t="s">
        <v>889</v>
      </c>
      <c r="D1062" s="292">
        <f>SUM(D1063:D1066)</f>
        <v>0</v>
      </c>
      <c r="E1062" s="292">
        <v>0</v>
      </c>
      <c r="F1062" s="292">
        <f>SUM(F1063:F1066)</f>
        <v>0</v>
      </c>
      <c r="G1062" s="292">
        <v>0</v>
      </c>
      <c r="H1062" s="292">
        <v>0</v>
      </c>
      <c r="I1062" s="7"/>
    </row>
    <row r="1063" spans="1:9" s="12" customFormat="1" ht="31.5" customHeight="1" x14ac:dyDescent="0.2">
      <c r="A1063" s="425"/>
      <c r="B1063" s="426"/>
      <c r="C1063" s="74" t="s">
        <v>823</v>
      </c>
      <c r="D1063" s="292">
        <v>0</v>
      </c>
      <c r="E1063" s="292">
        <v>0</v>
      </c>
      <c r="F1063" s="292">
        <v>0</v>
      </c>
      <c r="G1063" s="292">
        <v>0</v>
      </c>
      <c r="H1063" s="292">
        <v>0</v>
      </c>
      <c r="I1063" s="2"/>
    </row>
    <row r="1064" spans="1:9" s="12" customFormat="1" ht="18.75" customHeight="1" x14ac:dyDescent="0.2">
      <c r="A1064" s="425"/>
      <c r="B1064" s="426"/>
      <c r="C1064" s="74" t="s">
        <v>890</v>
      </c>
      <c r="D1064" s="292">
        <v>0</v>
      </c>
      <c r="E1064" s="292">
        <v>0</v>
      </c>
      <c r="F1064" s="292">
        <v>0</v>
      </c>
      <c r="G1064" s="292">
        <v>0</v>
      </c>
      <c r="H1064" s="292">
        <v>0</v>
      </c>
      <c r="I1064" s="2"/>
    </row>
    <row r="1065" spans="1:9" s="12" customFormat="1" ht="19.5" customHeight="1" x14ac:dyDescent="0.2">
      <c r="A1065" s="425"/>
      <c r="B1065" s="426"/>
      <c r="C1065" s="74" t="s">
        <v>825</v>
      </c>
      <c r="D1065" s="292">
        <v>0</v>
      </c>
      <c r="E1065" s="292">
        <v>0</v>
      </c>
      <c r="F1065" s="292">
        <v>0</v>
      </c>
      <c r="G1065" s="292">
        <v>0</v>
      </c>
      <c r="H1065" s="292">
        <v>0</v>
      </c>
      <c r="I1065" s="2"/>
    </row>
    <row r="1066" spans="1:9" s="12" customFormat="1" ht="19.5" customHeight="1" x14ac:dyDescent="0.2">
      <c r="A1066" s="425"/>
      <c r="B1066" s="426"/>
      <c r="C1066" s="74" t="s">
        <v>826</v>
      </c>
      <c r="D1066" s="292">
        <v>0</v>
      </c>
      <c r="E1066" s="292">
        <v>0</v>
      </c>
      <c r="F1066" s="292">
        <v>0</v>
      </c>
      <c r="G1066" s="292">
        <v>0</v>
      </c>
      <c r="H1066" s="292">
        <v>0</v>
      </c>
      <c r="I1066" s="2"/>
    </row>
    <row r="1067" spans="1:9" s="12" customFormat="1" ht="19.5" customHeight="1" x14ac:dyDescent="0.2">
      <c r="A1067" s="425" t="s">
        <v>584</v>
      </c>
      <c r="B1067" s="426" t="s">
        <v>891</v>
      </c>
      <c r="C1067" s="74" t="s">
        <v>889</v>
      </c>
      <c r="D1067" s="292">
        <f>SUM(D1068:D1071)</f>
        <v>0</v>
      </c>
      <c r="E1067" s="292">
        <v>0</v>
      </c>
      <c r="F1067" s="292">
        <f>SUM(F1068:F1071)</f>
        <v>0</v>
      </c>
      <c r="G1067" s="292">
        <v>0</v>
      </c>
      <c r="H1067" s="292">
        <v>0</v>
      </c>
      <c r="I1067" s="2"/>
    </row>
    <row r="1068" spans="1:9" s="12" customFormat="1" ht="29.25" customHeight="1" x14ac:dyDescent="0.2">
      <c r="A1068" s="425"/>
      <c r="B1068" s="426"/>
      <c r="C1068" s="74" t="s">
        <v>823</v>
      </c>
      <c r="D1068" s="292">
        <v>0</v>
      </c>
      <c r="E1068" s="292">
        <v>0</v>
      </c>
      <c r="F1068" s="292">
        <v>0</v>
      </c>
      <c r="G1068" s="292">
        <v>0</v>
      </c>
      <c r="H1068" s="292">
        <v>0</v>
      </c>
      <c r="I1068" s="2"/>
    </row>
    <row r="1069" spans="1:9" s="12" customFormat="1" ht="19.5" customHeight="1" x14ac:dyDescent="0.2">
      <c r="A1069" s="425"/>
      <c r="B1069" s="426"/>
      <c r="C1069" s="74" t="s">
        <v>890</v>
      </c>
      <c r="D1069" s="292">
        <v>0</v>
      </c>
      <c r="E1069" s="292">
        <v>0</v>
      </c>
      <c r="F1069" s="292">
        <v>0</v>
      </c>
      <c r="G1069" s="292">
        <v>0</v>
      </c>
      <c r="H1069" s="292">
        <v>0</v>
      </c>
      <c r="I1069" s="2"/>
    </row>
    <row r="1070" spans="1:9" s="12" customFormat="1" ht="20.25" customHeight="1" x14ac:dyDescent="0.2">
      <c r="A1070" s="425"/>
      <c r="B1070" s="426"/>
      <c r="C1070" s="74" t="s">
        <v>825</v>
      </c>
      <c r="D1070" s="292">
        <v>0</v>
      </c>
      <c r="E1070" s="292">
        <v>0</v>
      </c>
      <c r="F1070" s="292">
        <v>0</v>
      </c>
      <c r="G1070" s="292">
        <v>0</v>
      </c>
      <c r="H1070" s="292">
        <v>0</v>
      </c>
      <c r="I1070" s="2"/>
    </row>
    <row r="1071" spans="1:9" s="12" customFormat="1" ht="18.75" customHeight="1" x14ac:dyDescent="0.2">
      <c r="A1071" s="425"/>
      <c r="B1071" s="426"/>
      <c r="C1071" s="74" t="s">
        <v>826</v>
      </c>
      <c r="D1071" s="292">
        <v>0</v>
      </c>
      <c r="E1071" s="292">
        <v>0</v>
      </c>
      <c r="F1071" s="292">
        <v>0</v>
      </c>
      <c r="G1071" s="292">
        <v>0</v>
      </c>
      <c r="H1071" s="292">
        <v>0</v>
      </c>
      <c r="I1071" s="2"/>
    </row>
    <row r="1072" spans="1:9" s="52" customFormat="1" ht="19.5" customHeight="1" x14ac:dyDescent="0.2">
      <c r="A1072" s="423" t="s">
        <v>588</v>
      </c>
      <c r="B1072" s="424" t="s">
        <v>1141</v>
      </c>
      <c r="C1072" s="75" t="s">
        <v>889</v>
      </c>
      <c r="D1072" s="293">
        <f>D1077+D1082+D1087</f>
        <v>11627.45</v>
      </c>
      <c r="E1072" s="293">
        <f>D1072/D1072*100</f>
        <v>100</v>
      </c>
      <c r="F1072" s="293">
        <f>F1077+F1082+F1087</f>
        <v>12628.323160000002</v>
      </c>
      <c r="G1072" s="293">
        <f>F1072/F1072*100</f>
        <v>100</v>
      </c>
      <c r="H1072" s="258">
        <f t="shared" ref="H1072:H1078" si="37">F1072/D1072*100-100</f>
        <v>8.6078474644053529</v>
      </c>
      <c r="I1072" s="10"/>
    </row>
    <row r="1073" spans="1:9" s="52" customFormat="1" ht="32.25" customHeight="1" x14ac:dyDescent="0.2">
      <c r="A1073" s="423"/>
      <c r="B1073" s="424"/>
      <c r="C1073" s="75" t="s">
        <v>823</v>
      </c>
      <c r="D1073" s="293">
        <f>D1078+D1083+D1088</f>
        <v>151</v>
      </c>
      <c r="E1073" s="293">
        <f>D1073/D1072*100</f>
        <v>1.2986510369857536</v>
      </c>
      <c r="F1073" s="293">
        <f>F1078+F1083+F1088</f>
        <v>94.962980000000002</v>
      </c>
      <c r="G1073" s="293">
        <f>F1073/F1072*100</f>
        <v>0.75198408210516521</v>
      </c>
      <c r="H1073" s="258">
        <f t="shared" si="37"/>
        <v>-37.110609271523174</v>
      </c>
      <c r="I1073" s="10"/>
    </row>
    <row r="1074" spans="1:9" s="52" customFormat="1" ht="18" customHeight="1" x14ac:dyDescent="0.2">
      <c r="A1074" s="423"/>
      <c r="B1074" s="424"/>
      <c r="C1074" s="75" t="s">
        <v>890</v>
      </c>
      <c r="D1074" s="293">
        <f>D1079+D1084+D1089</f>
        <v>6483</v>
      </c>
      <c r="E1074" s="293">
        <f>D1074/D1072*100</f>
        <v>55.755991210454567</v>
      </c>
      <c r="F1074" s="293">
        <f>F1079+F1084+F1089</f>
        <v>4608.0201500000003</v>
      </c>
      <c r="G1074" s="293">
        <f>F1074/F1072*100</f>
        <v>36.489564700053172</v>
      </c>
      <c r="H1074" s="258">
        <f t="shared" si="37"/>
        <v>-28.921484652167209</v>
      </c>
      <c r="I1074" s="10"/>
    </row>
    <row r="1075" spans="1:9" s="52" customFormat="1" ht="19.5" customHeight="1" x14ac:dyDescent="0.2">
      <c r="A1075" s="423"/>
      <c r="B1075" s="424"/>
      <c r="C1075" s="75" t="s">
        <v>825</v>
      </c>
      <c r="D1075" s="293">
        <f>D1080+D1085+D1090</f>
        <v>3520</v>
      </c>
      <c r="E1075" s="293">
        <f>D1075/D1072*100</f>
        <v>30.273189736356638</v>
      </c>
      <c r="F1075" s="293">
        <f>F1080+F1085+F1090</f>
        <v>2245.0403799999999</v>
      </c>
      <c r="G1075" s="293">
        <f>F1075/F1072*100</f>
        <v>17.777818571440481</v>
      </c>
      <c r="H1075" s="293">
        <f t="shared" si="37"/>
        <v>-36.220443750000001</v>
      </c>
      <c r="I1075" s="10"/>
    </row>
    <row r="1076" spans="1:9" s="52" customFormat="1" x14ac:dyDescent="0.2">
      <c r="A1076" s="423"/>
      <c r="B1076" s="424"/>
      <c r="C1076" s="75" t="s">
        <v>826</v>
      </c>
      <c r="D1076" s="293">
        <f>D1081+D1086+D1091</f>
        <v>1473.45</v>
      </c>
      <c r="E1076" s="293">
        <f>D1076/D1072*100</f>
        <v>12.672168016203036</v>
      </c>
      <c r="F1076" s="293">
        <f>F1081+F1086+F1091</f>
        <v>5680.2996499999999</v>
      </c>
      <c r="G1076" s="293">
        <f>F1076/F1072*100</f>
        <v>44.980632646401162</v>
      </c>
      <c r="H1076" s="293">
        <f t="shared" si="37"/>
        <v>285.51017340255862</v>
      </c>
      <c r="I1076" s="10"/>
    </row>
    <row r="1077" spans="1:9" s="12" customFormat="1" ht="19.5" customHeight="1" x14ac:dyDescent="0.2">
      <c r="A1077" s="425" t="s">
        <v>591</v>
      </c>
      <c r="B1077" s="426" t="s">
        <v>892</v>
      </c>
      <c r="C1077" s="74" t="s">
        <v>889</v>
      </c>
      <c r="D1077" s="292">
        <f>SUM(D1078:D1081)</f>
        <v>51</v>
      </c>
      <c r="E1077" s="292">
        <f>D1077/D1077*100</f>
        <v>100</v>
      </c>
      <c r="F1077" s="292">
        <f>SUM(F1078:F1081)</f>
        <v>29.970980000000001</v>
      </c>
      <c r="G1077" s="292">
        <f>F1077/F1077*100</f>
        <v>100</v>
      </c>
      <c r="H1077" s="292">
        <f t="shared" si="37"/>
        <v>-41.233372549019606</v>
      </c>
      <c r="I1077" s="2"/>
    </row>
    <row r="1078" spans="1:9" s="12" customFormat="1" ht="27" customHeight="1" x14ac:dyDescent="0.2">
      <c r="A1078" s="425"/>
      <c r="B1078" s="426"/>
      <c r="C1078" s="74" t="s">
        <v>823</v>
      </c>
      <c r="D1078" s="292">
        <v>51</v>
      </c>
      <c r="E1078" s="292">
        <f>D1078/D1077*100</f>
        <v>100</v>
      </c>
      <c r="F1078" s="289">
        <v>29.970980000000001</v>
      </c>
      <c r="G1078" s="292">
        <f>F1078/F1077*100</f>
        <v>100</v>
      </c>
      <c r="H1078" s="292">
        <f t="shared" si="37"/>
        <v>-41.233372549019606</v>
      </c>
      <c r="I1078" s="2"/>
    </row>
    <row r="1079" spans="1:9" s="12" customFormat="1" ht="18" customHeight="1" x14ac:dyDescent="0.2">
      <c r="A1079" s="425"/>
      <c r="B1079" s="426"/>
      <c r="C1079" s="74" t="s">
        <v>890</v>
      </c>
      <c r="D1079" s="292">
        <v>0</v>
      </c>
      <c r="E1079" s="292">
        <f>D1079/D1077*100</f>
        <v>0</v>
      </c>
      <c r="F1079" s="289">
        <v>0</v>
      </c>
      <c r="G1079" s="292">
        <v>0</v>
      </c>
      <c r="H1079" s="292">
        <v>0</v>
      </c>
      <c r="I1079" s="2"/>
    </row>
    <row r="1080" spans="1:9" s="12" customFormat="1" ht="18.75" customHeight="1" x14ac:dyDescent="0.2">
      <c r="A1080" s="425"/>
      <c r="B1080" s="426"/>
      <c r="C1080" s="74" t="s">
        <v>825</v>
      </c>
      <c r="D1080" s="292">
        <v>0</v>
      </c>
      <c r="E1080" s="292">
        <f>D1080/D1077*100</f>
        <v>0</v>
      </c>
      <c r="F1080" s="289">
        <v>0</v>
      </c>
      <c r="G1080" s="292">
        <v>0</v>
      </c>
      <c r="H1080" s="292">
        <v>0</v>
      </c>
      <c r="I1080" s="2"/>
    </row>
    <row r="1081" spans="1:9" s="12" customFormat="1" ht="21" customHeight="1" x14ac:dyDescent="0.2">
      <c r="A1081" s="425"/>
      <c r="B1081" s="426"/>
      <c r="C1081" s="74" t="s">
        <v>826</v>
      </c>
      <c r="D1081" s="296">
        <v>0</v>
      </c>
      <c r="E1081" s="292">
        <f>D1081/D1077*100</f>
        <v>0</v>
      </c>
      <c r="F1081" s="297">
        <v>0</v>
      </c>
      <c r="G1081" s="292">
        <v>0</v>
      </c>
      <c r="H1081" s="292">
        <v>0</v>
      </c>
      <c r="I1081" s="2"/>
    </row>
    <row r="1082" spans="1:9" s="12" customFormat="1" ht="18" customHeight="1" x14ac:dyDescent="0.2">
      <c r="A1082" s="425" t="s">
        <v>606</v>
      </c>
      <c r="B1082" s="426" t="s">
        <v>893</v>
      </c>
      <c r="C1082" s="74" t="s">
        <v>889</v>
      </c>
      <c r="D1082" s="292">
        <f>SUM(D1083:D1086)</f>
        <v>180</v>
      </c>
      <c r="E1082" s="292">
        <f>D1082/D1082*100</f>
        <v>100</v>
      </c>
      <c r="F1082" s="292">
        <f>SUM(F1083:F1086)</f>
        <v>418.85253</v>
      </c>
      <c r="G1082" s="292">
        <f>F1082/F1082*100</f>
        <v>100</v>
      </c>
      <c r="H1082" s="292">
        <f>F1082/D1082*100-100</f>
        <v>132.69585000000001</v>
      </c>
      <c r="I1082" s="2"/>
    </row>
    <row r="1083" spans="1:9" s="12" customFormat="1" ht="29.25" customHeight="1" x14ac:dyDescent="0.2">
      <c r="A1083" s="425"/>
      <c r="B1083" s="426"/>
      <c r="C1083" s="74" t="s">
        <v>823</v>
      </c>
      <c r="D1083" s="292">
        <v>0</v>
      </c>
      <c r="E1083" s="292">
        <v>0</v>
      </c>
      <c r="F1083" s="289">
        <v>0</v>
      </c>
      <c r="G1083" s="292">
        <v>0</v>
      </c>
      <c r="H1083" s="292">
        <v>0</v>
      </c>
      <c r="I1083" s="2"/>
    </row>
    <row r="1084" spans="1:9" s="12" customFormat="1" ht="19.5" customHeight="1" x14ac:dyDescent="0.2">
      <c r="A1084" s="425"/>
      <c r="B1084" s="426"/>
      <c r="C1084" s="74" t="s">
        <v>890</v>
      </c>
      <c r="D1084" s="292">
        <v>0</v>
      </c>
      <c r="E1084" s="292">
        <v>0</v>
      </c>
      <c r="F1084" s="289">
        <v>361.44287000000003</v>
      </c>
      <c r="G1084" s="292">
        <f>F1084/F1082*100</f>
        <v>86.293586432437223</v>
      </c>
      <c r="H1084" s="292">
        <v>0</v>
      </c>
      <c r="I1084" s="2"/>
    </row>
    <row r="1085" spans="1:9" s="12" customFormat="1" ht="18" customHeight="1" x14ac:dyDescent="0.2">
      <c r="A1085" s="425"/>
      <c r="B1085" s="426"/>
      <c r="C1085" s="74" t="s">
        <v>825</v>
      </c>
      <c r="D1085" s="292">
        <v>180</v>
      </c>
      <c r="E1085" s="292">
        <f>D1085/D1082*100</f>
        <v>100</v>
      </c>
      <c r="F1085" s="289">
        <v>57.409660000000002</v>
      </c>
      <c r="G1085" s="292">
        <f>F1085/F1082*100</f>
        <v>13.706413567562789</v>
      </c>
      <c r="H1085" s="292">
        <f>F1085/D1085*100-100</f>
        <v>-68.10574444444444</v>
      </c>
      <c r="I1085" s="2"/>
    </row>
    <row r="1086" spans="1:9" s="12" customFormat="1" ht="21.75" customHeight="1" x14ac:dyDescent="0.2">
      <c r="A1086" s="425"/>
      <c r="B1086" s="426"/>
      <c r="C1086" s="74" t="s">
        <v>826</v>
      </c>
      <c r="D1086" s="296">
        <v>0</v>
      </c>
      <c r="E1086" s="292">
        <v>0</v>
      </c>
      <c r="F1086" s="297">
        <v>0</v>
      </c>
      <c r="G1086" s="292">
        <v>0</v>
      </c>
      <c r="H1086" s="292">
        <v>0</v>
      </c>
      <c r="I1086" s="2"/>
    </row>
    <row r="1087" spans="1:9" s="12" customFormat="1" ht="20.25" customHeight="1" x14ac:dyDescent="0.2">
      <c r="A1087" s="425" t="s">
        <v>608</v>
      </c>
      <c r="B1087" s="459" t="s">
        <v>928</v>
      </c>
      <c r="C1087" s="74" t="s">
        <v>889</v>
      </c>
      <c r="D1087" s="292">
        <f>D1088+D1089+D1090+D1091</f>
        <v>11396.45</v>
      </c>
      <c r="E1087" s="292">
        <f>D1087/D1087*100</f>
        <v>100</v>
      </c>
      <c r="F1087" s="292">
        <f>F1088+F1089+F1090+F1091</f>
        <v>12179.499650000002</v>
      </c>
      <c r="G1087" s="292">
        <f>F1087/F1087*100</f>
        <v>100</v>
      </c>
      <c r="H1087" s="292">
        <f t="shared" ref="H1087:H1092" si="38">F1087/D1087*100-100</f>
        <v>6.870996231282561</v>
      </c>
      <c r="I1087" s="2"/>
    </row>
    <row r="1088" spans="1:9" s="12" customFormat="1" ht="29.25" customHeight="1" x14ac:dyDescent="0.2">
      <c r="A1088" s="425"/>
      <c r="B1088" s="459"/>
      <c r="C1088" s="74" t="s">
        <v>823</v>
      </c>
      <c r="D1088" s="292">
        <v>100</v>
      </c>
      <c r="E1088" s="292">
        <f>D1088/D1087*100</f>
        <v>0.87746622851852984</v>
      </c>
      <c r="F1088" s="289">
        <v>64.992000000000004</v>
      </c>
      <c r="G1088" s="292">
        <f>F1088/F1087*100</f>
        <v>0.53361797994714832</v>
      </c>
      <c r="H1088" s="292">
        <f t="shared" si="38"/>
        <v>-35.007999999999996</v>
      </c>
      <c r="I1088" s="2"/>
    </row>
    <row r="1089" spans="1:9" s="12" customFormat="1" ht="18.75" customHeight="1" x14ac:dyDescent="0.2">
      <c r="A1089" s="425"/>
      <c r="B1089" s="459"/>
      <c r="C1089" s="74" t="s">
        <v>890</v>
      </c>
      <c r="D1089" s="292">
        <v>6483</v>
      </c>
      <c r="E1089" s="292">
        <f>D1089/D1087*100</f>
        <v>56.886135594856292</v>
      </c>
      <c r="F1089" s="289">
        <v>4246.5772800000004</v>
      </c>
      <c r="G1089" s="292">
        <f>F1089/F1087*100</f>
        <v>34.866598809746669</v>
      </c>
      <c r="H1089" s="292">
        <f t="shared" si="38"/>
        <v>-34.496725590004615</v>
      </c>
      <c r="I1089" s="2"/>
    </row>
    <row r="1090" spans="1:9" s="12" customFormat="1" ht="18.75" customHeight="1" x14ac:dyDescent="0.2">
      <c r="A1090" s="425"/>
      <c r="B1090" s="459"/>
      <c r="C1090" s="74" t="s">
        <v>825</v>
      </c>
      <c r="D1090" s="292">
        <v>3340</v>
      </c>
      <c r="E1090" s="292">
        <f>D1090/D1087*100</f>
        <v>29.307372032518899</v>
      </c>
      <c r="F1090" s="289">
        <v>2187.6307200000001</v>
      </c>
      <c r="G1090" s="292">
        <f>F1090/F1087*100</f>
        <v>17.961581205021009</v>
      </c>
      <c r="H1090" s="292">
        <f t="shared" si="38"/>
        <v>-34.502074251497007</v>
      </c>
      <c r="I1090" s="2"/>
    </row>
    <row r="1091" spans="1:9" s="12" customFormat="1" ht="26.25" customHeight="1" x14ac:dyDescent="0.2">
      <c r="A1091" s="425"/>
      <c r="B1091" s="459"/>
      <c r="C1091" s="74" t="s">
        <v>826</v>
      </c>
      <c r="D1091" s="292">
        <v>1473.45</v>
      </c>
      <c r="E1091" s="292">
        <f>D1091/D1087*100</f>
        <v>12.929026144106279</v>
      </c>
      <c r="F1091" s="289">
        <v>5680.2996499999999</v>
      </c>
      <c r="G1091" s="292">
        <f>F1091/F1087*100</f>
        <v>46.638202005285159</v>
      </c>
      <c r="H1091" s="292">
        <f t="shared" si="38"/>
        <v>285.51017340255862</v>
      </c>
      <c r="I1091" s="2"/>
    </row>
    <row r="1092" spans="1:9" x14ac:dyDescent="0.2">
      <c r="A1092" s="423" t="s">
        <v>621</v>
      </c>
      <c r="B1092" s="424" t="s">
        <v>622</v>
      </c>
      <c r="C1092" s="75" t="s">
        <v>822</v>
      </c>
      <c r="D1092" s="259">
        <f>SUM(D1093:D1096)</f>
        <v>460349.2</v>
      </c>
      <c r="E1092" s="259">
        <v>100</v>
      </c>
      <c r="F1092" s="259">
        <v>270705.2</v>
      </c>
      <c r="G1092" s="259">
        <v>100</v>
      </c>
      <c r="H1092" s="259">
        <f t="shared" si="38"/>
        <v>-41.19568362451809</v>
      </c>
    </row>
    <row r="1093" spans="1:9" ht="31.5" x14ac:dyDescent="0.2">
      <c r="A1093" s="423"/>
      <c r="B1093" s="424"/>
      <c r="C1093" s="75" t="s">
        <v>823</v>
      </c>
      <c r="D1093" s="259">
        <f>D1098+D1108+D1118+D1148+D1163+D1193+D1208</f>
        <v>254474.5</v>
      </c>
      <c r="E1093" s="259">
        <f>D1093/D1092*100</f>
        <v>55.278579825923444</v>
      </c>
      <c r="F1093" s="259">
        <f>F1098+F1108+F1118+F1148+F1163+F1193+F1208</f>
        <v>177744.7</v>
      </c>
      <c r="G1093" s="259">
        <v>62.804741028554858</v>
      </c>
      <c r="H1093" s="259">
        <f t="shared" ref="H1093:H1096" si="39">F1093/D1093*100-100</f>
        <v>-30.152254941064811</v>
      </c>
    </row>
    <row r="1094" spans="1:9" x14ac:dyDescent="0.2">
      <c r="A1094" s="423"/>
      <c r="B1094" s="424"/>
      <c r="C1094" s="75" t="s">
        <v>824</v>
      </c>
      <c r="D1094" s="259">
        <f>D1099+D1109+D1119+D1149+D1164+D1194+D1209</f>
        <v>21938.400000000001</v>
      </c>
      <c r="E1094" s="259">
        <f>D1094/D1092*100</f>
        <v>4.7655996795476128</v>
      </c>
      <c r="F1094" s="259">
        <v>49545.2</v>
      </c>
      <c r="G1094" s="259">
        <v>3.6639840041716236</v>
      </c>
      <c r="H1094" s="259">
        <f t="shared" si="39"/>
        <v>125.8378003865368</v>
      </c>
    </row>
    <row r="1095" spans="1:9" ht="24.75" customHeight="1" x14ac:dyDescent="0.2">
      <c r="A1095" s="423"/>
      <c r="B1095" s="424"/>
      <c r="C1095" s="75" t="s">
        <v>825</v>
      </c>
      <c r="D1095" s="259">
        <f t="shared" ref="D1095:D1096" si="40">D1100+D1110+D1120+D1150+D1165+D1195+D1210</f>
        <v>54706.6</v>
      </c>
      <c r="E1095" s="259">
        <f>D1095/D1092*100</f>
        <v>11.883717838545174</v>
      </c>
      <c r="F1095" s="259">
        <v>43415.3</v>
      </c>
      <c r="G1095" s="259">
        <v>1.6546387976291403</v>
      </c>
      <c r="H1095" s="259">
        <f t="shared" si="39"/>
        <v>-20.639739994808664</v>
      </c>
    </row>
    <row r="1096" spans="1:9" ht="25.5" customHeight="1" x14ac:dyDescent="0.2">
      <c r="A1096" s="423"/>
      <c r="B1096" s="424"/>
      <c r="C1096" s="75" t="s">
        <v>826</v>
      </c>
      <c r="D1096" s="259">
        <f t="shared" si="40"/>
        <v>129229.7</v>
      </c>
      <c r="E1096" s="259">
        <f t="shared" ref="E1096" si="41">D1096/D1095*100</f>
        <v>236.22323449090237</v>
      </c>
      <c r="F1096" s="259">
        <v>0</v>
      </c>
      <c r="G1096" s="259">
        <v>31.876636169644385</v>
      </c>
      <c r="H1096" s="259">
        <f t="shared" si="39"/>
        <v>-100</v>
      </c>
    </row>
    <row r="1097" spans="1:9" x14ac:dyDescent="0.2">
      <c r="A1097" s="423" t="s">
        <v>632</v>
      </c>
      <c r="B1097" s="445" t="s">
        <v>894</v>
      </c>
      <c r="C1097" s="75" t="s">
        <v>822</v>
      </c>
      <c r="D1097" s="259">
        <v>650</v>
      </c>
      <c r="E1097" s="259">
        <v>100</v>
      </c>
      <c r="F1097" s="293">
        <v>99</v>
      </c>
      <c r="G1097" s="259">
        <f>G1098+G1099+G1100+G1101</f>
        <v>100</v>
      </c>
      <c r="H1097" s="259">
        <f>F1097/D1097*100-100</f>
        <v>-84.769230769230774</v>
      </c>
    </row>
    <row r="1098" spans="1:9" ht="31.5" x14ac:dyDescent="0.2">
      <c r="A1098" s="423"/>
      <c r="B1098" s="445"/>
      <c r="C1098" s="75" t="s">
        <v>823</v>
      </c>
      <c r="D1098" s="259">
        <v>650</v>
      </c>
      <c r="E1098" s="259">
        <v>100</v>
      </c>
      <c r="F1098" s="259">
        <v>99</v>
      </c>
      <c r="G1098" s="259">
        <f>F1098/F1097*100</f>
        <v>100</v>
      </c>
      <c r="H1098" s="259">
        <f>F1098/D1098*100-100</f>
        <v>-84.769230769230774</v>
      </c>
    </row>
    <row r="1099" spans="1:9" x14ac:dyDescent="0.2">
      <c r="A1099" s="423"/>
      <c r="B1099" s="445"/>
      <c r="C1099" s="75" t="s">
        <v>824</v>
      </c>
      <c r="D1099" s="259">
        <v>0</v>
      </c>
      <c r="E1099" s="259">
        <v>0</v>
      </c>
      <c r="F1099" s="259">
        <v>0</v>
      </c>
      <c r="G1099" s="259">
        <f>F1099/F1097*100</f>
        <v>0</v>
      </c>
      <c r="H1099" s="259" t="s">
        <v>97</v>
      </c>
    </row>
    <row r="1100" spans="1:9" x14ac:dyDescent="0.2">
      <c r="A1100" s="423"/>
      <c r="B1100" s="445"/>
      <c r="C1100" s="75" t="s">
        <v>825</v>
      </c>
      <c r="D1100" s="259">
        <v>0</v>
      </c>
      <c r="E1100" s="259">
        <v>0</v>
      </c>
      <c r="F1100" s="259">
        <v>0</v>
      </c>
      <c r="G1100" s="259">
        <f>F1100/F1097*100</f>
        <v>0</v>
      </c>
      <c r="H1100" s="259" t="s">
        <v>97</v>
      </c>
    </row>
    <row r="1101" spans="1:9" x14ac:dyDescent="0.2">
      <c r="A1101" s="423"/>
      <c r="B1101" s="445"/>
      <c r="C1101" s="75" t="s">
        <v>826</v>
      </c>
      <c r="D1101" s="259">
        <v>0</v>
      </c>
      <c r="E1101" s="259">
        <v>0</v>
      </c>
      <c r="F1101" s="259">
        <v>0</v>
      </c>
      <c r="G1101" s="259">
        <f>F1101/F1097*100</f>
        <v>0</v>
      </c>
      <c r="H1101" s="259" t="s">
        <v>97</v>
      </c>
    </row>
    <row r="1102" spans="1:9" x14ac:dyDescent="0.2">
      <c r="A1102" s="425" t="s">
        <v>635</v>
      </c>
      <c r="B1102" s="446" t="s">
        <v>895</v>
      </c>
      <c r="C1102" s="74" t="s">
        <v>822</v>
      </c>
      <c r="D1102" s="273">
        <v>650</v>
      </c>
      <c r="E1102" s="273">
        <v>100</v>
      </c>
      <c r="F1102" s="273">
        <v>99</v>
      </c>
      <c r="G1102" s="273">
        <f>G1103+G1104+G1105+G1106</f>
        <v>100</v>
      </c>
      <c r="H1102" s="259">
        <f t="shared" ref="H1102:H1162" si="42">F1102/D1102*100-100</f>
        <v>-84.769230769230774</v>
      </c>
    </row>
    <row r="1103" spans="1:9" ht="31.5" x14ac:dyDescent="0.2">
      <c r="A1103" s="425"/>
      <c r="B1103" s="446"/>
      <c r="C1103" s="74" t="s">
        <v>823</v>
      </c>
      <c r="D1103" s="273">
        <v>650</v>
      </c>
      <c r="E1103" s="273">
        <v>100</v>
      </c>
      <c r="F1103" s="292">
        <v>99</v>
      </c>
      <c r="G1103" s="273">
        <f>F1103/F1102*100</f>
        <v>100</v>
      </c>
      <c r="H1103" s="259">
        <f t="shared" si="42"/>
        <v>-84.769230769230774</v>
      </c>
    </row>
    <row r="1104" spans="1:9" x14ac:dyDescent="0.2">
      <c r="A1104" s="425"/>
      <c r="B1104" s="446"/>
      <c r="C1104" s="74" t="s">
        <v>824</v>
      </c>
      <c r="D1104" s="273">
        <v>0</v>
      </c>
      <c r="E1104" s="273">
        <v>0</v>
      </c>
      <c r="F1104" s="292">
        <v>0</v>
      </c>
      <c r="G1104" s="273">
        <f>F1104/F1102*100</f>
        <v>0</v>
      </c>
      <c r="H1104" s="259" t="s">
        <v>97</v>
      </c>
    </row>
    <row r="1105" spans="1:8" x14ac:dyDescent="0.2">
      <c r="A1105" s="425"/>
      <c r="B1105" s="446"/>
      <c r="C1105" s="74" t="s">
        <v>825</v>
      </c>
      <c r="D1105" s="273">
        <v>0</v>
      </c>
      <c r="E1105" s="273">
        <v>0</v>
      </c>
      <c r="F1105" s="292">
        <v>0</v>
      </c>
      <c r="G1105" s="273">
        <f>F1105/F1102*100</f>
        <v>0</v>
      </c>
      <c r="H1105" s="259" t="s">
        <v>97</v>
      </c>
    </row>
    <row r="1106" spans="1:8" x14ac:dyDescent="0.2">
      <c r="A1106" s="425"/>
      <c r="B1106" s="446"/>
      <c r="C1106" s="74" t="s">
        <v>826</v>
      </c>
      <c r="D1106" s="273">
        <v>0</v>
      </c>
      <c r="E1106" s="273">
        <v>0</v>
      </c>
      <c r="F1106" s="292">
        <v>0</v>
      </c>
      <c r="G1106" s="273">
        <f>F1106/F1102*100</f>
        <v>0</v>
      </c>
      <c r="H1106" s="259" t="s">
        <v>97</v>
      </c>
    </row>
    <row r="1107" spans="1:8" x14ac:dyDescent="0.2">
      <c r="A1107" s="423" t="s">
        <v>639</v>
      </c>
      <c r="B1107" s="445" t="s">
        <v>896</v>
      </c>
      <c r="C1107" s="75" t="s">
        <v>822</v>
      </c>
      <c r="D1107" s="259">
        <f>D1108+D1109+D1110+D1111</f>
        <v>138985.70000000001</v>
      </c>
      <c r="E1107" s="259">
        <v>100</v>
      </c>
      <c r="F1107" s="293">
        <v>3828.6</v>
      </c>
      <c r="G1107" s="259">
        <f>G1108+G1109+G1110+G1111</f>
        <v>100</v>
      </c>
      <c r="H1107" s="259">
        <f t="shared" si="42"/>
        <v>-97.245328116489688</v>
      </c>
    </row>
    <row r="1108" spans="1:8" ht="31.5" x14ac:dyDescent="0.2">
      <c r="A1108" s="423"/>
      <c r="B1108" s="445"/>
      <c r="C1108" s="75" t="s">
        <v>823</v>
      </c>
      <c r="D1108" s="259">
        <v>9756.0000000000146</v>
      </c>
      <c r="E1108" s="259">
        <v>7.019427178479523</v>
      </c>
      <c r="F1108" s="259">
        <v>3828.6</v>
      </c>
      <c r="G1108" s="259">
        <f>F1108/F1107*100</f>
        <v>100</v>
      </c>
      <c r="H1108" s="259">
        <f t="shared" si="42"/>
        <v>-60.756457564575705</v>
      </c>
    </row>
    <row r="1109" spans="1:8" x14ac:dyDescent="0.2">
      <c r="A1109" s="423"/>
      <c r="B1109" s="445"/>
      <c r="C1109" s="75" t="s">
        <v>824</v>
      </c>
      <c r="D1109" s="259">
        <v>0</v>
      </c>
      <c r="E1109" s="259">
        <v>0</v>
      </c>
      <c r="F1109" s="259">
        <v>0</v>
      </c>
      <c r="G1109" s="259">
        <f>F1109/F1107*100</f>
        <v>0</v>
      </c>
      <c r="H1109" s="259" t="s">
        <v>97</v>
      </c>
    </row>
    <row r="1110" spans="1:8" x14ac:dyDescent="0.2">
      <c r="A1110" s="423"/>
      <c r="B1110" s="445"/>
      <c r="C1110" s="75" t="s">
        <v>825</v>
      </c>
      <c r="D1110" s="259">
        <v>0</v>
      </c>
      <c r="E1110" s="259">
        <v>0</v>
      </c>
      <c r="F1110" s="259">
        <v>0</v>
      </c>
      <c r="G1110" s="259">
        <f>F1110/F1107*100</f>
        <v>0</v>
      </c>
      <c r="H1110" s="259" t="s">
        <v>97</v>
      </c>
    </row>
    <row r="1111" spans="1:8" x14ac:dyDescent="0.2">
      <c r="A1111" s="423"/>
      <c r="B1111" s="445"/>
      <c r="C1111" s="75" t="s">
        <v>826</v>
      </c>
      <c r="D1111" s="259">
        <v>129229.7</v>
      </c>
      <c r="E1111" s="259">
        <v>92.980572821520482</v>
      </c>
      <c r="F1111" s="259">
        <v>0</v>
      </c>
      <c r="G1111" s="259">
        <f>F1111/F1107*100</f>
        <v>0</v>
      </c>
      <c r="H1111" s="259">
        <f t="shared" si="42"/>
        <v>-100</v>
      </c>
    </row>
    <row r="1112" spans="1:8" ht="16.5" customHeight="1" x14ac:dyDescent="0.2">
      <c r="A1112" s="425" t="s">
        <v>642</v>
      </c>
      <c r="B1112" s="446" t="s">
        <v>897</v>
      </c>
      <c r="C1112" s="74" t="s">
        <v>822</v>
      </c>
      <c r="D1112" s="273">
        <f>D1113+D1114+D1115+D1116</f>
        <v>138985.70000000001</v>
      </c>
      <c r="E1112" s="273">
        <v>100</v>
      </c>
      <c r="F1112" s="292">
        <v>3828.6</v>
      </c>
      <c r="G1112" s="273">
        <f>G1113+G1114+G1115+G1116</f>
        <v>100</v>
      </c>
      <c r="H1112" s="259">
        <f t="shared" si="42"/>
        <v>-97.245328116489688</v>
      </c>
    </row>
    <row r="1113" spans="1:8" ht="31.5" x14ac:dyDescent="0.2">
      <c r="A1113" s="425"/>
      <c r="B1113" s="446"/>
      <c r="C1113" s="74" t="s">
        <v>823</v>
      </c>
      <c r="D1113" s="273">
        <v>9756.0000000000146</v>
      </c>
      <c r="E1113" s="273">
        <f>D1113/D1112*100</f>
        <v>7.019427178479523</v>
      </c>
      <c r="F1113" s="274">
        <v>3828.6</v>
      </c>
      <c r="G1113" s="273">
        <f>F1113/F1112*100</f>
        <v>100</v>
      </c>
      <c r="H1113" s="259">
        <f t="shared" si="42"/>
        <v>-60.756457564575705</v>
      </c>
    </row>
    <row r="1114" spans="1:8" x14ac:dyDescent="0.2">
      <c r="A1114" s="425"/>
      <c r="B1114" s="446"/>
      <c r="C1114" s="74" t="s">
        <v>824</v>
      </c>
      <c r="D1114" s="273">
        <v>0</v>
      </c>
      <c r="E1114" s="273">
        <v>0</v>
      </c>
      <c r="F1114" s="292">
        <v>0</v>
      </c>
      <c r="G1114" s="273">
        <f>F1114/F1112*100</f>
        <v>0</v>
      </c>
      <c r="H1114" s="259" t="s">
        <v>97</v>
      </c>
    </row>
    <row r="1115" spans="1:8" x14ac:dyDescent="0.2">
      <c r="A1115" s="425"/>
      <c r="B1115" s="446"/>
      <c r="C1115" s="74" t="s">
        <v>825</v>
      </c>
      <c r="D1115" s="273">
        <v>0</v>
      </c>
      <c r="E1115" s="273">
        <v>0</v>
      </c>
      <c r="F1115" s="292">
        <v>0</v>
      </c>
      <c r="G1115" s="273">
        <f>F1115/F1112*100</f>
        <v>0</v>
      </c>
      <c r="H1115" s="259" t="s">
        <v>97</v>
      </c>
    </row>
    <row r="1116" spans="1:8" x14ac:dyDescent="0.2">
      <c r="A1116" s="425"/>
      <c r="B1116" s="446"/>
      <c r="C1116" s="74" t="s">
        <v>826</v>
      </c>
      <c r="D1116" s="273">
        <v>129229.7</v>
      </c>
      <c r="E1116" s="273">
        <v>92.980572821520482</v>
      </c>
      <c r="F1116" s="292">
        <v>0</v>
      </c>
      <c r="G1116" s="273">
        <f>F1116/F1112*100</f>
        <v>0</v>
      </c>
      <c r="H1116" s="259">
        <f t="shared" si="42"/>
        <v>-100</v>
      </c>
    </row>
    <row r="1117" spans="1:8" x14ac:dyDescent="0.2">
      <c r="A1117" s="423" t="s">
        <v>647</v>
      </c>
      <c r="B1117" s="445" t="s">
        <v>898</v>
      </c>
      <c r="C1117" s="75" t="s">
        <v>822</v>
      </c>
      <c r="D1117" s="259">
        <f>D1118+D1119+D1120+D1121</f>
        <v>55834</v>
      </c>
      <c r="E1117" s="259">
        <v>100</v>
      </c>
      <c r="F1117" s="293">
        <v>87160.3</v>
      </c>
      <c r="G1117" s="259">
        <f>G1118+G1119+G1120+G1121</f>
        <v>100</v>
      </c>
      <c r="H1117" s="259">
        <f t="shared" si="42"/>
        <v>56.106136046136754</v>
      </c>
    </row>
    <row r="1118" spans="1:8" ht="31.5" x14ac:dyDescent="0.2">
      <c r="A1118" s="423"/>
      <c r="B1118" s="445"/>
      <c r="C1118" s="75" t="s">
        <v>823</v>
      </c>
      <c r="D1118" s="259">
        <f>D1123+D1128+D1138+D1133</f>
        <v>34378</v>
      </c>
      <c r="E1118" s="259">
        <v>54.710290237467021</v>
      </c>
      <c r="F1118" s="259">
        <v>29755.9</v>
      </c>
      <c r="G1118" s="259">
        <f>F1118/F1117*100</f>
        <v>34.139281301234618</v>
      </c>
      <c r="H1118" s="259">
        <f t="shared" si="42"/>
        <v>-13.444935714701259</v>
      </c>
    </row>
    <row r="1119" spans="1:8" x14ac:dyDescent="0.2">
      <c r="A1119" s="423"/>
      <c r="B1119" s="445"/>
      <c r="C1119" s="75" t="s">
        <v>824</v>
      </c>
      <c r="D1119" s="259">
        <f>D1124+D1129+D1139+D1134</f>
        <v>14854</v>
      </c>
      <c r="E1119" s="259">
        <v>31.354089709762533</v>
      </c>
      <c r="F1119" s="259">
        <v>48987.199999999997</v>
      </c>
      <c r="G1119" s="259">
        <f>F1119/F1117*100</f>
        <v>56.203569744482287</v>
      </c>
      <c r="H1119" s="259">
        <f t="shared" si="42"/>
        <v>229.79130200619358</v>
      </c>
    </row>
    <row r="1120" spans="1:8" x14ac:dyDescent="0.2">
      <c r="A1120" s="423"/>
      <c r="B1120" s="445"/>
      <c r="C1120" s="75" t="s">
        <v>825</v>
      </c>
      <c r="D1120" s="259">
        <f>D1125+D1130+D1140+D1135</f>
        <v>6602</v>
      </c>
      <c r="E1120" s="259">
        <v>13.935620052770448</v>
      </c>
      <c r="F1120" s="259">
        <v>8417.2000000000007</v>
      </c>
      <c r="G1120" s="259">
        <f>F1120/F1117*100</f>
        <v>9.6571489542830857</v>
      </c>
      <c r="H1120" s="259">
        <f t="shared" si="42"/>
        <v>27.494698576189052</v>
      </c>
    </row>
    <row r="1121" spans="1:8" x14ac:dyDescent="0.2">
      <c r="A1121" s="423"/>
      <c r="B1121" s="445"/>
      <c r="C1121" s="75" t="s">
        <v>826</v>
      </c>
      <c r="D1121" s="259">
        <f>D1126+D1131+D1141+D1136</f>
        <v>0</v>
      </c>
      <c r="E1121" s="259">
        <v>0</v>
      </c>
      <c r="F1121" s="259">
        <v>0</v>
      </c>
      <c r="G1121" s="259">
        <f>F1121/F1117*100</f>
        <v>0</v>
      </c>
      <c r="H1121" s="259" t="s">
        <v>97</v>
      </c>
    </row>
    <row r="1122" spans="1:8" x14ac:dyDescent="0.2">
      <c r="A1122" s="425" t="s">
        <v>649</v>
      </c>
      <c r="B1122" s="446" t="s">
        <v>650</v>
      </c>
      <c r="C1122" s="74" t="s">
        <v>822</v>
      </c>
      <c r="D1122" s="273">
        <v>29161</v>
      </c>
      <c r="E1122" s="273">
        <v>100</v>
      </c>
      <c r="F1122" s="292">
        <v>30975.4</v>
      </c>
      <c r="G1122" s="273">
        <f>G1123+G1124+G1125+G1126</f>
        <v>100</v>
      </c>
      <c r="H1122" s="259">
        <f t="shared" si="42"/>
        <v>6.22200884743323</v>
      </c>
    </row>
    <row r="1123" spans="1:8" ht="31.5" x14ac:dyDescent="0.2">
      <c r="A1123" s="425"/>
      <c r="B1123" s="446"/>
      <c r="C1123" s="74" t="s">
        <v>823</v>
      </c>
      <c r="D1123" s="273">
        <v>22559</v>
      </c>
      <c r="E1123" s="273">
        <v>77.360172833579099</v>
      </c>
      <c r="F1123" s="275">
        <v>22558.2</v>
      </c>
      <c r="G1123" s="273">
        <f>F1123/F1122*100</f>
        <v>72.826178193017682</v>
      </c>
      <c r="H1123" s="259">
        <f t="shared" si="42"/>
        <v>-3.5462564830055499E-3</v>
      </c>
    </row>
    <row r="1124" spans="1:8" x14ac:dyDescent="0.2">
      <c r="A1124" s="425"/>
      <c r="B1124" s="446"/>
      <c r="C1124" s="74" t="s">
        <v>824</v>
      </c>
      <c r="D1124" s="273">
        <v>0</v>
      </c>
      <c r="E1124" s="273">
        <v>0</v>
      </c>
      <c r="F1124" s="275">
        <v>0</v>
      </c>
      <c r="G1124" s="273">
        <f>F1124/F1122*100</f>
        <v>0</v>
      </c>
      <c r="H1124" s="259" t="s">
        <v>97</v>
      </c>
    </row>
    <row r="1125" spans="1:8" x14ac:dyDescent="0.2">
      <c r="A1125" s="425"/>
      <c r="B1125" s="446"/>
      <c r="C1125" s="74" t="s">
        <v>825</v>
      </c>
      <c r="D1125" s="273">
        <v>6602</v>
      </c>
      <c r="E1125" s="273">
        <v>22.639827166420904</v>
      </c>
      <c r="F1125" s="275">
        <v>8417.2000000000007</v>
      </c>
      <c r="G1125" s="273">
        <f>F1125/F1122*100</f>
        <v>27.173821806982318</v>
      </c>
      <c r="H1125" s="259">
        <f t="shared" si="42"/>
        <v>27.494698576189052</v>
      </c>
    </row>
    <row r="1126" spans="1:8" x14ac:dyDescent="0.2">
      <c r="A1126" s="425"/>
      <c r="B1126" s="446"/>
      <c r="C1126" s="74" t="s">
        <v>826</v>
      </c>
      <c r="D1126" s="273">
        <v>0</v>
      </c>
      <c r="E1126" s="273">
        <v>0</v>
      </c>
      <c r="F1126" s="275">
        <v>0</v>
      </c>
      <c r="G1126" s="273">
        <f>F1126/F1122*100</f>
        <v>0</v>
      </c>
      <c r="H1126" s="259" t="s">
        <v>97</v>
      </c>
    </row>
    <row r="1127" spans="1:8" ht="15.75" customHeight="1" x14ac:dyDescent="0.2">
      <c r="A1127" s="425" t="s">
        <v>654</v>
      </c>
      <c r="B1127" s="446" t="s">
        <v>899</v>
      </c>
      <c r="C1127" s="74" t="s">
        <v>822</v>
      </c>
      <c r="D1127" s="273">
        <v>14854</v>
      </c>
      <c r="E1127" s="273">
        <v>100</v>
      </c>
      <c r="F1127" s="292">
        <v>48987.199999999997</v>
      </c>
      <c r="G1127" s="273">
        <f>G1128+G1129+G1130+G1131</f>
        <v>100</v>
      </c>
      <c r="H1127" s="259">
        <f t="shared" si="42"/>
        <v>229.79130200619358</v>
      </c>
    </row>
    <row r="1128" spans="1:8" ht="31.5" customHeight="1" x14ac:dyDescent="0.2">
      <c r="A1128" s="425"/>
      <c r="B1128" s="446"/>
      <c r="C1128" s="74" t="s">
        <v>823</v>
      </c>
      <c r="D1128" s="273">
        <v>0</v>
      </c>
      <c r="E1128" s="273">
        <v>0</v>
      </c>
      <c r="F1128" s="292">
        <v>0</v>
      </c>
      <c r="G1128" s="273">
        <f>F1128/F1127*100</f>
        <v>0</v>
      </c>
      <c r="H1128" s="259" t="s">
        <v>97</v>
      </c>
    </row>
    <row r="1129" spans="1:8" ht="15.75" customHeight="1" x14ac:dyDescent="0.2">
      <c r="A1129" s="425"/>
      <c r="B1129" s="446"/>
      <c r="C1129" s="74" t="s">
        <v>824</v>
      </c>
      <c r="D1129" s="273">
        <v>14854</v>
      </c>
      <c r="E1129" s="273">
        <v>100</v>
      </c>
      <c r="F1129" s="292">
        <v>48987.199999999997</v>
      </c>
      <c r="G1129" s="273">
        <f>F1129/F1127*100</f>
        <v>100</v>
      </c>
      <c r="H1129" s="259">
        <f t="shared" si="42"/>
        <v>229.79130200619358</v>
      </c>
    </row>
    <row r="1130" spans="1:8" ht="15.75" customHeight="1" x14ac:dyDescent="0.2">
      <c r="A1130" s="425"/>
      <c r="B1130" s="446"/>
      <c r="C1130" s="74" t="s">
        <v>825</v>
      </c>
      <c r="D1130" s="273">
        <v>0</v>
      </c>
      <c r="E1130" s="273">
        <v>0</v>
      </c>
      <c r="F1130" s="292">
        <v>0</v>
      </c>
      <c r="G1130" s="273">
        <f>F1130/F1127*100</f>
        <v>0</v>
      </c>
      <c r="H1130" s="259" t="s">
        <v>97</v>
      </c>
    </row>
    <row r="1131" spans="1:8" ht="15.75" customHeight="1" x14ac:dyDescent="0.2">
      <c r="A1131" s="425"/>
      <c r="B1131" s="446"/>
      <c r="C1131" s="74" t="s">
        <v>826</v>
      </c>
      <c r="D1131" s="273">
        <v>0</v>
      </c>
      <c r="E1131" s="273">
        <v>0</v>
      </c>
      <c r="F1131" s="292">
        <v>0</v>
      </c>
      <c r="G1131" s="273">
        <f>F1131/F1127*100</f>
        <v>0</v>
      </c>
      <c r="H1131" s="259" t="s">
        <v>97</v>
      </c>
    </row>
    <row r="1132" spans="1:8" x14ac:dyDescent="0.2">
      <c r="A1132" s="425" t="s">
        <v>657</v>
      </c>
      <c r="B1132" s="446" t="s">
        <v>658</v>
      </c>
      <c r="C1132" s="74" t="s">
        <v>822</v>
      </c>
      <c r="D1132" s="273">
        <v>8459</v>
      </c>
      <c r="E1132" s="273">
        <v>0</v>
      </c>
      <c r="F1132" s="292">
        <v>4556.2</v>
      </c>
      <c r="G1132" s="273">
        <v>100</v>
      </c>
      <c r="H1132" s="259">
        <f t="shared" si="42"/>
        <v>-46.137841352405729</v>
      </c>
    </row>
    <row r="1133" spans="1:8" ht="31.5" x14ac:dyDescent="0.2">
      <c r="A1133" s="425"/>
      <c r="B1133" s="446"/>
      <c r="C1133" s="74" t="s">
        <v>823</v>
      </c>
      <c r="D1133" s="273">
        <v>8459</v>
      </c>
      <c r="E1133" s="273">
        <v>0</v>
      </c>
      <c r="F1133" s="292">
        <v>4556.2</v>
      </c>
      <c r="G1133" s="273">
        <v>100</v>
      </c>
      <c r="H1133" s="259">
        <f t="shared" si="42"/>
        <v>-46.137841352405729</v>
      </c>
    </row>
    <row r="1134" spans="1:8" x14ac:dyDescent="0.2">
      <c r="A1134" s="425"/>
      <c r="B1134" s="446"/>
      <c r="C1134" s="74" t="s">
        <v>824</v>
      </c>
      <c r="D1134" s="273">
        <v>0</v>
      </c>
      <c r="E1134" s="273">
        <v>0</v>
      </c>
      <c r="F1134" s="292">
        <v>0</v>
      </c>
      <c r="G1134" s="273">
        <v>0</v>
      </c>
      <c r="H1134" s="259" t="s">
        <v>97</v>
      </c>
    </row>
    <row r="1135" spans="1:8" x14ac:dyDescent="0.2">
      <c r="A1135" s="425"/>
      <c r="B1135" s="446"/>
      <c r="C1135" s="74" t="s">
        <v>825</v>
      </c>
      <c r="D1135" s="273">
        <v>0</v>
      </c>
      <c r="E1135" s="273">
        <v>0</v>
      </c>
      <c r="F1135" s="292">
        <v>0</v>
      </c>
      <c r="G1135" s="273">
        <v>0</v>
      </c>
      <c r="H1135" s="259" t="s">
        <v>97</v>
      </c>
    </row>
    <row r="1136" spans="1:8" x14ac:dyDescent="0.2">
      <c r="A1136" s="425"/>
      <c r="B1136" s="446"/>
      <c r="C1136" s="74" t="s">
        <v>826</v>
      </c>
      <c r="D1136" s="273">
        <v>0</v>
      </c>
      <c r="E1136" s="273">
        <v>0</v>
      </c>
      <c r="F1136" s="292">
        <v>0</v>
      </c>
      <c r="G1136" s="273">
        <v>0</v>
      </c>
      <c r="H1136" s="259" t="s">
        <v>97</v>
      </c>
    </row>
    <row r="1137" spans="1:8" x14ac:dyDescent="0.2">
      <c r="A1137" s="425" t="s">
        <v>660</v>
      </c>
      <c r="B1137" s="446" t="s">
        <v>661</v>
      </c>
      <c r="C1137" s="74" t="s">
        <v>822</v>
      </c>
      <c r="D1137" s="273">
        <v>3360</v>
      </c>
      <c r="E1137" s="273">
        <v>100</v>
      </c>
      <c r="F1137" s="292">
        <v>2641.5</v>
      </c>
      <c r="G1137" s="273">
        <v>100</v>
      </c>
      <c r="H1137" s="259">
        <f t="shared" si="42"/>
        <v>-21.383928571428569</v>
      </c>
    </row>
    <row r="1138" spans="1:8" ht="31.5" x14ac:dyDescent="0.2">
      <c r="A1138" s="425"/>
      <c r="B1138" s="446"/>
      <c r="C1138" s="74" t="s">
        <v>823</v>
      </c>
      <c r="D1138" s="273">
        <v>3360</v>
      </c>
      <c r="E1138" s="273">
        <v>100</v>
      </c>
      <c r="F1138" s="292">
        <v>2641.5</v>
      </c>
      <c r="G1138" s="273">
        <v>100</v>
      </c>
      <c r="H1138" s="259">
        <f t="shared" si="42"/>
        <v>-21.383928571428569</v>
      </c>
    </row>
    <row r="1139" spans="1:8" x14ac:dyDescent="0.2">
      <c r="A1139" s="425"/>
      <c r="B1139" s="446"/>
      <c r="C1139" s="74" t="s">
        <v>824</v>
      </c>
      <c r="D1139" s="273">
        <v>0</v>
      </c>
      <c r="E1139" s="273">
        <v>0</v>
      </c>
      <c r="F1139" s="292">
        <v>0</v>
      </c>
      <c r="G1139" s="273">
        <v>0</v>
      </c>
      <c r="H1139" s="259" t="s">
        <v>97</v>
      </c>
    </row>
    <row r="1140" spans="1:8" x14ac:dyDescent="0.2">
      <c r="A1140" s="425"/>
      <c r="B1140" s="446"/>
      <c r="C1140" s="74" t="s">
        <v>825</v>
      </c>
      <c r="D1140" s="273">
        <v>0</v>
      </c>
      <c r="E1140" s="273">
        <v>0</v>
      </c>
      <c r="F1140" s="292">
        <v>0</v>
      </c>
      <c r="G1140" s="273">
        <v>0</v>
      </c>
      <c r="H1140" s="259" t="s">
        <v>97</v>
      </c>
    </row>
    <row r="1141" spans="1:8" x14ac:dyDescent="0.2">
      <c r="A1141" s="425"/>
      <c r="B1141" s="446"/>
      <c r="C1141" s="74" t="s">
        <v>826</v>
      </c>
      <c r="D1141" s="273">
        <v>0</v>
      </c>
      <c r="E1141" s="273">
        <v>0</v>
      </c>
      <c r="F1141" s="292">
        <v>0</v>
      </c>
      <c r="G1141" s="273">
        <v>0</v>
      </c>
      <c r="H1141" s="259" t="s">
        <v>97</v>
      </c>
    </row>
    <row r="1142" spans="1:8" hidden="1" x14ac:dyDescent="0.2">
      <c r="A1142" s="425" t="s">
        <v>660</v>
      </c>
      <c r="B1142" s="446" t="s">
        <v>665</v>
      </c>
      <c r="C1142" s="74" t="s">
        <v>822</v>
      </c>
      <c r="D1142" s="273">
        <v>0</v>
      </c>
      <c r="E1142" s="273">
        <v>0</v>
      </c>
      <c r="F1142" s="273">
        <v>0</v>
      </c>
      <c r="G1142" s="273">
        <v>0</v>
      </c>
      <c r="H1142" s="259" t="e">
        <f t="shared" si="42"/>
        <v>#DIV/0!</v>
      </c>
    </row>
    <row r="1143" spans="1:8" ht="31.5" hidden="1" x14ac:dyDescent="0.2">
      <c r="A1143" s="425"/>
      <c r="B1143" s="446"/>
      <c r="C1143" s="74" t="s">
        <v>823</v>
      </c>
      <c r="D1143" s="273">
        <v>0</v>
      </c>
      <c r="E1143" s="273">
        <v>0</v>
      </c>
      <c r="F1143" s="292">
        <v>0</v>
      </c>
      <c r="G1143" s="273">
        <v>0</v>
      </c>
      <c r="H1143" s="259" t="e">
        <f t="shared" si="42"/>
        <v>#DIV/0!</v>
      </c>
    </row>
    <row r="1144" spans="1:8" hidden="1" x14ac:dyDescent="0.2">
      <c r="A1144" s="425"/>
      <c r="B1144" s="446"/>
      <c r="C1144" s="74" t="s">
        <v>824</v>
      </c>
      <c r="D1144" s="273">
        <v>0</v>
      </c>
      <c r="E1144" s="273">
        <v>0</v>
      </c>
      <c r="F1144" s="292">
        <v>0</v>
      </c>
      <c r="G1144" s="273">
        <v>0</v>
      </c>
      <c r="H1144" s="259" t="e">
        <f t="shared" si="42"/>
        <v>#DIV/0!</v>
      </c>
    </row>
    <row r="1145" spans="1:8" hidden="1" x14ac:dyDescent="0.2">
      <c r="A1145" s="425"/>
      <c r="B1145" s="446"/>
      <c r="C1145" s="74" t="s">
        <v>825</v>
      </c>
      <c r="D1145" s="273">
        <v>0</v>
      </c>
      <c r="E1145" s="273">
        <v>0</v>
      </c>
      <c r="F1145" s="292">
        <v>0</v>
      </c>
      <c r="G1145" s="273">
        <v>0</v>
      </c>
      <c r="H1145" s="259" t="e">
        <f t="shared" si="42"/>
        <v>#DIV/0!</v>
      </c>
    </row>
    <row r="1146" spans="1:8" hidden="1" x14ac:dyDescent="0.2">
      <c r="A1146" s="425"/>
      <c r="B1146" s="446"/>
      <c r="C1146" s="74" t="s">
        <v>826</v>
      </c>
      <c r="D1146" s="273">
        <v>0</v>
      </c>
      <c r="E1146" s="273">
        <v>0</v>
      </c>
      <c r="F1146" s="292">
        <v>0</v>
      </c>
      <c r="G1146" s="273">
        <v>0</v>
      </c>
      <c r="H1146" s="259" t="e">
        <f t="shared" si="42"/>
        <v>#DIV/0!</v>
      </c>
    </row>
    <row r="1147" spans="1:8" x14ac:dyDescent="0.2">
      <c r="A1147" s="423" t="s">
        <v>667</v>
      </c>
      <c r="B1147" s="445" t="s">
        <v>900</v>
      </c>
      <c r="C1147" s="75" t="s">
        <v>822</v>
      </c>
      <c r="D1147" s="259">
        <v>3503</v>
      </c>
      <c r="E1147" s="259">
        <v>100</v>
      </c>
      <c r="F1147" s="259">
        <v>2946.2</v>
      </c>
      <c r="G1147" s="259">
        <v>100</v>
      </c>
      <c r="H1147" s="259">
        <f t="shared" si="42"/>
        <v>-15.894947188124476</v>
      </c>
    </row>
    <row r="1148" spans="1:8" ht="31.5" x14ac:dyDescent="0.2">
      <c r="A1148" s="423"/>
      <c r="B1148" s="445"/>
      <c r="C1148" s="75" t="s">
        <v>823</v>
      </c>
      <c r="D1148" s="259">
        <v>3503</v>
      </c>
      <c r="E1148" s="259">
        <v>100</v>
      </c>
      <c r="F1148" s="259">
        <v>2946.2</v>
      </c>
      <c r="G1148" s="259">
        <v>100</v>
      </c>
      <c r="H1148" s="259">
        <f t="shared" si="42"/>
        <v>-15.894947188124476</v>
      </c>
    </row>
    <row r="1149" spans="1:8" x14ac:dyDescent="0.2">
      <c r="A1149" s="423"/>
      <c r="B1149" s="445"/>
      <c r="C1149" s="75" t="s">
        <v>824</v>
      </c>
      <c r="D1149" s="259">
        <v>0</v>
      </c>
      <c r="E1149" s="259">
        <v>0</v>
      </c>
      <c r="F1149" s="293">
        <v>0</v>
      </c>
      <c r="G1149" s="259">
        <v>0</v>
      </c>
      <c r="H1149" s="259" t="s">
        <v>97</v>
      </c>
    </row>
    <row r="1150" spans="1:8" x14ac:dyDescent="0.2">
      <c r="A1150" s="423"/>
      <c r="B1150" s="445"/>
      <c r="C1150" s="75" t="s">
        <v>825</v>
      </c>
      <c r="D1150" s="259">
        <v>0</v>
      </c>
      <c r="E1150" s="259">
        <v>0</v>
      </c>
      <c r="F1150" s="293">
        <v>0</v>
      </c>
      <c r="G1150" s="259">
        <v>0</v>
      </c>
      <c r="H1150" s="259" t="s">
        <v>97</v>
      </c>
    </row>
    <row r="1151" spans="1:8" x14ac:dyDescent="0.2">
      <c r="A1151" s="423"/>
      <c r="B1151" s="445"/>
      <c r="C1151" s="75" t="s">
        <v>826</v>
      </c>
      <c r="D1151" s="259">
        <v>0</v>
      </c>
      <c r="E1151" s="259">
        <v>0</v>
      </c>
      <c r="F1151" s="293">
        <v>0</v>
      </c>
      <c r="G1151" s="259">
        <v>0</v>
      </c>
      <c r="H1151" s="259" t="s">
        <v>97</v>
      </c>
    </row>
    <row r="1152" spans="1:8" x14ac:dyDescent="0.2">
      <c r="A1152" s="425" t="s">
        <v>670</v>
      </c>
      <c r="B1152" s="446" t="s">
        <v>671</v>
      </c>
      <c r="C1152" s="74" t="s">
        <v>822</v>
      </c>
      <c r="D1152" s="273">
        <v>3487</v>
      </c>
      <c r="E1152" s="273">
        <v>100</v>
      </c>
      <c r="F1152" s="292">
        <v>2946.2</v>
      </c>
      <c r="G1152" s="273">
        <v>100</v>
      </c>
      <c r="H1152" s="259">
        <f t="shared" si="42"/>
        <v>-15.509033553197597</v>
      </c>
    </row>
    <row r="1153" spans="1:8" ht="31.5" x14ac:dyDescent="0.2">
      <c r="A1153" s="425"/>
      <c r="B1153" s="446"/>
      <c r="C1153" s="74" t="s">
        <v>823</v>
      </c>
      <c r="D1153" s="273">
        <v>3487</v>
      </c>
      <c r="E1153" s="273">
        <v>100</v>
      </c>
      <c r="F1153" s="292">
        <v>2946.2</v>
      </c>
      <c r="G1153" s="273">
        <v>100</v>
      </c>
      <c r="H1153" s="259">
        <f t="shared" si="42"/>
        <v>-15.509033553197597</v>
      </c>
    </row>
    <row r="1154" spans="1:8" x14ac:dyDescent="0.2">
      <c r="A1154" s="425"/>
      <c r="B1154" s="446"/>
      <c r="C1154" s="74" t="s">
        <v>824</v>
      </c>
      <c r="D1154" s="273">
        <v>0</v>
      </c>
      <c r="E1154" s="273">
        <v>0</v>
      </c>
      <c r="F1154" s="292">
        <v>0</v>
      </c>
      <c r="G1154" s="273">
        <v>0</v>
      </c>
      <c r="H1154" s="259" t="s">
        <v>97</v>
      </c>
    </row>
    <row r="1155" spans="1:8" x14ac:dyDescent="0.2">
      <c r="A1155" s="425"/>
      <c r="B1155" s="446"/>
      <c r="C1155" s="74" t="s">
        <v>825</v>
      </c>
      <c r="D1155" s="273">
        <v>0</v>
      </c>
      <c r="E1155" s="273">
        <v>0</v>
      </c>
      <c r="F1155" s="292">
        <v>0</v>
      </c>
      <c r="G1155" s="273">
        <v>0</v>
      </c>
      <c r="H1155" s="259" t="s">
        <v>97</v>
      </c>
    </row>
    <row r="1156" spans="1:8" x14ac:dyDescent="0.2">
      <c r="A1156" s="425"/>
      <c r="B1156" s="446"/>
      <c r="C1156" s="74" t="s">
        <v>826</v>
      </c>
      <c r="D1156" s="273">
        <v>0</v>
      </c>
      <c r="E1156" s="273">
        <v>0</v>
      </c>
      <c r="F1156" s="292">
        <v>0</v>
      </c>
      <c r="G1156" s="273">
        <v>0</v>
      </c>
      <c r="H1156" s="259" t="s">
        <v>97</v>
      </c>
    </row>
    <row r="1157" spans="1:8" x14ac:dyDescent="0.2">
      <c r="A1157" s="425" t="s">
        <v>680</v>
      </c>
      <c r="B1157" s="446" t="s">
        <v>681</v>
      </c>
      <c r="C1157" s="74" t="s">
        <v>822</v>
      </c>
      <c r="D1157" s="273">
        <v>16</v>
      </c>
      <c r="E1157" s="273">
        <v>100</v>
      </c>
      <c r="F1157" s="292">
        <v>0</v>
      </c>
      <c r="G1157" s="273">
        <v>0</v>
      </c>
      <c r="H1157" s="259">
        <f t="shared" si="42"/>
        <v>-100</v>
      </c>
    </row>
    <row r="1158" spans="1:8" ht="31.5" x14ac:dyDescent="0.2">
      <c r="A1158" s="425"/>
      <c r="B1158" s="446"/>
      <c r="C1158" s="74" t="s">
        <v>823</v>
      </c>
      <c r="D1158" s="273">
        <v>16</v>
      </c>
      <c r="E1158" s="273">
        <v>100</v>
      </c>
      <c r="F1158" s="292">
        <v>0</v>
      </c>
      <c r="G1158" s="273">
        <v>0</v>
      </c>
      <c r="H1158" s="259">
        <f t="shared" si="42"/>
        <v>-100</v>
      </c>
    </row>
    <row r="1159" spans="1:8" x14ac:dyDescent="0.2">
      <c r="A1159" s="425"/>
      <c r="B1159" s="446"/>
      <c r="C1159" s="74" t="s">
        <v>824</v>
      </c>
      <c r="D1159" s="273">
        <v>0</v>
      </c>
      <c r="E1159" s="273">
        <v>0</v>
      </c>
      <c r="F1159" s="292">
        <v>0</v>
      </c>
      <c r="G1159" s="273">
        <v>0</v>
      </c>
      <c r="H1159" s="259" t="s">
        <v>97</v>
      </c>
    </row>
    <row r="1160" spans="1:8" x14ac:dyDescent="0.2">
      <c r="A1160" s="425"/>
      <c r="B1160" s="446"/>
      <c r="C1160" s="74" t="s">
        <v>825</v>
      </c>
      <c r="D1160" s="273">
        <v>0</v>
      </c>
      <c r="E1160" s="273">
        <v>0</v>
      </c>
      <c r="F1160" s="292">
        <v>0</v>
      </c>
      <c r="G1160" s="273">
        <v>0</v>
      </c>
      <c r="H1160" s="259" t="s">
        <v>97</v>
      </c>
    </row>
    <row r="1161" spans="1:8" x14ac:dyDescent="0.2">
      <c r="A1161" s="425"/>
      <c r="B1161" s="446"/>
      <c r="C1161" s="74" t="s">
        <v>826</v>
      </c>
      <c r="D1161" s="273">
        <v>0</v>
      </c>
      <c r="E1161" s="273">
        <v>0</v>
      </c>
      <c r="F1161" s="292">
        <v>0</v>
      </c>
      <c r="G1161" s="273">
        <v>0</v>
      </c>
      <c r="H1161" s="259" t="s">
        <v>97</v>
      </c>
    </row>
    <row r="1162" spans="1:8" x14ac:dyDescent="0.2">
      <c r="A1162" s="423" t="s">
        <v>683</v>
      </c>
      <c r="B1162" s="445" t="s">
        <v>901</v>
      </c>
      <c r="C1162" s="75" t="s">
        <v>822</v>
      </c>
      <c r="D1162" s="259">
        <f>D1163+D1164+D1165+D1166</f>
        <v>210603.2</v>
      </c>
      <c r="E1162" s="259">
        <v>100</v>
      </c>
      <c r="F1162" s="293">
        <f>F1163+F1164+F1165+F1166</f>
        <v>147699.1</v>
      </c>
      <c r="G1162" s="259">
        <v>100</v>
      </c>
      <c r="H1162" s="259">
        <f t="shared" si="42"/>
        <v>-29.868539509371189</v>
      </c>
    </row>
    <row r="1163" spans="1:8" ht="31.5" x14ac:dyDescent="0.2">
      <c r="A1163" s="423"/>
      <c r="B1163" s="445"/>
      <c r="C1163" s="75" t="s">
        <v>823</v>
      </c>
      <c r="D1163" s="259">
        <f>D1168+D1178+D1183+D1188</f>
        <v>166148.20000000001</v>
      </c>
      <c r="E1163" s="259">
        <v>99.939231333700235</v>
      </c>
      <c r="F1163" s="259">
        <f>F1168+F1178+F1183+F1188</f>
        <v>112988.5</v>
      </c>
      <c r="G1163" s="259">
        <v>99.957269608613814</v>
      </c>
      <c r="H1163" s="259">
        <f t="shared" ref="H1163:H1220" si="43">F1163/D1163*100-100</f>
        <v>-31.995351138321098</v>
      </c>
    </row>
    <row r="1164" spans="1:8" x14ac:dyDescent="0.2">
      <c r="A1164" s="423"/>
      <c r="B1164" s="445"/>
      <c r="C1164" s="75" t="s">
        <v>824</v>
      </c>
      <c r="D1164" s="259">
        <f>D1169+D1179+D1184+D1189</f>
        <v>0</v>
      </c>
      <c r="E1164" s="259">
        <v>0</v>
      </c>
      <c r="F1164" s="259">
        <f t="shared" ref="F1164:F1166" si="44">F1169+F1179+F1184+F1189</f>
        <v>0</v>
      </c>
      <c r="G1164" s="259">
        <v>0</v>
      </c>
      <c r="H1164" s="259" t="s">
        <v>97</v>
      </c>
    </row>
    <row r="1165" spans="1:8" x14ac:dyDescent="0.2">
      <c r="A1165" s="423"/>
      <c r="B1165" s="445"/>
      <c r="C1165" s="75" t="s">
        <v>825</v>
      </c>
      <c r="D1165" s="259">
        <f>D1170+D1180+D1185+D1190</f>
        <v>44455</v>
      </c>
      <c r="E1165" s="259">
        <v>6.0768666299761513E-2</v>
      </c>
      <c r="F1165" s="259">
        <f t="shared" si="44"/>
        <v>34710.6</v>
      </c>
      <c r="G1165" s="259">
        <v>4.2730391386198087E-2</v>
      </c>
      <c r="H1165" s="259">
        <f t="shared" si="43"/>
        <v>-21.919694072657748</v>
      </c>
    </row>
    <row r="1166" spans="1:8" x14ac:dyDescent="0.2">
      <c r="A1166" s="423"/>
      <c r="B1166" s="445"/>
      <c r="C1166" s="75" t="s">
        <v>826</v>
      </c>
      <c r="D1166" s="259">
        <f>D1171+D1181+D1186+D1191</f>
        <v>0</v>
      </c>
      <c r="E1166" s="259">
        <v>0</v>
      </c>
      <c r="F1166" s="259">
        <f t="shared" si="44"/>
        <v>0</v>
      </c>
      <c r="G1166" s="259">
        <v>0</v>
      </c>
      <c r="H1166" s="259" t="s">
        <v>97</v>
      </c>
    </row>
    <row r="1167" spans="1:8" x14ac:dyDescent="0.2">
      <c r="A1167" s="425" t="s">
        <v>686</v>
      </c>
      <c r="B1167" s="446" t="s">
        <v>687</v>
      </c>
      <c r="C1167" s="74" t="s">
        <v>822</v>
      </c>
      <c r="D1167" s="273">
        <f>D1168+D1169+D1170+D1171</f>
        <v>136985.20000000001</v>
      </c>
      <c r="E1167" s="273">
        <v>100</v>
      </c>
      <c r="F1167" s="292">
        <v>95127</v>
      </c>
      <c r="G1167" s="273">
        <v>100</v>
      </c>
      <c r="H1167" s="259">
        <f t="shared" si="43"/>
        <v>-30.556731676122681</v>
      </c>
    </row>
    <row r="1168" spans="1:8" ht="31.5" x14ac:dyDescent="0.2">
      <c r="A1168" s="425"/>
      <c r="B1168" s="446"/>
      <c r="C1168" s="74" t="s">
        <v>823</v>
      </c>
      <c r="D1168" s="273">
        <v>135825.20000000001</v>
      </c>
      <c r="E1168" s="273">
        <v>100</v>
      </c>
      <c r="F1168" s="292">
        <v>95127</v>
      </c>
      <c r="G1168" s="273">
        <v>100</v>
      </c>
      <c r="H1168" s="259">
        <f t="shared" si="43"/>
        <v>-29.963659173702666</v>
      </c>
    </row>
    <row r="1169" spans="1:8" x14ac:dyDescent="0.2">
      <c r="A1169" s="425"/>
      <c r="B1169" s="446"/>
      <c r="C1169" s="74" t="s">
        <v>824</v>
      </c>
      <c r="D1169" s="273">
        <v>0</v>
      </c>
      <c r="E1169" s="273">
        <v>0</v>
      </c>
      <c r="F1169" s="292">
        <v>0</v>
      </c>
      <c r="G1169" s="273">
        <v>0</v>
      </c>
      <c r="H1169" s="259" t="s">
        <v>97</v>
      </c>
    </row>
    <row r="1170" spans="1:8" x14ac:dyDescent="0.2">
      <c r="A1170" s="425"/>
      <c r="B1170" s="446"/>
      <c r="C1170" s="74" t="s">
        <v>825</v>
      </c>
      <c r="D1170" s="273">
        <v>1160</v>
      </c>
      <c r="E1170" s="273">
        <v>0</v>
      </c>
      <c r="F1170" s="292">
        <v>0</v>
      </c>
      <c r="G1170" s="273">
        <v>0</v>
      </c>
      <c r="H1170" s="259" t="s">
        <v>97</v>
      </c>
    </row>
    <row r="1171" spans="1:8" x14ac:dyDescent="0.2">
      <c r="A1171" s="425"/>
      <c r="B1171" s="446"/>
      <c r="C1171" s="74" t="s">
        <v>826</v>
      </c>
      <c r="D1171" s="273">
        <v>0</v>
      </c>
      <c r="E1171" s="273">
        <v>0</v>
      </c>
      <c r="F1171" s="292">
        <v>0</v>
      </c>
      <c r="G1171" s="273">
        <v>0</v>
      </c>
      <c r="H1171" s="259" t="s">
        <v>97</v>
      </c>
    </row>
    <row r="1172" spans="1:8" ht="15.75" hidden="1" customHeight="1" x14ac:dyDescent="0.2">
      <c r="A1172" s="425" t="s">
        <v>694</v>
      </c>
      <c r="B1172" s="446" t="s">
        <v>695</v>
      </c>
      <c r="C1172" s="74" t="s">
        <v>822</v>
      </c>
      <c r="D1172" s="273">
        <v>0</v>
      </c>
      <c r="E1172" s="273">
        <v>0</v>
      </c>
      <c r="F1172" s="292">
        <v>0</v>
      </c>
      <c r="G1172" s="273">
        <v>0</v>
      </c>
      <c r="H1172" s="259" t="e">
        <f t="shared" si="43"/>
        <v>#DIV/0!</v>
      </c>
    </row>
    <row r="1173" spans="1:8" ht="31.5" hidden="1" customHeight="1" x14ac:dyDescent="0.2">
      <c r="A1173" s="425"/>
      <c r="B1173" s="446"/>
      <c r="C1173" s="74" t="s">
        <v>823</v>
      </c>
      <c r="D1173" s="273">
        <v>0</v>
      </c>
      <c r="E1173" s="273">
        <v>0</v>
      </c>
      <c r="F1173" s="292">
        <v>0</v>
      </c>
      <c r="G1173" s="273">
        <v>0</v>
      </c>
      <c r="H1173" s="259" t="e">
        <f t="shared" si="43"/>
        <v>#DIV/0!</v>
      </c>
    </row>
    <row r="1174" spans="1:8" ht="15.75" hidden="1" customHeight="1" x14ac:dyDescent="0.2">
      <c r="A1174" s="425"/>
      <c r="B1174" s="446"/>
      <c r="C1174" s="74" t="s">
        <v>824</v>
      </c>
      <c r="D1174" s="273">
        <v>0</v>
      </c>
      <c r="E1174" s="273">
        <v>0</v>
      </c>
      <c r="F1174" s="292">
        <v>0</v>
      </c>
      <c r="G1174" s="273">
        <v>0</v>
      </c>
      <c r="H1174" s="259" t="e">
        <f t="shared" si="43"/>
        <v>#DIV/0!</v>
      </c>
    </row>
    <row r="1175" spans="1:8" ht="15.75" hidden="1" customHeight="1" x14ac:dyDescent="0.2">
      <c r="A1175" s="425"/>
      <c r="B1175" s="446"/>
      <c r="C1175" s="74" t="s">
        <v>825</v>
      </c>
      <c r="D1175" s="273">
        <v>0</v>
      </c>
      <c r="E1175" s="273">
        <v>0</v>
      </c>
      <c r="F1175" s="292">
        <v>0</v>
      </c>
      <c r="G1175" s="273">
        <v>0</v>
      </c>
      <c r="H1175" s="259" t="e">
        <f t="shared" si="43"/>
        <v>#DIV/0!</v>
      </c>
    </row>
    <row r="1176" spans="1:8" ht="15.75" hidden="1" customHeight="1" x14ac:dyDescent="0.2">
      <c r="A1176" s="425"/>
      <c r="B1176" s="446"/>
      <c r="C1176" s="74" t="s">
        <v>826</v>
      </c>
      <c r="D1176" s="273">
        <v>0</v>
      </c>
      <c r="E1176" s="273">
        <v>0</v>
      </c>
      <c r="F1176" s="292">
        <v>0</v>
      </c>
      <c r="G1176" s="273">
        <v>0</v>
      </c>
      <c r="H1176" s="259" t="e">
        <f t="shared" si="43"/>
        <v>#DIV/0!</v>
      </c>
    </row>
    <row r="1177" spans="1:8" x14ac:dyDescent="0.2">
      <c r="A1177" s="425" t="s">
        <v>694</v>
      </c>
      <c r="B1177" s="446" t="s">
        <v>902</v>
      </c>
      <c r="C1177" s="74" t="s">
        <v>822</v>
      </c>
      <c r="D1177" s="273">
        <f>D1178+D1179+D1180+D1181</f>
        <v>741</v>
      </c>
      <c r="E1177" s="273">
        <v>100</v>
      </c>
      <c r="F1177" s="292">
        <v>493.8</v>
      </c>
      <c r="G1177" s="273">
        <v>100</v>
      </c>
      <c r="H1177" s="259">
        <f t="shared" si="43"/>
        <v>-33.360323886639677</v>
      </c>
    </row>
    <row r="1178" spans="1:8" ht="31.5" x14ac:dyDescent="0.2">
      <c r="A1178" s="425"/>
      <c r="B1178" s="446"/>
      <c r="C1178" s="74" t="s">
        <v>823</v>
      </c>
      <c r="D1178" s="273">
        <v>741</v>
      </c>
      <c r="E1178" s="273">
        <v>100</v>
      </c>
      <c r="F1178" s="292">
        <v>493.8</v>
      </c>
      <c r="G1178" s="273">
        <v>100</v>
      </c>
      <c r="H1178" s="259">
        <f t="shared" si="43"/>
        <v>-33.360323886639677</v>
      </c>
    </row>
    <row r="1179" spans="1:8" x14ac:dyDescent="0.2">
      <c r="A1179" s="425"/>
      <c r="B1179" s="446"/>
      <c r="C1179" s="74" t="s">
        <v>824</v>
      </c>
      <c r="D1179" s="273">
        <v>0</v>
      </c>
      <c r="E1179" s="273">
        <v>0</v>
      </c>
      <c r="F1179" s="292">
        <v>0</v>
      </c>
      <c r="G1179" s="273">
        <v>0</v>
      </c>
      <c r="H1179" s="259" t="s">
        <v>97</v>
      </c>
    </row>
    <row r="1180" spans="1:8" x14ac:dyDescent="0.2">
      <c r="A1180" s="425"/>
      <c r="B1180" s="446"/>
      <c r="C1180" s="74" t="s">
        <v>825</v>
      </c>
      <c r="D1180" s="273">
        <v>0</v>
      </c>
      <c r="E1180" s="273">
        <v>0</v>
      </c>
      <c r="F1180" s="292">
        <v>0</v>
      </c>
      <c r="G1180" s="273">
        <v>0</v>
      </c>
      <c r="H1180" s="259" t="s">
        <v>97</v>
      </c>
    </row>
    <row r="1181" spans="1:8" ht="26.25" customHeight="1" x14ac:dyDescent="0.2">
      <c r="A1181" s="425"/>
      <c r="B1181" s="446"/>
      <c r="C1181" s="74" t="s">
        <v>826</v>
      </c>
      <c r="D1181" s="273">
        <v>0</v>
      </c>
      <c r="E1181" s="273">
        <v>0</v>
      </c>
      <c r="F1181" s="292">
        <v>0</v>
      </c>
      <c r="G1181" s="273">
        <v>0</v>
      </c>
      <c r="H1181" s="259" t="s">
        <v>97</v>
      </c>
    </row>
    <row r="1182" spans="1:8" ht="21.75" customHeight="1" x14ac:dyDescent="0.2">
      <c r="A1182" s="425" t="s">
        <v>697</v>
      </c>
      <c r="B1182" s="446" t="s">
        <v>903</v>
      </c>
      <c r="C1182" s="74" t="s">
        <v>822</v>
      </c>
      <c r="D1182" s="273">
        <f>D1183+D1184+D1185+D1186</f>
        <v>106</v>
      </c>
      <c r="E1182" s="273">
        <v>100</v>
      </c>
      <c r="F1182" s="292">
        <v>60.6</v>
      </c>
      <c r="G1182" s="273">
        <v>100</v>
      </c>
      <c r="H1182" s="259">
        <f t="shared" si="43"/>
        <v>-42.830188679245282</v>
      </c>
    </row>
    <row r="1183" spans="1:8" ht="30" customHeight="1" x14ac:dyDescent="0.2">
      <c r="A1183" s="425"/>
      <c r="B1183" s="446"/>
      <c r="C1183" s="74" t="s">
        <v>823</v>
      </c>
      <c r="D1183" s="273">
        <v>0</v>
      </c>
      <c r="E1183" s="273">
        <v>0</v>
      </c>
      <c r="F1183" s="292">
        <v>0</v>
      </c>
      <c r="G1183" s="273">
        <v>0</v>
      </c>
      <c r="H1183" s="259" t="s">
        <v>97</v>
      </c>
    </row>
    <row r="1184" spans="1:8" ht="21.75" customHeight="1" x14ac:dyDescent="0.2">
      <c r="A1184" s="425"/>
      <c r="B1184" s="446"/>
      <c r="C1184" s="74" t="s">
        <v>824</v>
      </c>
      <c r="D1184" s="273">
        <v>0</v>
      </c>
      <c r="E1184" s="273">
        <v>0</v>
      </c>
      <c r="F1184" s="292">
        <v>0</v>
      </c>
      <c r="G1184" s="273">
        <v>0</v>
      </c>
      <c r="H1184" s="259" t="s">
        <v>97</v>
      </c>
    </row>
    <row r="1185" spans="1:8" ht="21.75" customHeight="1" x14ac:dyDescent="0.2">
      <c r="A1185" s="425"/>
      <c r="B1185" s="446"/>
      <c r="C1185" s="74" t="s">
        <v>825</v>
      </c>
      <c r="D1185" s="273">
        <v>106</v>
      </c>
      <c r="E1185" s="273">
        <v>100</v>
      </c>
      <c r="F1185" s="292">
        <v>60.6</v>
      </c>
      <c r="G1185" s="273">
        <v>100</v>
      </c>
      <c r="H1185" s="259">
        <f t="shared" si="43"/>
        <v>-42.830188679245282</v>
      </c>
    </row>
    <row r="1186" spans="1:8" ht="21.75" customHeight="1" x14ac:dyDescent="0.2">
      <c r="A1186" s="425"/>
      <c r="B1186" s="446"/>
      <c r="C1186" s="74" t="s">
        <v>826</v>
      </c>
      <c r="D1186" s="273">
        <v>0</v>
      </c>
      <c r="E1186" s="273">
        <v>0</v>
      </c>
      <c r="F1186" s="292">
        <v>0</v>
      </c>
      <c r="G1186" s="273">
        <v>0</v>
      </c>
      <c r="H1186" s="259" t="s">
        <v>97</v>
      </c>
    </row>
    <row r="1187" spans="1:8" x14ac:dyDescent="0.2">
      <c r="A1187" s="425" t="s">
        <v>700</v>
      </c>
      <c r="B1187" s="446" t="s">
        <v>904</v>
      </c>
      <c r="C1187" s="74" t="s">
        <v>822</v>
      </c>
      <c r="D1187" s="273">
        <f>D1188+D1189+D1190+D1191</f>
        <v>72771</v>
      </c>
      <c r="E1187" s="273">
        <v>100</v>
      </c>
      <c r="F1187" s="292">
        <f>F1188+F1190</f>
        <v>52017.7</v>
      </c>
      <c r="G1187" s="273">
        <v>100</v>
      </c>
      <c r="H1187" s="259">
        <f t="shared" si="43"/>
        <v>-28.518640667298783</v>
      </c>
    </row>
    <row r="1188" spans="1:8" ht="31.5" x14ac:dyDescent="0.2">
      <c r="A1188" s="425"/>
      <c r="B1188" s="446"/>
      <c r="C1188" s="74" t="s">
        <v>823</v>
      </c>
      <c r="D1188" s="273">
        <v>29582</v>
      </c>
      <c r="E1188" s="273">
        <v>100</v>
      </c>
      <c r="F1188" s="292">
        <v>17367.7</v>
      </c>
      <c r="G1188" s="273">
        <f>F1188/F1187*100</f>
        <v>33.388058295541711</v>
      </c>
      <c r="H1188" s="259">
        <f t="shared" si="43"/>
        <v>-41.289635589209652</v>
      </c>
    </row>
    <row r="1189" spans="1:8" x14ac:dyDescent="0.2">
      <c r="A1189" s="425"/>
      <c r="B1189" s="446"/>
      <c r="C1189" s="74" t="s">
        <v>824</v>
      </c>
      <c r="D1189" s="273">
        <v>0</v>
      </c>
      <c r="E1189" s="273">
        <v>0</v>
      </c>
      <c r="F1189" s="292">
        <v>0</v>
      </c>
      <c r="G1189" s="273">
        <v>0</v>
      </c>
      <c r="H1189" s="259" t="s">
        <v>97</v>
      </c>
    </row>
    <row r="1190" spans="1:8" x14ac:dyDescent="0.2">
      <c r="A1190" s="425"/>
      <c r="B1190" s="446"/>
      <c r="C1190" s="74" t="s">
        <v>825</v>
      </c>
      <c r="D1190" s="273">
        <v>43189</v>
      </c>
      <c r="E1190" s="273">
        <v>0</v>
      </c>
      <c r="F1190" s="292">
        <v>34650</v>
      </c>
      <c r="G1190" s="273">
        <f>F1190/F1187*100</f>
        <v>66.611941704458289</v>
      </c>
      <c r="H1190" s="259" t="s">
        <v>97</v>
      </c>
    </row>
    <row r="1191" spans="1:8" x14ac:dyDescent="0.2">
      <c r="A1191" s="425"/>
      <c r="B1191" s="446"/>
      <c r="C1191" s="74" t="s">
        <v>826</v>
      </c>
      <c r="D1191" s="273">
        <v>0</v>
      </c>
      <c r="E1191" s="273">
        <v>0</v>
      </c>
      <c r="F1191" s="292">
        <v>0</v>
      </c>
      <c r="G1191" s="273">
        <v>0</v>
      </c>
      <c r="H1191" s="259" t="s">
        <v>97</v>
      </c>
    </row>
    <row r="1192" spans="1:8" x14ac:dyDescent="0.2">
      <c r="A1192" s="423" t="s">
        <v>706</v>
      </c>
      <c r="B1192" s="445" t="s">
        <v>905</v>
      </c>
      <c r="C1192" s="75" t="s">
        <v>822</v>
      </c>
      <c r="D1192" s="259">
        <f>D1193+D1194+D1195+D1196</f>
        <v>40039.300000000003</v>
      </c>
      <c r="E1192" s="259">
        <v>100</v>
      </c>
      <c r="F1192" s="259">
        <v>28126.5</v>
      </c>
      <c r="G1192" s="259">
        <v>100</v>
      </c>
      <c r="H1192" s="259">
        <f t="shared" si="43"/>
        <v>-29.752767905532821</v>
      </c>
    </row>
    <row r="1193" spans="1:8" ht="31.5" x14ac:dyDescent="0.2">
      <c r="A1193" s="423"/>
      <c r="B1193" s="445"/>
      <c r="C1193" s="75" t="s">
        <v>823</v>
      </c>
      <c r="D1193" s="259">
        <f>D1198+D1203</f>
        <v>40039.300000000003</v>
      </c>
      <c r="E1193" s="259">
        <v>100</v>
      </c>
      <c r="F1193" s="259">
        <v>28126.5</v>
      </c>
      <c r="G1193" s="259">
        <v>100</v>
      </c>
      <c r="H1193" s="259">
        <f t="shared" si="43"/>
        <v>-29.752767905532821</v>
      </c>
    </row>
    <row r="1194" spans="1:8" x14ac:dyDescent="0.2">
      <c r="A1194" s="423"/>
      <c r="B1194" s="445"/>
      <c r="C1194" s="75" t="s">
        <v>824</v>
      </c>
      <c r="D1194" s="259">
        <v>0</v>
      </c>
      <c r="E1194" s="259">
        <v>0</v>
      </c>
      <c r="F1194" s="259">
        <v>0</v>
      </c>
      <c r="G1194" s="259">
        <v>0</v>
      </c>
      <c r="H1194" s="259" t="s">
        <v>97</v>
      </c>
    </row>
    <row r="1195" spans="1:8" x14ac:dyDescent="0.2">
      <c r="A1195" s="423"/>
      <c r="B1195" s="445"/>
      <c r="C1195" s="75" t="s">
        <v>825</v>
      </c>
      <c r="D1195" s="259">
        <v>0</v>
      </c>
      <c r="E1195" s="259">
        <v>0</v>
      </c>
      <c r="F1195" s="259">
        <v>0</v>
      </c>
      <c r="G1195" s="259">
        <v>0</v>
      </c>
      <c r="H1195" s="259" t="s">
        <v>97</v>
      </c>
    </row>
    <row r="1196" spans="1:8" x14ac:dyDescent="0.2">
      <c r="A1196" s="423"/>
      <c r="B1196" s="445"/>
      <c r="C1196" s="75" t="s">
        <v>826</v>
      </c>
      <c r="D1196" s="259">
        <v>0</v>
      </c>
      <c r="E1196" s="259">
        <v>0</v>
      </c>
      <c r="F1196" s="259">
        <v>0</v>
      </c>
      <c r="G1196" s="259">
        <v>0</v>
      </c>
      <c r="H1196" s="259" t="s">
        <v>97</v>
      </c>
    </row>
    <row r="1197" spans="1:8" x14ac:dyDescent="0.2">
      <c r="A1197" s="425" t="s">
        <v>708</v>
      </c>
      <c r="B1197" s="446" t="s">
        <v>709</v>
      </c>
      <c r="C1197" s="74" t="s">
        <v>822</v>
      </c>
      <c r="D1197" s="273">
        <v>11004</v>
      </c>
      <c r="E1197" s="273">
        <v>100</v>
      </c>
      <c r="F1197" s="273">
        <v>8717.2000000000007</v>
      </c>
      <c r="G1197" s="273">
        <v>100</v>
      </c>
      <c r="H1197" s="259">
        <f t="shared" si="43"/>
        <v>-20.781533987640856</v>
      </c>
    </row>
    <row r="1198" spans="1:8" ht="31.5" x14ac:dyDescent="0.2">
      <c r="A1198" s="425"/>
      <c r="B1198" s="446"/>
      <c r="C1198" s="74" t="s">
        <v>823</v>
      </c>
      <c r="D1198" s="273">
        <v>11004</v>
      </c>
      <c r="E1198" s="273">
        <v>100</v>
      </c>
      <c r="F1198" s="292">
        <v>8717.2000000000007</v>
      </c>
      <c r="G1198" s="273">
        <v>100</v>
      </c>
      <c r="H1198" s="259">
        <f t="shared" si="43"/>
        <v>-20.781533987640856</v>
      </c>
    </row>
    <row r="1199" spans="1:8" x14ac:dyDescent="0.2">
      <c r="A1199" s="425"/>
      <c r="B1199" s="446"/>
      <c r="C1199" s="74" t="s">
        <v>824</v>
      </c>
      <c r="D1199" s="273">
        <v>0</v>
      </c>
      <c r="E1199" s="273">
        <v>0</v>
      </c>
      <c r="F1199" s="292">
        <v>0</v>
      </c>
      <c r="G1199" s="273">
        <v>0</v>
      </c>
      <c r="H1199" s="259" t="s">
        <v>97</v>
      </c>
    </row>
    <row r="1200" spans="1:8" x14ac:dyDescent="0.2">
      <c r="A1200" s="425"/>
      <c r="B1200" s="446"/>
      <c r="C1200" s="74" t="s">
        <v>825</v>
      </c>
      <c r="D1200" s="273">
        <v>0</v>
      </c>
      <c r="E1200" s="273">
        <v>0</v>
      </c>
      <c r="F1200" s="292">
        <v>0</v>
      </c>
      <c r="G1200" s="273">
        <v>0</v>
      </c>
      <c r="H1200" s="259" t="s">
        <v>97</v>
      </c>
    </row>
    <row r="1201" spans="1:8" x14ac:dyDescent="0.2">
      <c r="A1201" s="425"/>
      <c r="B1201" s="446"/>
      <c r="C1201" s="74" t="s">
        <v>826</v>
      </c>
      <c r="D1201" s="273">
        <v>0</v>
      </c>
      <c r="E1201" s="273">
        <v>0</v>
      </c>
      <c r="F1201" s="292">
        <v>0</v>
      </c>
      <c r="G1201" s="273">
        <v>0</v>
      </c>
      <c r="H1201" s="259" t="s">
        <v>97</v>
      </c>
    </row>
    <row r="1202" spans="1:8" x14ac:dyDescent="0.2">
      <c r="A1202" s="425" t="s">
        <v>711</v>
      </c>
      <c r="B1202" s="446" t="s">
        <v>87</v>
      </c>
      <c r="C1202" s="74" t="s">
        <v>822</v>
      </c>
      <c r="D1202" s="273">
        <f>D1203+D1204+D1205+D1206</f>
        <v>29035.3</v>
      </c>
      <c r="E1202" s="273">
        <v>100</v>
      </c>
      <c r="F1202" s="292">
        <v>19409.3</v>
      </c>
      <c r="G1202" s="273">
        <v>100</v>
      </c>
      <c r="H1202" s="259">
        <f t="shared" si="43"/>
        <v>-33.152748550901833</v>
      </c>
    </row>
    <row r="1203" spans="1:8" ht="31.5" x14ac:dyDescent="0.2">
      <c r="A1203" s="425"/>
      <c r="B1203" s="446"/>
      <c r="C1203" s="74" t="s">
        <v>823</v>
      </c>
      <c r="D1203" s="273">
        <v>29035.3</v>
      </c>
      <c r="E1203" s="273">
        <v>100</v>
      </c>
      <c r="F1203" s="292">
        <v>19409.3</v>
      </c>
      <c r="G1203" s="273">
        <v>100</v>
      </c>
      <c r="H1203" s="259">
        <f t="shared" si="43"/>
        <v>-33.152748550901833</v>
      </c>
    </row>
    <row r="1204" spans="1:8" x14ac:dyDescent="0.2">
      <c r="A1204" s="425"/>
      <c r="B1204" s="446"/>
      <c r="C1204" s="74" t="s">
        <v>824</v>
      </c>
      <c r="D1204" s="273">
        <v>0</v>
      </c>
      <c r="E1204" s="273">
        <v>0</v>
      </c>
      <c r="F1204" s="292">
        <v>0</v>
      </c>
      <c r="G1204" s="273">
        <v>0</v>
      </c>
      <c r="H1204" s="259" t="s">
        <v>97</v>
      </c>
    </row>
    <row r="1205" spans="1:8" x14ac:dyDescent="0.2">
      <c r="A1205" s="425"/>
      <c r="B1205" s="446"/>
      <c r="C1205" s="74" t="s">
        <v>825</v>
      </c>
      <c r="D1205" s="273">
        <v>0</v>
      </c>
      <c r="E1205" s="273">
        <v>0</v>
      </c>
      <c r="F1205" s="292">
        <v>0</v>
      </c>
      <c r="G1205" s="273">
        <v>0</v>
      </c>
      <c r="H1205" s="259" t="s">
        <v>97</v>
      </c>
    </row>
    <row r="1206" spans="1:8" x14ac:dyDescent="0.2">
      <c r="A1206" s="425"/>
      <c r="B1206" s="446"/>
      <c r="C1206" s="74" t="s">
        <v>826</v>
      </c>
      <c r="D1206" s="273">
        <v>0</v>
      </c>
      <c r="E1206" s="273">
        <v>0</v>
      </c>
      <c r="F1206" s="292">
        <v>0</v>
      </c>
      <c r="G1206" s="273">
        <v>0</v>
      </c>
      <c r="H1206" s="259" t="s">
        <v>97</v>
      </c>
    </row>
    <row r="1207" spans="1:8" s="8" customFormat="1" x14ac:dyDescent="0.2">
      <c r="A1207" s="453" t="s">
        <v>1270</v>
      </c>
      <c r="B1207" s="450" t="s">
        <v>1275</v>
      </c>
      <c r="C1207" s="75" t="s">
        <v>822</v>
      </c>
      <c r="D1207" s="259">
        <f>D1208+D1209+D1210+D1211</f>
        <v>10734</v>
      </c>
      <c r="E1207" s="259">
        <f>SUM(E1208:E1211)</f>
        <v>100</v>
      </c>
      <c r="F1207" s="293">
        <v>845.5</v>
      </c>
      <c r="G1207" s="293">
        <v>0</v>
      </c>
      <c r="H1207" s="259">
        <f t="shared" si="43"/>
        <v>-92.123160052170675</v>
      </c>
    </row>
    <row r="1208" spans="1:8" s="8" customFormat="1" ht="31.5" x14ac:dyDescent="0.2">
      <c r="A1208" s="454"/>
      <c r="B1208" s="451"/>
      <c r="C1208" s="75" t="s">
        <v>823</v>
      </c>
      <c r="D1208" s="259">
        <f>D1213+D1218</f>
        <v>0</v>
      </c>
      <c r="E1208" s="259">
        <f>D1208/D1207*100</f>
        <v>0</v>
      </c>
      <c r="F1208" s="293">
        <v>0</v>
      </c>
      <c r="G1208" s="293">
        <v>0</v>
      </c>
      <c r="H1208" s="259" t="s">
        <v>97</v>
      </c>
    </row>
    <row r="1209" spans="1:8" s="8" customFormat="1" x14ac:dyDescent="0.2">
      <c r="A1209" s="454"/>
      <c r="B1209" s="451"/>
      <c r="C1209" s="75" t="s">
        <v>824</v>
      </c>
      <c r="D1209" s="259">
        <f>D1214+D1219</f>
        <v>7084.4</v>
      </c>
      <c r="E1209" s="259">
        <f>D1209/D1207*100</f>
        <v>65.999627352338365</v>
      </c>
      <c r="F1209" s="293">
        <v>558</v>
      </c>
      <c r="G1209" s="293">
        <v>0</v>
      </c>
      <c r="H1209" s="259">
        <f t="shared" si="43"/>
        <v>-92.123539043532276</v>
      </c>
    </row>
    <row r="1210" spans="1:8" s="8" customFormat="1" x14ac:dyDescent="0.2">
      <c r="A1210" s="454"/>
      <c r="B1210" s="451"/>
      <c r="C1210" s="75" t="s">
        <v>825</v>
      </c>
      <c r="D1210" s="259">
        <f>D1215+D1220</f>
        <v>3649.6</v>
      </c>
      <c r="E1210" s="259">
        <f>D1210/D1207*100</f>
        <v>34.000372647661635</v>
      </c>
      <c r="F1210" s="293">
        <v>287.5</v>
      </c>
      <c r="G1210" s="293">
        <v>0</v>
      </c>
      <c r="H1210" s="259">
        <f t="shared" si="43"/>
        <v>-92.122424375274008</v>
      </c>
    </row>
    <row r="1211" spans="1:8" s="8" customFormat="1" ht="29.25" customHeight="1" x14ac:dyDescent="0.2">
      <c r="A1211" s="455"/>
      <c r="B1211" s="452"/>
      <c r="C1211" s="75" t="s">
        <v>826</v>
      </c>
      <c r="D1211" s="259">
        <f>D1216+D1221</f>
        <v>0</v>
      </c>
      <c r="E1211" s="259">
        <f>D1211/D1207*100</f>
        <v>0</v>
      </c>
      <c r="F1211" s="293">
        <v>0</v>
      </c>
      <c r="G1211" s="293">
        <v>0</v>
      </c>
      <c r="H1211" s="259" t="s">
        <v>97</v>
      </c>
    </row>
    <row r="1212" spans="1:8" x14ac:dyDescent="0.2">
      <c r="A1212" s="440" t="s">
        <v>1271</v>
      </c>
      <c r="B1212" s="456" t="s">
        <v>1273</v>
      </c>
      <c r="C1212" s="74" t="s">
        <v>822</v>
      </c>
      <c r="D1212" s="273">
        <f>D1213+D1214+D1215+D1216</f>
        <v>7156</v>
      </c>
      <c r="E1212" s="273">
        <f>SUM(E1213:E1216)</f>
        <v>100</v>
      </c>
      <c r="F1212" s="292">
        <v>845.5</v>
      </c>
      <c r="G1212" s="292">
        <v>0</v>
      </c>
      <c r="H1212" s="259">
        <f t="shared" si="43"/>
        <v>-88.184740078256013</v>
      </c>
    </row>
    <row r="1213" spans="1:8" ht="31.5" x14ac:dyDescent="0.2">
      <c r="A1213" s="441"/>
      <c r="B1213" s="457"/>
      <c r="C1213" s="74" t="s">
        <v>823</v>
      </c>
      <c r="D1213" s="273">
        <v>0</v>
      </c>
      <c r="E1213" s="273">
        <f>D1213/D1212*100</f>
        <v>0</v>
      </c>
      <c r="F1213" s="292">
        <v>0</v>
      </c>
      <c r="G1213" s="292">
        <v>0</v>
      </c>
      <c r="H1213" s="259" t="s">
        <v>97</v>
      </c>
    </row>
    <row r="1214" spans="1:8" x14ac:dyDescent="0.2">
      <c r="A1214" s="441"/>
      <c r="B1214" s="457"/>
      <c r="C1214" s="74" t="s">
        <v>824</v>
      </c>
      <c r="D1214" s="273">
        <v>4722.8999999999996</v>
      </c>
      <c r="E1214" s="273">
        <f>D1214/D1212*100</f>
        <v>65.999161542761314</v>
      </c>
      <c r="F1214" s="292">
        <v>558</v>
      </c>
      <c r="G1214" s="292">
        <v>0</v>
      </c>
      <c r="H1214" s="259">
        <f t="shared" si="43"/>
        <v>-88.185225179444828</v>
      </c>
    </row>
    <row r="1215" spans="1:8" x14ac:dyDescent="0.2">
      <c r="A1215" s="441"/>
      <c r="B1215" s="457"/>
      <c r="C1215" s="74" t="s">
        <v>825</v>
      </c>
      <c r="D1215" s="273">
        <v>2433.1</v>
      </c>
      <c r="E1215" s="273">
        <f>D1215/D1212*100</f>
        <v>34.000838457238679</v>
      </c>
      <c r="F1215" s="292">
        <v>287.5</v>
      </c>
      <c r="G1215" s="292">
        <v>0</v>
      </c>
      <c r="H1215" s="259">
        <f t="shared" si="43"/>
        <v>-88.183798446426366</v>
      </c>
    </row>
    <row r="1216" spans="1:8" x14ac:dyDescent="0.2">
      <c r="A1216" s="442"/>
      <c r="B1216" s="458"/>
      <c r="C1216" s="74" t="s">
        <v>826</v>
      </c>
      <c r="D1216" s="273">
        <v>0</v>
      </c>
      <c r="E1216" s="273">
        <f>D1216/D1212*100</f>
        <v>0</v>
      </c>
      <c r="F1216" s="292">
        <v>0</v>
      </c>
      <c r="G1216" s="292">
        <v>0</v>
      </c>
      <c r="H1216" s="259" t="s">
        <v>97</v>
      </c>
    </row>
    <row r="1217" spans="1:8" x14ac:dyDescent="0.2">
      <c r="A1217" s="440" t="s">
        <v>1272</v>
      </c>
      <c r="B1217" s="456" t="s">
        <v>1274</v>
      </c>
      <c r="C1217" s="74" t="s">
        <v>822</v>
      </c>
      <c r="D1217" s="273">
        <f>D1218+D1219+D1220+D1221</f>
        <v>3578</v>
      </c>
      <c r="E1217" s="273">
        <f>SUM(E1218:E1221)</f>
        <v>100</v>
      </c>
      <c r="F1217" s="292">
        <v>0</v>
      </c>
      <c r="G1217" s="292">
        <v>0</v>
      </c>
      <c r="H1217" s="259">
        <f t="shared" si="43"/>
        <v>-100</v>
      </c>
    </row>
    <row r="1218" spans="1:8" ht="31.5" x14ac:dyDescent="0.2">
      <c r="A1218" s="441"/>
      <c r="B1218" s="457"/>
      <c r="C1218" s="74" t="s">
        <v>823</v>
      </c>
      <c r="D1218" s="273">
        <v>0</v>
      </c>
      <c r="E1218" s="273">
        <f>D1218/D1217*100</f>
        <v>0</v>
      </c>
      <c r="F1218" s="292">
        <v>0</v>
      </c>
      <c r="G1218" s="292">
        <v>0</v>
      </c>
      <c r="H1218" s="259" t="s">
        <v>97</v>
      </c>
    </row>
    <row r="1219" spans="1:8" x14ac:dyDescent="0.2">
      <c r="A1219" s="441"/>
      <c r="B1219" s="457"/>
      <c r="C1219" s="74" t="s">
        <v>824</v>
      </c>
      <c r="D1219" s="273">
        <v>2361.5</v>
      </c>
      <c r="E1219" s="273">
        <f>D1219/D1217*100</f>
        <v>66.000558971492453</v>
      </c>
      <c r="F1219" s="292">
        <v>0</v>
      </c>
      <c r="G1219" s="292">
        <v>0</v>
      </c>
      <c r="H1219" s="259">
        <f t="shared" si="43"/>
        <v>-100</v>
      </c>
    </row>
    <row r="1220" spans="1:8" x14ac:dyDescent="0.2">
      <c r="A1220" s="441"/>
      <c r="B1220" s="457"/>
      <c r="C1220" s="74" t="s">
        <v>825</v>
      </c>
      <c r="D1220" s="273">
        <v>1216.5</v>
      </c>
      <c r="E1220" s="273">
        <f>D1220/D1217*100</f>
        <v>33.999441028507547</v>
      </c>
      <c r="F1220" s="292">
        <v>0</v>
      </c>
      <c r="G1220" s="292">
        <v>0</v>
      </c>
      <c r="H1220" s="259">
        <f t="shared" si="43"/>
        <v>-100</v>
      </c>
    </row>
    <row r="1221" spans="1:8" x14ac:dyDescent="0.2">
      <c r="A1221" s="442"/>
      <c r="B1221" s="458"/>
      <c r="C1221" s="74" t="s">
        <v>826</v>
      </c>
      <c r="D1221" s="273">
        <v>0</v>
      </c>
      <c r="E1221" s="273">
        <f>D1221/D1217*100</f>
        <v>0</v>
      </c>
      <c r="F1221" s="292">
        <v>0</v>
      </c>
      <c r="G1221" s="292">
        <v>0</v>
      </c>
      <c r="H1221" s="259" t="s">
        <v>97</v>
      </c>
    </row>
    <row r="1222" spans="1:8" s="12" customFormat="1" ht="18" customHeight="1" x14ac:dyDescent="0.2">
      <c r="A1222" s="447">
        <v>10</v>
      </c>
      <c r="B1222" s="448" t="s">
        <v>1301</v>
      </c>
      <c r="C1222" s="288" t="s">
        <v>822</v>
      </c>
      <c r="D1222" s="249">
        <f>D1223</f>
        <v>103154</v>
      </c>
      <c r="E1222" s="249">
        <v>100</v>
      </c>
      <c r="F1222" s="249">
        <f>F1223</f>
        <v>64374.3</v>
      </c>
      <c r="G1222" s="249">
        <v>100</v>
      </c>
      <c r="H1222" s="249">
        <v>-74.37</v>
      </c>
    </row>
    <row r="1223" spans="1:8" s="12" customFormat="1" ht="32.25" customHeight="1" x14ac:dyDescent="0.2">
      <c r="A1223" s="447"/>
      <c r="B1223" s="448"/>
      <c r="C1223" s="288" t="s">
        <v>823</v>
      </c>
      <c r="D1223" s="249">
        <f>D1228</f>
        <v>103154</v>
      </c>
      <c r="E1223" s="249">
        <v>100</v>
      </c>
      <c r="F1223" s="249">
        <f>F1228</f>
        <v>64374.3</v>
      </c>
      <c r="G1223" s="249">
        <v>100</v>
      </c>
      <c r="H1223" s="249">
        <v>-74.37</v>
      </c>
    </row>
    <row r="1224" spans="1:8" s="12" customFormat="1" ht="18" customHeight="1" x14ac:dyDescent="0.2">
      <c r="A1224" s="447"/>
      <c r="B1224" s="448"/>
      <c r="C1224" s="288" t="s">
        <v>824</v>
      </c>
      <c r="D1224" s="249">
        <v>0</v>
      </c>
      <c r="E1224" s="249">
        <v>0</v>
      </c>
      <c r="F1224" s="249">
        <v>0</v>
      </c>
      <c r="G1224" s="249">
        <v>0</v>
      </c>
      <c r="H1224" s="249" t="s">
        <v>97</v>
      </c>
    </row>
    <row r="1225" spans="1:8" s="12" customFormat="1" ht="18" customHeight="1" x14ac:dyDescent="0.2">
      <c r="A1225" s="447"/>
      <c r="B1225" s="448"/>
      <c r="C1225" s="288" t="s">
        <v>825</v>
      </c>
      <c r="D1225" s="249">
        <v>0</v>
      </c>
      <c r="E1225" s="249">
        <v>0</v>
      </c>
      <c r="F1225" s="249">
        <v>0</v>
      </c>
      <c r="G1225" s="249">
        <v>0</v>
      </c>
      <c r="H1225" s="249" t="s">
        <v>97</v>
      </c>
    </row>
    <row r="1226" spans="1:8" s="12" customFormat="1" ht="18" customHeight="1" x14ac:dyDescent="0.2">
      <c r="A1226" s="447"/>
      <c r="B1226" s="448"/>
      <c r="C1226" s="288" t="s">
        <v>826</v>
      </c>
      <c r="D1226" s="249">
        <v>0</v>
      </c>
      <c r="E1226" s="249">
        <v>0</v>
      </c>
      <c r="F1226" s="249">
        <v>0</v>
      </c>
      <c r="G1226" s="249">
        <v>0</v>
      </c>
      <c r="H1226" s="249" t="s">
        <v>97</v>
      </c>
    </row>
    <row r="1227" spans="1:8" s="11" customFormat="1" ht="18.75" customHeight="1" x14ac:dyDescent="0.2">
      <c r="A1227" s="449" t="s">
        <v>717</v>
      </c>
      <c r="B1227" s="448" t="s">
        <v>1302</v>
      </c>
      <c r="C1227" s="147" t="s">
        <v>822</v>
      </c>
      <c r="D1227" s="276">
        <f>D1228+D1229+D1230+D1231</f>
        <v>103154</v>
      </c>
      <c r="E1227" s="276">
        <f t="shared" ref="E1227:G1227" si="45">E1228+E1229+E1230+E1231</f>
        <v>100</v>
      </c>
      <c r="F1227" s="276">
        <f t="shared" si="45"/>
        <v>64374.3</v>
      </c>
      <c r="G1227" s="276">
        <f t="shared" si="45"/>
        <v>100</v>
      </c>
      <c r="H1227" s="259">
        <f t="shared" ref="H1227:H1233" si="46">F1227/D1227*100-100</f>
        <v>-37.593985691296503</v>
      </c>
    </row>
    <row r="1228" spans="1:8" s="11" customFormat="1" ht="32.25" customHeight="1" x14ac:dyDescent="0.2">
      <c r="A1228" s="449"/>
      <c r="B1228" s="448"/>
      <c r="C1228" s="72" t="s">
        <v>823</v>
      </c>
      <c r="D1228" s="276">
        <f>D1233</f>
        <v>103154</v>
      </c>
      <c r="E1228" s="276">
        <f t="shared" ref="E1228:G1228" si="47">E1233</f>
        <v>100</v>
      </c>
      <c r="F1228" s="276">
        <v>64374.3</v>
      </c>
      <c r="G1228" s="276">
        <f t="shared" si="47"/>
        <v>100</v>
      </c>
      <c r="H1228" s="259">
        <f t="shared" si="46"/>
        <v>-37.593985691296503</v>
      </c>
    </row>
    <row r="1229" spans="1:8" s="11" customFormat="1" ht="18.75" customHeight="1" x14ac:dyDescent="0.2">
      <c r="A1229" s="449"/>
      <c r="B1229" s="448"/>
      <c r="C1229" s="72" t="s">
        <v>824</v>
      </c>
      <c r="D1229" s="249">
        <f>D1234</f>
        <v>0</v>
      </c>
      <c r="E1229" s="249">
        <f t="shared" ref="E1229:G1229" si="48">E1234</f>
        <v>0</v>
      </c>
      <c r="F1229" s="249">
        <f t="shared" si="48"/>
        <v>0</v>
      </c>
      <c r="G1229" s="249">
        <f t="shared" si="48"/>
        <v>0</v>
      </c>
      <c r="H1229" s="259" t="s">
        <v>97</v>
      </c>
    </row>
    <row r="1230" spans="1:8" s="11" customFormat="1" ht="18.75" customHeight="1" x14ac:dyDescent="0.2">
      <c r="A1230" s="449"/>
      <c r="B1230" s="448"/>
      <c r="C1230" s="72" t="s">
        <v>825</v>
      </c>
      <c r="D1230" s="249">
        <f>D1235</f>
        <v>0</v>
      </c>
      <c r="E1230" s="249">
        <f t="shared" ref="E1230:G1230" si="49">E1235</f>
        <v>0</v>
      </c>
      <c r="F1230" s="249">
        <f t="shared" si="49"/>
        <v>0</v>
      </c>
      <c r="G1230" s="249">
        <f t="shared" si="49"/>
        <v>0</v>
      </c>
      <c r="H1230" s="259" t="s">
        <v>97</v>
      </c>
    </row>
    <row r="1231" spans="1:8" s="11" customFormat="1" ht="18.75" customHeight="1" x14ac:dyDescent="0.2">
      <c r="A1231" s="449"/>
      <c r="B1231" s="448"/>
      <c r="C1231" s="72" t="s">
        <v>826</v>
      </c>
      <c r="D1231" s="249">
        <f>D1236</f>
        <v>0</v>
      </c>
      <c r="E1231" s="249">
        <f t="shared" ref="E1231:G1231" si="50">E1236</f>
        <v>0</v>
      </c>
      <c r="F1231" s="249">
        <f t="shared" si="50"/>
        <v>0</v>
      </c>
      <c r="G1231" s="249">
        <f t="shared" si="50"/>
        <v>0</v>
      </c>
      <c r="H1231" s="259" t="s">
        <v>97</v>
      </c>
    </row>
    <row r="1232" spans="1:8" s="12" customFormat="1" ht="18.75" customHeight="1" x14ac:dyDescent="0.2">
      <c r="A1232" s="443" t="s">
        <v>719</v>
      </c>
      <c r="B1232" s="444" t="s">
        <v>906</v>
      </c>
      <c r="C1232" s="146" t="s">
        <v>822</v>
      </c>
      <c r="D1232" s="251">
        <f>D1233+D1234+D1235+D1236</f>
        <v>103154</v>
      </c>
      <c r="E1232" s="251">
        <f>E1233+E1234+E1235+E1236</f>
        <v>100</v>
      </c>
      <c r="F1232" s="251">
        <f>F1233+F1234+F1235+F1236</f>
        <v>64674.271000000001</v>
      </c>
      <c r="G1232" s="251">
        <f>G1233+G1234+G1235+G1236</f>
        <v>100</v>
      </c>
      <c r="H1232" s="259">
        <f t="shared" si="46"/>
        <v>-37.303186497857574</v>
      </c>
    </row>
    <row r="1233" spans="1:8" s="12" customFormat="1" ht="33" customHeight="1" x14ac:dyDescent="0.2">
      <c r="A1233" s="443"/>
      <c r="B1233" s="444"/>
      <c r="C1233" s="146" t="s">
        <v>823</v>
      </c>
      <c r="D1233" s="251">
        <v>103154</v>
      </c>
      <c r="E1233" s="251">
        <v>100</v>
      </c>
      <c r="F1233" s="251">
        <v>64674.271000000001</v>
      </c>
      <c r="G1233" s="251">
        <v>100</v>
      </c>
      <c r="H1233" s="259">
        <f t="shared" si="46"/>
        <v>-37.303186497857574</v>
      </c>
    </row>
    <row r="1234" spans="1:8" s="12" customFormat="1" ht="18.75" customHeight="1" x14ac:dyDescent="0.2">
      <c r="A1234" s="443"/>
      <c r="B1234" s="444"/>
      <c r="C1234" s="146" t="s">
        <v>824</v>
      </c>
      <c r="D1234" s="250">
        <v>0</v>
      </c>
      <c r="E1234" s="250">
        <v>0</v>
      </c>
      <c r="F1234" s="250">
        <v>0</v>
      </c>
      <c r="G1234" s="250">
        <v>0</v>
      </c>
      <c r="H1234" s="259" t="s">
        <v>97</v>
      </c>
    </row>
    <row r="1235" spans="1:8" s="12" customFormat="1" ht="18.75" customHeight="1" x14ac:dyDescent="0.2">
      <c r="A1235" s="443"/>
      <c r="B1235" s="444"/>
      <c r="C1235" s="146" t="s">
        <v>825</v>
      </c>
      <c r="D1235" s="250">
        <v>0</v>
      </c>
      <c r="E1235" s="250">
        <v>0</v>
      </c>
      <c r="F1235" s="250">
        <v>0</v>
      </c>
      <c r="G1235" s="250">
        <v>0</v>
      </c>
      <c r="H1235" s="259" t="s">
        <v>97</v>
      </c>
    </row>
    <row r="1236" spans="1:8" s="12" customFormat="1" ht="18.75" customHeight="1" x14ac:dyDescent="0.2">
      <c r="A1236" s="443"/>
      <c r="B1236" s="444"/>
      <c r="C1236" s="146" t="s">
        <v>826</v>
      </c>
      <c r="D1236" s="250">
        <v>0</v>
      </c>
      <c r="E1236" s="250">
        <v>0</v>
      </c>
      <c r="F1236" s="250">
        <v>0</v>
      </c>
      <c r="G1236" s="250">
        <v>0</v>
      </c>
      <c r="H1236" s="259" t="s">
        <v>97</v>
      </c>
    </row>
    <row r="1237" spans="1:8" s="26" customFormat="1" ht="15.75" customHeight="1" x14ac:dyDescent="0.2">
      <c r="A1237" s="423" t="s">
        <v>724</v>
      </c>
      <c r="B1237" s="424" t="s">
        <v>1144</v>
      </c>
      <c r="C1237" s="75" t="s">
        <v>907</v>
      </c>
      <c r="D1237" s="293">
        <f>SUM(D1238:D1241)</f>
        <v>11547</v>
      </c>
      <c r="E1237" s="293">
        <f>SUM(E1238:E1241)</f>
        <v>100</v>
      </c>
      <c r="F1237" s="293">
        <v>7660.5</v>
      </c>
      <c r="G1237" s="293">
        <v>100</v>
      </c>
      <c r="H1237" s="293">
        <f>F1237/D1237*100-100</f>
        <v>-33.658093011171729</v>
      </c>
    </row>
    <row r="1238" spans="1:8" s="26" customFormat="1" ht="31.5" x14ac:dyDescent="0.2">
      <c r="A1238" s="423"/>
      <c r="B1238" s="424"/>
      <c r="C1238" s="75" t="s">
        <v>823</v>
      </c>
      <c r="D1238" s="293">
        <f>D1243+D1283</f>
        <v>11547</v>
      </c>
      <c r="E1238" s="293">
        <f>D1238/D1237*100</f>
        <v>100</v>
      </c>
      <c r="F1238" s="293">
        <v>7149.7420000000002</v>
      </c>
      <c r="G1238" s="293">
        <f>F1238/F1237*100</f>
        <v>93.332576202597735</v>
      </c>
      <c r="H1238" s="293">
        <f>F1238/D1238*100-100</f>
        <v>-38.081389105395338</v>
      </c>
    </row>
    <row r="1239" spans="1:8" s="26" customFormat="1" x14ac:dyDescent="0.2">
      <c r="A1239" s="423"/>
      <c r="B1239" s="424"/>
      <c r="C1239" s="75" t="s">
        <v>824</v>
      </c>
      <c r="D1239" s="293">
        <v>0</v>
      </c>
      <c r="E1239" s="293">
        <v>0</v>
      </c>
      <c r="F1239" s="293">
        <v>510.75799999999998</v>
      </c>
      <c r="G1239" s="293">
        <v>6.67</v>
      </c>
      <c r="H1239" s="293" t="s">
        <v>97</v>
      </c>
    </row>
    <row r="1240" spans="1:8" s="26" customFormat="1" x14ac:dyDescent="0.2">
      <c r="A1240" s="423"/>
      <c r="B1240" s="424"/>
      <c r="C1240" s="75" t="s">
        <v>825</v>
      </c>
      <c r="D1240" s="293">
        <v>0</v>
      </c>
      <c r="E1240" s="293">
        <v>0</v>
      </c>
      <c r="F1240" s="293">
        <v>0</v>
      </c>
      <c r="G1240" s="293">
        <v>0</v>
      </c>
      <c r="H1240" s="293" t="s">
        <v>97</v>
      </c>
    </row>
    <row r="1241" spans="1:8" s="26" customFormat="1" x14ac:dyDescent="0.2">
      <c r="A1241" s="423"/>
      <c r="B1241" s="424"/>
      <c r="C1241" s="75" t="s">
        <v>826</v>
      </c>
      <c r="D1241" s="293">
        <v>0</v>
      </c>
      <c r="E1241" s="293">
        <v>0</v>
      </c>
      <c r="F1241" s="293">
        <v>0</v>
      </c>
      <c r="G1241" s="293">
        <v>0</v>
      </c>
      <c r="H1241" s="293" t="s">
        <v>97</v>
      </c>
    </row>
    <row r="1242" spans="1:8" s="19" customFormat="1" ht="24.75" customHeight="1" x14ac:dyDescent="0.2">
      <c r="A1242" s="423" t="s">
        <v>726</v>
      </c>
      <c r="B1242" s="424" t="s">
        <v>908</v>
      </c>
      <c r="C1242" s="75" t="s">
        <v>907</v>
      </c>
      <c r="D1242" s="293">
        <f>SUM(D1243:D1246)</f>
        <v>10309</v>
      </c>
      <c r="E1242" s="293">
        <f>SUM(E1243:E1246)</f>
        <v>100</v>
      </c>
      <c r="F1242" s="293">
        <v>6424.348</v>
      </c>
      <c r="G1242" s="293">
        <v>100</v>
      </c>
      <c r="H1242" s="293">
        <f>F1242/D1242*100-100</f>
        <v>-37.682141817829084</v>
      </c>
    </row>
    <row r="1243" spans="1:8" s="19" customFormat="1" ht="31.5" x14ac:dyDescent="0.2">
      <c r="A1243" s="423"/>
      <c r="B1243" s="424"/>
      <c r="C1243" s="75" t="s">
        <v>823</v>
      </c>
      <c r="D1243" s="293">
        <f>D1253+D1258+D1263+D1268+D1273+D1278</f>
        <v>10309</v>
      </c>
      <c r="E1243" s="293">
        <f>D1243/D1242*100</f>
        <v>100</v>
      </c>
      <c r="F1243" s="293">
        <v>6424.348</v>
      </c>
      <c r="G1243" s="293">
        <f>F1243/F1242*100</f>
        <v>100</v>
      </c>
      <c r="H1243" s="293">
        <f>F1243/D1243*100-100</f>
        <v>-37.682141817829084</v>
      </c>
    </row>
    <row r="1244" spans="1:8" s="19" customFormat="1" x14ac:dyDescent="0.2">
      <c r="A1244" s="423"/>
      <c r="B1244" s="424"/>
      <c r="C1244" s="75" t="s">
        <v>824</v>
      </c>
      <c r="D1244" s="293">
        <v>0</v>
      </c>
      <c r="E1244" s="293">
        <v>0</v>
      </c>
      <c r="F1244" s="293">
        <v>0</v>
      </c>
      <c r="G1244" s="293">
        <v>0</v>
      </c>
      <c r="H1244" s="293" t="s">
        <v>97</v>
      </c>
    </row>
    <row r="1245" spans="1:8" s="19" customFormat="1" x14ac:dyDescent="0.2">
      <c r="A1245" s="423"/>
      <c r="B1245" s="424"/>
      <c r="C1245" s="75" t="s">
        <v>825</v>
      </c>
      <c r="D1245" s="293">
        <v>0</v>
      </c>
      <c r="E1245" s="293">
        <v>0</v>
      </c>
      <c r="F1245" s="293">
        <v>0</v>
      </c>
      <c r="G1245" s="293">
        <v>0</v>
      </c>
      <c r="H1245" s="293" t="s">
        <v>97</v>
      </c>
    </row>
    <row r="1246" spans="1:8" s="19" customFormat="1" x14ac:dyDescent="0.2">
      <c r="A1246" s="423"/>
      <c r="B1246" s="424"/>
      <c r="C1246" s="75" t="s">
        <v>826</v>
      </c>
      <c r="D1246" s="293">
        <v>0</v>
      </c>
      <c r="E1246" s="293">
        <v>0</v>
      </c>
      <c r="F1246" s="293">
        <v>0</v>
      </c>
      <c r="G1246" s="293">
        <v>0</v>
      </c>
      <c r="H1246" s="293" t="s">
        <v>97</v>
      </c>
    </row>
    <row r="1247" spans="1:8" s="19" customFormat="1" ht="15.75" hidden="1" customHeight="1" x14ac:dyDescent="0.2">
      <c r="A1247" s="425" t="s">
        <v>1151</v>
      </c>
      <c r="B1247" s="426" t="s">
        <v>909</v>
      </c>
      <c r="C1247" s="74" t="s">
        <v>907</v>
      </c>
      <c r="D1247" s="292">
        <v>0</v>
      </c>
      <c r="E1247" s="292">
        <v>0</v>
      </c>
      <c r="F1247" s="292">
        <v>0</v>
      </c>
      <c r="G1247" s="292">
        <v>0</v>
      </c>
      <c r="H1247" s="292" t="s">
        <v>97</v>
      </c>
    </row>
    <row r="1248" spans="1:8" s="19" customFormat="1" ht="31.5" hidden="1" x14ac:dyDescent="0.2">
      <c r="A1248" s="425"/>
      <c r="B1248" s="426"/>
      <c r="C1248" s="74" t="s">
        <v>823</v>
      </c>
      <c r="D1248" s="292">
        <v>0</v>
      </c>
      <c r="E1248" s="292">
        <v>0</v>
      </c>
      <c r="F1248" s="292">
        <v>0</v>
      </c>
      <c r="G1248" s="292">
        <v>0</v>
      </c>
      <c r="H1248" s="292" t="s">
        <v>97</v>
      </c>
    </row>
    <row r="1249" spans="1:8" s="19" customFormat="1" hidden="1" x14ac:dyDescent="0.2">
      <c r="A1249" s="425"/>
      <c r="B1249" s="426"/>
      <c r="C1249" s="74" t="s">
        <v>824</v>
      </c>
      <c r="D1249" s="292">
        <v>0</v>
      </c>
      <c r="E1249" s="292">
        <v>0</v>
      </c>
      <c r="F1249" s="292">
        <v>0</v>
      </c>
      <c r="G1249" s="292">
        <v>0</v>
      </c>
      <c r="H1249" s="292" t="s">
        <v>97</v>
      </c>
    </row>
    <row r="1250" spans="1:8" s="19" customFormat="1" hidden="1" x14ac:dyDescent="0.2">
      <c r="A1250" s="425"/>
      <c r="B1250" s="426"/>
      <c r="C1250" s="74" t="s">
        <v>825</v>
      </c>
      <c r="D1250" s="292">
        <v>0</v>
      </c>
      <c r="E1250" s="292">
        <v>0</v>
      </c>
      <c r="F1250" s="292">
        <v>0</v>
      </c>
      <c r="G1250" s="292">
        <v>0</v>
      </c>
      <c r="H1250" s="292" t="s">
        <v>97</v>
      </c>
    </row>
    <row r="1251" spans="1:8" s="19" customFormat="1" hidden="1" x14ac:dyDescent="0.2">
      <c r="A1251" s="425"/>
      <c r="B1251" s="426"/>
      <c r="C1251" s="74" t="s">
        <v>826</v>
      </c>
      <c r="D1251" s="292">
        <v>0</v>
      </c>
      <c r="E1251" s="292">
        <v>0</v>
      </c>
      <c r="F1251" s="292">
        <v>0</v>
      </c>
      <c r="G1251" s="292">
        <v>0</v>
      </c>
      <c r="H1251" s="292" t="s">
        <v>97</v>
      </c>
    </row>
    <row r="1252" spans="1:8" s="19" customFormat="1" ht="15.75" customHeight="1" x14ac:dyDescent="0.2">
      <c r="A1252" s="425" t="s">
        <v>729</v>
      </c>
      <c r="B1252" s="426" t="s">
        <v>910</v>
      </c>
      <c r="C1252" s="74" t="s">
        <v>907</v>
      </c>
      <c r="D1252" s="292">
        <f>SUM(D1253:D1256)</f>
        <v>2059</v>
      </c>
      <c r="E1252" s="292">
        <f>SUM(E1253:E1256)</f>
        <v>100</v>
      </c>
      <c r="F1252" s="292">
        <v>1299.9490000000001</v>
      </c>
      <c r="G1252" s="292">
        <v>100</v>
      </c>
      <c r="H1252" s="292">
        <f>F1252/D1252*100-100</f>
        <v>-36.865031568722671</v>
      </c>
    </row>
    <row r="1253" spans="1:8" s="19" customFormat="1" ht="31.5" x14ac:dyDescent="0.2">
      <c r="A1253" s="425"/>
      <c r="B1253" s="426"/>
      <c r="C1253" s="74" t="s">
        <v>823</v>
      </c>
      <c r="D1253" s="292">
        <v>2059</v>
      </c>
      <c r="E1253" s="292">
        <f>D1253/D1252*100</f>
        <v>100</v>
      </c>
      <c r="F1253" s="292">
        <v>1299.9490000000001</v>
      </c>
      <c r="G1253" s="292">
        <f>F1253/F1252*100</f>
        <v>100</v>
      </c>
      <c r="H1253" s="292">
        <f>F1253/D1253*100-100</f>
        <v>-36.865031568722671</v>
      </c>
    </row>
    <row r="1254" spans="1:8" s="19" customFormat="1" x14ac:dyDescent="0.2">
      <c r="A1254" s="425"/>
      <c r="B1254" s="426"/>
      <c r="C1254" s="74" t="s">
        <v>824</v>
      </c>
      <c r="D1254" s="292">
        <v>0</v>
      </c>
      <c r="E1254" s="292">
        <v>0</v>
      </c>
      <c r="F1254" s="292">
        <v>0</v>
      </c>
      <c r="G1254" s="292">
        <v>0</v>
      </c>
      <c r="H1254" s="292" t="s">
        <v>97</v>
      </c>
    </row>
    <row r="1255" spans="1:8" s="19" customFormat="1" x14ac:dyDescent="0.2">
      <c r="A1255" s="425"/>
      <c r="B1255" s="426"/>
      <c r="C1255" s="74" t="s">
        <v>825</v>
      </c>
      <c r="D1255" s="292">
        <v>0</v>
      </c>
      <c r="E1255" s="292">
        <v>0</v>
      </c>
      <c r="F1255" s="292">
        <v>0</v>
      </c>
      <c r="G1255" s="292">
        <v>0</v>
      </c>
      <c r="H1255" s="292" t="s">
        <v>97</v>
      </c>
    </row>
    <row r="1256" spans="1:8" s="19" customFormat="1" x14ac:dyDescent="0.2">
      <c r="A1256" s="425"/>
      <c r="B1256" s="426"/>
      <c r="C1256" s="74" t="s">
        <v>826</v>
      </c>
      <c r="D1256" s="292">
        <v>0</v>
      </c>
      <c r="E1256" s="292">
        <v>0</v>
      </c>
      <c r="F1256" s="292">
        <v>0</v>
      </c>
      <c r="G1256" s="292">
        <v>0</v>
      </c>
      <c r="H1256" s="292" t="s">
        <v>97</v>
      </c>
    </row>
    <row r="1257" spans="1:8" s="19" customFormat="1" ht="15.75" customHeight="1" x14ac:dyDescent="0.2">
      <c r="A1257" s="425" t="s">
        <v>732</v>
      </c>
      <c r="B1257" s="426" t="s">
        <v>1159</v>
      </c>
      <c r="C1257" s="74" t="s">
        <v>907</v>
      </c>
      <c r="D1257" s="292">
        <f>SUM(D1258:D1261)</f>
        <v>1375</v>
      </c>
      <c r="E1257" s="292">
        <f>SUM(E1258:E1261)</f>
        <v>100</v>
      </c>
      <c r="F1257" s="292">
        <v>591.91200000000003</v>
      </c>
      <c r="G1257" s="292">
        <v>100</v>
      </c>
      <c r="H1257" s="292">
        <f>F1257/D1257*100-100</f>
        <v>-56.951854545454545</v>
      </c>
    </row>
    <row r="1258" spans="1:8" s="19" customFormat="1" ht="31.5" x14ac:dyDescent="0.2">
      <c r="A1258" s="425"/>
      <c r="B1258" s="426"/>
      <c r="C1258" s="74" t="s">
        <v>823</v>
      </c>
      <c r="D1258" s="292">
        <v>1375</v>
      </c>
      <c r="E1258" s="292">
        <f>D1258/D1257*100</f>
        <v>100</v>
      </c>
      <c r="F1258" s="292">
        <v>591.91200000000003</v>
      </c>
      <c r="G1258" s="292">
        <f>F1258/F1257*100</f>
        <v>100</v>
      </c>
      <c r="H1258" s="292">
        <f>F1258/D1258*100-100</f>
        <v>-56.951854545454545</v>
      </c>
    </row>
    <row r="1259" spans="1:8" s="19" customFormat="1" x14ac:dyDescent="0.2">
      <c r="A1259" s="425"/>
      <c r="B1259" s="426"/>
      <c r="C1259" s="74" t="s">
        <v>824</v>
      </c>
      <c r="D1259" s="292">
        <v>0</v>
      </c>
      <c r="E1259" s="292">
        <v>0</v>
      </c>
      <c r="F1259" s="292">
        <v>0</v>
      </c>
      <c r="G1259" s="292">
        <v>0</v>
      </c>
      <c r="H1259" s="292" t="s">
        <v>97</v>
      </c>
    </row>
    <row r="1260" spans="1:8" s="19" customFormat="1" x14ac:dyDescent="0.2">
      <c r="A1260" s="425"/>
      <c r="B1260" s="426"/>
      <c r="C1260" s="74" t="s">
        <v>825</v>
      </c>
      <c r="D1260" s="292">
        <v>0</v>
      </c>
      <c r="E1260" s="292">
        <v>0</v>
      </c>
      <c r="F1260" s="292">
        <v>0</v>
      </c>
      <c r="G1260" s="292">
        <v>0</v>
      </c>
      <c r="H1260" s="292" t="s">
        <v>97</v>
      </c>
    </row>
    <row r="1261" spans="1:8" s="19" customFormat="1" ht="17.25" customHeight="1" x14ac:dyDescent="0.2">
      <c r="A1261" s="425"/>
      <c r="B1261" s="426"/>
      <c r="C1261" s="74" t="s">
        <v>826</v>
      </c>
      <c r="D1261" s="292">
        <v>0</v>
      </c>
      <c r="E1261" s="292">
        <v>0</v>
      </c>
      <c r="F1261" s="292">
        <v>0</v>
      </c>
      <c r="G1261" s="292">
        <v>0</v>
      </c>
      <c r="H1261" s="292" t="s">
        <v>97</v>
      </c>
    </row>
    <row r="1262" spans="1:8" s="19" customFormat="1" ht="14.25" customHeight="1" x14ac:dyDescent="0.2">
      <c r="A1262" s="425" t="s">
        <v>735</v>
      </c>
      <c r="B1262" s="426" t="s">
        <v>1160</v>
      </c>
      <c r="C1262" s="74" t="s">
        <v>907</v>
      </c>
      <c r="D1262" s="292">
        <f>SUM(D1263:D1266)</f>
        <v>6108</v>
      </c>
      <c r="E1262" s="292">
        <f>SUM(E1263:E1266)</f>
        <v>100</v>
      </c>
      <c r="F1262" s="292">
        <v>4324.835</v>
      </c>
      <c r="G1262" s="292">
        <v>100</v>
      </c>
      <c r="H1262" s="292">
        <f>F1262/D1262*100-100</f>
        <v>-29.193925998690247</v>
      </c>
    </row>
    <row r="1263" spans="1:8" s="19" customFormat="1" ht="31.5" x14ac:dyDescent="0.2">
      <c r="A1263" s="425"/>
      <c r="B1263" s="426"/>
      <c r="C1263" s="74" t="s">
        <v>823</v>
      </c>
      <c r="D1263" s="292">
        <v>6108</v>
      </c>
      <c r="E1263" s="292">
        <f>D1263/D1262*100</f>
        <v>100</v>
      </c>
      <c r="F1263" s="292">
        <v>4324.835</v>
      </c>
      <c r="G1263" s="292">
        <f>F1263/F1262*100</f>
        <v>100</v>
      </c>
      <c r="H1263" s="292">
        <f>F1263/D1263*100-100</f>
        <v>-29.193925998690247</v>
      </c>
    </row>
    <row r="1264" spans="1:8" s="19" customFormat="1" x14ac:dyDescent="0.2">
      <c r="A1264" s="425"/>
      <c r="B1264" s="426"/>
      <c r="C1264" s="74" t="s">
        <v>824</v>
      </c>
      <c r="D1264" s="292">
        <v>0</v>
      </c>
      <c r="E1264" s="292">
        <v>0</v>
      </c>
      <c r="F1264" s="292">
        <v>0</v>
      </c>
      <c r="G1264" s="292">
        <v>0</v>
      </c>
      <c r="H1264" s="292" t="s">
        <v>97</v>
      </c>
    </row>
    <row r="1265" spans="1:8" s="19" customFormat="1" x14ac:dyDescent="0.2">
      <c r="A1265" s="425"/>
      <c r="B1265" s="426"/>
      <c r="C1265" s="74" t="s">
        <v>825</v>
      </c>
      <c r="D1265" s="292">
        <v>0</v>
      </c>
      <c r="E1265" s="292">
        <v>0</v>
      </c>
      <c r="F1265" s="292">
        <v>0</v>
      </c>
      <c r="G1265" s="292">
        <v>0</v>
      </c>
      <c r="H1265" s="292" t="s">
        <v>97</v>
      </c>
    </row>
    <row r="1266" spans="1:8" s="19" customFormat="1" ht="15" customHeight="1" x14ac:dyDescent="0.2">
      <c r="A1266" s="425"/>
      <c r="B1266" s="426"/>
      <c r="C1266" s="74" t="s">
        <v>826</v>
      </c>
      <c r="D1266" s="292">
        <v>0</v>
      </c>
      <c r="E1266" s="292">
        <v>0</v>
      </c>
      <c r="F1266" s="292">
        <v>0</v>
      </c>
      <c r="G1266" s="292">
        <v>0</v>
      </c>
      <c r="H1266" s="292" t="s">
        <v>97</v>
      </c>
    </row>
    <row r="1267" spans="1:8" s="19" customFormat="1" ht="15.75" customHeight="1" x14ac:dyDescent="0.2">
      <c r="A1267" s="425" t="s">
        <v>737</v>
      </c>
      <c r="B1267" s="426" t="s">
        <v>741</v>
      </c>
      <c r="C1267" s="74" t="s">
        <v>907</v>
      </c>
      <c r="D1267" s="292">
        <f>SUM(D1268:D1271)</f>
        <v>70</v>
      </c>
      <c r="E1267" s="292">
        <f>SUM(E1268:E1271)</f>
        <v>100</v>
      </c>
      <c r="F1267" s="292">
        <v>11.2</v>
      </c>
      <c r="G1267" s="292">
        <v>100</v>
      </c>
      <c r="H1267" s="292">
        <f>F1267/D1267*100-100</f>
        <v>-84</v>
      </c>
    </row>
    <row r="1268" spans="1:8" s="19" customFormat="1" ht="31.5" x14ac:dyDescent="0.2">
      <c r="A1268" s="425"/>
      <c r="B1268" s="426"/>
      <c r="C1268" s="74" t="s">
        <v>823</v>
      </c>
      <c r="D1268" s="292">
        <v>70</v>
      </c>
      <c r="E1268" s="292">
        <f>D1268/D1267*100</f>
        <v>100</v>
      </c>
      <c r="F1268" s="292">
        <v>11.2</v>
      </c>
      <c r="G1268" s="292">
        <f>F1268/F1267*100</f>
        <v>100</v>
      </c>
      <c r="H1268" s="292">
        <f>F1268/D1268*100-100</f>
        <v>-84</v>
      </c>
    </row>
    <row r="1269" spans="1:8" s="19" customFormat="1" x14ac:dyDescent="0.2">
      <c r="A1269" s="425"/>
      <c r="B1269" s="426"/>
      <c r="C1269" s="74" t="s">
        <v>824</v>
      </c>
      <c r="D1269" s="292">
        <v>0</v>
      </c>
      <c r="E1269" s="292">
        <v>0</v>
      </c>
      <c r="F1269" s="292">
        <v>0</v>
      </c>
      <c r="G1269" s="292">
        <v>0</v>
      </c>
      <c r="H1269" s="292" t="s">
        <v>97</v>
      </c>
    </row>
    <row r="1270" spans="1:8" s="19" customFormat="1" x14ac:dyDescent="0.2">
      <c r="A1270" s="425"/>
      <c r="B1270" s="426"/>
      <c r="C1270" s="74" t="s">
        <v>825</v>
      </c>
      <c r="D1270" s="292">
        <v>0</v>
      </c>
      <c r="E1270" s="292">
        <v>0</v>
      </c>
      <c r="F1270" s="292">
        <v>0</v>
      </c>
      <c r="G1270" s="292">
        <v>0</v>
      </c>
      <c r="H1270" s="292" t="s">
        <v>97</v>
      </c>
    </row>
    <row r="1271" spans="1:8" s="19" customFormat="1" ht="28.5" customHeight="1" x14ac:dyDescent="0.2">
      <c r="A1271" s="425"/>
      <c r="B1271" s="426"/>
      <c r="C1271" s="74" t="s">
        <v>826</v>
      </c>
      <c r="D1271" s="292">
        <v>0</v>
      </c>
      <c r="E1271" s="292">
        <v>0</v>
      </c>
      <c r="F1271" s="292">
        <v>0</v>
      </c>
      <c r="G1271" s="292">
        <v>0</v>
      </c>
      <c r="H1271" s="292" t="s">
        <v>97</v>
      </c>
    </row>
    <row r="1272" spans="1:8" s="19" customFormat="1" ht="15.75" customHeight="1" x14ac:dyDescent="0.2">
      <c r="A1272" s="425" t="s">
        <v>740</v>
      </c>
      <c r="B1272" s="426" t="s">
        <v>744</v>
      </c>
      <c r="C1272" s="74" t="s">
        <v>907</v>
      </c>
      <c r="D1272" s="292">
        <f>SUM(D1273:D1276)</f>
        <v>667</v>
      </c>
      <c r="E1272" s="292">
        <f>SUM(E1273:E1276)</f>
        <v>100</v>
      </c>
      <c r="F1272" s="292">
        <v>190.67099999999999</v>
      </c>
      <c r="G1272" s="292">
        <v>100</v>
      </c>
      <c r="H1272" s="292">
        <f>F1272/D1272*100-100</f>
        <v>-71.413643178410794</v>
      </c>
    </row>
    <row r="1273" spans="1:8" s="19" customFormat="1" ht="31.5" x14ac:dyDescent="0.2">
      <c r="A1273" s="425"/>
      <c r="B1273" s="426"/>
      <c r="C1273" s="74" t="s">
        <v>823</v>
      </c>
      <c r="D1273" s="292">
        <v>667</v>
      </c>
      <c r="E1273" s="292">
        <f>D1273/D1272*100</f>
        <v>100</v>
      </c>
      <c r="F1273" s="292">
        <v>190.67099999999999</v>
      </c>
      <c r="G1273" s="292">
        <f>F1273/F1272*100</f>
        <v>100</v>
      </c>
      <c r="H1273" s="292">
        <f>F1273/D1273*100-100</f>
        <v>-71.413643178410794</v>
      </c>
    </row>
    <row r="1274" spans="1:8" s="19" customFormat="1" x14ac:dyDescent="0.2">
      <c r="A1274" s="425"/>
      <c r="B1274" s="426"/>
      <c r="C1274" s="74" t="s">
        <v>824</v>
      </c>
      <c r="D1274" s="292">
        <v>0</v>
      </c>
      <c r="E1274" s="292">
        <v>0</v>
      </c>
      <c r="F1274" s="292">
        <v>0</v>
      </c>
      <c r="G1274" s="292">
        <v>0</v>
      </c>
      <c r="H1274" s="292" t="s">
        <v>97</v>
      </c>
    </row>
    <row r="1275" spans="1:8" s="19" customFormat="1" x14ac:dyDescent="0.2">
      <c r="A1275" s="425"/>
      <c r="B1275" s="426"/>
      <c r="C1275" s="74" t="s">
        <v>825</v>
      </c>
      <c r="D1275" s="292">
        <v>0</v>
      </c>
      <c r="E1275" s="292">
        <v>0</v>
      </c>
      <c r="F1275" s="292">
        <v>0</v>
      </c>
      <c r="G1275" s="292">
        <v>0</v>
      </c>
      <c r="H1275" s="292" t="s">
        <v>97</v>
      </c>
    </row>
    <row r="1276" spans="1:8" s="19" customFormat="1" x14ac:dyDescent="0.2">
      <c r="A1276" s="425"/>
      <c r="B1276" s="426"/>
      <c r="C1276" s="74" t="s">
        <v>826</v>
      </c>
      <c r="D1276" s="292">
        <v>0</v>
      </c>
      <c r="E1276" s="292">
        <v>0</v>
      </c>
      <c r="F1276" s="292">
        <v>0</v>
      </c>
      <c r="G1276" s="292">
        <v>0</v>
      </c>
      <c r="H1276" s="292" t="s">
        <v>97</v>
      </c>
    </row>
    <row r="1277" spans="1:8" s="19" customFormat="1" ht="21.75" customHeight="1" x14ac:dyDescent="0.2">
      <c r="A1277" s="425" t="s">
        <v>743</v>
      </c>
      <c r="B1277" s="426" t="s">
        <v>911</v>
      </c>
      <c r="C1277" s="74" t="s">
        <v>907</v>
      </c>
      <c r="D1277" s="292">
        <f>SUM(D1278:D1281)</f>
        <v>30</v>
      </c>
      <c r="E1277" s="292">
        <f>SUM(E1278:E1281)</f>
        <v>100</v>
      </c>
      <c r="F1277" s="292">
        <v>5.78</v>
      </c>
      <c r="G1277" s="292">
        <f>SUM(G1278:G1281)</f>
        <v>100</v>
      </c>
      <c r="H1277" s="292">
        <f>F1277/D1277*100-100</f>
        <v>-80.733333333333334</v>
      </c>
    </row>
    <row r="1278" spans="1:8" s="19" customFormat="1" ht="31.5" x14ac:dyDescent="0.2">
      <c r="A1278" s="425"/>
      <c r="B1278" s="426"/>
      <c r="C1278" s="74" t="s">
        <v>823</v>
      </c>
      <c r="D1278" s="292">
        <v>30</v>
      </c>
      <c r="E1278" s="292">
        <f>D1278/D1277*100</f>
        <v>100</v>
      </c>
      <c r="F1278" s="292">
        <v>5.78</v>
      </c>
      <c r="G1278" s="292">
        <f>F1278/F1277*100</f>
        <v>100</v>
      </c>
      <c r="H1278" s="292">
        <f>F1278/D1278*100-100</f>
        <v>-80.733333333333334</v>
      </c>
    </row>
    <row r="1279" spans="1:8" s="19" customFormat="1" x14ac:dyDescent="0.2">
      <c r="A1279" s="425"/>
      <c r="B1279" s="426"/>
      <c r="C1279" s="74" t="s">
        <v>824</v>
      </c>
      <c r="D1279" s="292">
        <v>0</v>
      </c>
      <c r="E1279" s="292">
        <v>0</v>
      </c>
      <c r="F1279" s="292">
        <v>0</v>
      </c>
      <c r="G1279" s="292">
        <v>0</v>
      </c>
      <c r="H1279" s="292" t="s">
        <v>97</v>
      </c>
    </row>
    <row r="1280" spans="1:8" s="19" customFormat="1" x14ac:dyDescent="0.2">
      <c r="A1280" s="425"/>
      <c r="B1280" s="426"/>
      <c r="C1280" s="74" t="s">
        <v>825</v>
      </c>
      <c r="D1280" s="292">
        <v>0</v>
      </c>
      <c r="E1280" s="292">
        <v>0</v>
      </c>
      <c r="F1280" s="292">
        <v>0</v>
      </c>
      <c r="G1280" s="292">
        <v>0</v>
      </c>
      <c r="H1280" s="292" t="s">
        <v>97</v>
      </c>
    </row>
    <row r="1281" spans="1:8" s="19" customFormat="1" x14ac:dyDescent="0.2">
      <c r="A1281" s="425"/>
      <c r="B1281" s="426"/>
      <c r="C1281" s="74" t="s">
        <v>826</v>
      </c>
      <c r="D1281" s="292">
        <v>0</v>
      </c>
      <c r="E1281" s="292">
        <v>0</v>
      </c>
      <c r="F1281" s="292">
        <v>0</v>
      </c>
      <c r="G1281" s="292">
        <v>0</v>
      </c>
      <c r="H1281" s="292" t="s">
        <v>97</v>
      </c>
    </row>
    <row r="1282" spans="1:8" s="28" customFormat="1" ht="15.75" customHeight="1" x14ac:dyDescent="0.2">
      <c r="A1282" s="423" t="s">
        <v>750</v>
      </c>
      <c r="B1282" s="424" t="s">
        <v>912</v>
      </c>
      <c r="C1282" s="75" t="s">
        <v>907</v>
      </c>
      <c r="D1282" s="293">
        <f>SUM(D1283:D1286)</f>
        <v>1238</v>
      </c>
      <c r="E1282" s="293">
        <f>SUM(E1283:E1286)</f>
        <v>100</v>
      </c>
      <c r="F1282" s="293">
        <v>1236.153</v>
      </c>
      <c r="G1282" s="293">
        <v>100</v>
      </c>
      <c r="H1282" s="293">
        <f>F1282/D1282*100-100</f>
        <v>-0.14919224555734445</v>
      </c>
    </row>
    <row r="1283" spans="1:8" s="28" customFormat="1" ht="31.5" x14ac:dyDescent="0.2">
      <c r="A1283" s="423"/>
      <c r="B1283" s="424"/>
      <c r="C1283" s="75" t="s">
        <v>823</v>
      </c>
      <c r="D1283" s="293">
        <f>D1288+D1293</f>
        <v>1238</v>
      </c>
      <c r="E1283" s="293">
        <f>D1283/D1282*100</f>
        <v>100</v>
      </c>
      <c r="F1283" s="293">
        <v>725.39400000000001</v>
      </c>
      <c r="G1283" s="293">
        <f>F1283/F1282*100</f>
        <v>58.681570970583742</v>
      </c>
      <c r="H1283" s="293">
        <f>F1283/D1283*100-100</f>
        <v>-41.405977382875605</v>
      </c>
    </row>
    <row r="1284" spans="1:8" s="28" customFormat="1" x14ac:dyDescent="0.2">
      <c r="A1284" s="423"/>
      <c r="B1284" s="424"/>
      <c r="C1284" s="75" t="s">
        <v>824</v>
      </c>
      <c r="D1284" s="293">
        <v>0</v>
      </c>
      <c r="E1284" s="293">
        <v>0</v>
      </c>
      <c r="F1284" s="293">
        <v>510.75799999999998</v>
      </c>
      <c r="G1284" s="293">
        <v>41.32</v>
      </c>
      <c r="H1284" s="293" t="s">
        <v>97</v>
      </c>
    </row>
    <row r="1285" spans="1:8" s="28" customFormat="1" x14ac:dyDescent="0.2">
      <c r="A1285" s="423"/>
      <c r="B1285" s="424"/>
      <c r="C1285" s="75" t="s">
        <v>825</v>
      </c>
      <c r="D1285" s="293">
        <v>0</v>
      </c>
      <c r="E1285" s="293">
        <v>0</v>
      </c>
      <c r="F1285" s="293">
        <v>0</v>
      </c>
      <c r="G1285" s="293">
        <v>0</v>
      </c>
      <c r="H1285" s="293" t="s">
        <v>97</v>
      </c>
    </row>
    <row r="1286" spans="1:8" s="28" customFormat="1" x14ac:dyDescent="0.2">
      <c r="A1286" s="423"/>
      <c r="B1286" s="424"/>
      <c r="C1286" s="75" t="s">
        <v>826</v>
      </c>
      <c r="D1286" s="293">
        <v>0</v>
      </c>
      <c r="E1286" s="293">
        <v>0</v>
      </c>
      <c r="F1286" s="293">
        <v>0</v>
      </c>
      <c r="G1286" s="293">
        <v>0</v>
      </c>
      <c r="H1286" s="293" t="s">
        <v>97</v>
      </c>
    </row>
    <row r="1287" spans="1:8" s="19" customFormat="1" ht="14.25" customHeight="1" x14ac:dyDescent="0.2">
      <c r="A1287" s="425" t="s">
        <v>754</v>
      </c>
      <c r="B1287" s="426" t="s">
        <v>913</v>
      </c>
      <c r="C1287" s="74" t="s">
        <v>907</v>
      </c>
      <c r="D1287" s="292">
        <f>SUM(D1288:D1291)</f>
        <v>956</v>
      </c>
      <c r="E1287" s="292">
        <f>SUM(E1288:E1291)</f>
        <v>100</v>
      </c>
      <c r="F1287" s="292">
        <v>680.19</v>
      </c>
      <c r="G1287" s="292">
        <v>100</v>
      </c>
      <c r="H1287" s="292">
        <f>F1287/D1287*100-100</f>
        <v>-28.85041841004184</v>
      </c>
    </row>
    <row r="1288" spans="1:8" s="19" customFormat="1" ht="31.5" x14ac:dyDescent="0.2">
      <c r="A1288" s="425"/>
      <c r="B1288" s="426"/>
      <c r="C1288" s="74" t="s">
        <v>823</v>
      </c>
      <c r="D1288" s="292">
        <v>956</v>
      </c>
      <c r="E1288" s="292">
        <f>D1288/D1287*100</f>
        <v>100</v>
      </c>
      <c r="F1288" s="292">
        <v>680.19399999999996</v>
      </c>
      <c r="G1288" s="292">
        <f>F1288/F1287*100</f>
        <v>100.00058807098016</v>
      </c>
      <c r="H1288" s="292">
        <f>F1288/D1288*100-100</f>
        <v>-28.850000000000009</v>
      </c>
    </row>
    <row r="1289" spans="1:8" s="19" customFormat="1" x14ac:dyDescent="0.2">
      <c r="A1289" s="425"/>
      <c r="B1289" s="426"/>
      <c r="C1289" s="74" t="s">
        <v>824</v>
      </c>
      <c r="D1289" s="292">
        <v>0</v>
      </c>
      <c r="E1289" s="292">
        <v>0</v>
      </c>
      <c r="F1289" s="292">
        <v>0</v>
      </c>
      <c r="G1289" s="292">
        <v>0</v>
      </c>
      <c r="H1289" s="292" t="s">
        <v>97</v>
      </c>
    </row>
    <row r="1290" spans="1:8" s="19" customFormat="1" x14ac:dyDescent="0.2">
      <c r="A1290" s="425"/>
      <c r="B1290" s="426"/>
      <c r="C1290" s="74" t="s">
        <v>825</v>
      </c>
      <c r="D1290" s="292">
        <v>0</v>
      </c>
      <c r="E1290" s="292">
        <v>0</v>
      </c>
      <c r="F1290" s="292">
        <v>0</v>
      </c>
      <c r="G1290" s="292">
        <v>0</v>
      </c>
      <c r="H1290" s="292" t="s">
        <v>97</v>
      </c>
    </row>
    <row r="1291" spans="1:8" s="19" customFormat="1" ht="18" customHeight="1" x14ac:dyDescent="0.2">
      <c r="A1291" s="425"/>
      <c r="B1291" s="426"/>
      <c r="C1291" s="74" t="s">
        <v>826</v>
      </c>
      <c r="D1291" s="292">
        <v>0</v>
      </c>
      <c r="E1291" s="292">
        <v>0</v>
      </c>
      <c r="F1291" s="292">
        <v>0</v>
      </c>
      <c r="G1291" s="292">
        <v>0</v>
      </c>
      <c r="H1291" s="292" t="s">
        <v>97</v>
      </c>
    </row>
    <row r="1292" spans="1:8" s="19" customFormat="1" ht="15" customHeight="1" x14ac:dyDescent="0.2">
      <c r="A1292" s="425" t="s">
        <v>758</v>
      </c>
      <c r="B1292" s="426" t="s">
        <v>1161</v>
      </c>
      <c r="C1292" s="74" t="s">
        <v>907</v>
      </c>
      <c r="D1292" s="292">
        <f>SUM(D1293:D1296)</f>
        <v>282</v>
      </c>
      <c r="E1292" s="292">
        <f>SUM(E1293:E1296)</f>
        <v>100</v>
      </c>
      <c r="F1292" s="292">
        <v>45.2</v>
      </c>
      <c r="G1292" s="292">
        <v>100</v>
      </c>
      <c r="H1292" s="292">
        <f>F1292/D1292*100-100</f>
        <v>-83.971631205673759</v>
      </c>
    </row>
    <row r="1293" spans="1:8" s="19" customFormat="1" ht="31.5" x14ac:dyDescent="0.2">
      <c r="A1293" s="425"/>
      <c r="B1293" s="426"/>
      <c r="C1293" s="74" t="s">
        <v>823</v>
      </c>
      <c r="D1293" s="292">
        <v>282</v>
      </c>
      <c r="E1293" s="292">
        <f>D1293/D1292*100</f>
        <v>100</v>
      </c>
      <c r="F1293" s="292">
        <v>45.2</v>
      </c>
      <c r="G1293" s="292">
        <f>F1293/F1292*100</f>
        <v>100</v>
      </c>
      <c r="H1293" s="292">
        <f>F1293/D1293*100-100</f>
        <v>-83.971631205673759</v>
      </c>
    </row>
    <row r="1294" spans="1:8" s="19" customFormat="1" x14ac:dyDescent="0.2">
      <c r="A1294" s="425"/>
      <c r="B1294" s="426"/>
      <c r="C1294" s="74" t="s">
        <v>824</v>
      </c>
      <c r="D1294" s="292">
        <v>0</v>
      </c>
      <c r="E1294" s="292">
        <v>0</v>
      </c>
      <c r="F1294" s="292">
        <v>0</v>
      </c>
      <c r="G1294" s="292">
        <v>0</v>
      </c>
      <c r="H1294" s="292" t="s">
        <v>97</v>
      </c>
    </row>
    <row r="1295" spans="1:8" s="19" customFormat="1" x14ac:dyDescent="0.2">
      <c r="A1295" s="425"/>
      <c r="B1295" s="426"/>
      <c r="C1295" s="74" t="s">
        <v>825</v>
      </c>
      <c r="D1295" s="292">
        <v>0</v>
      </c>
      <c r="E1295" s="292">
        <v>0</v>
      </c>
      <c r="F1295" s="292">
        <v>0</v>
      </c>
      <c r="G1295" s="292">
        <v>0</v>
      </c>
      <c r="H1295" s="292" t="s">
        <v>97</v>
      </c>
    </row>
    <row r="1296" spans="1:8" s="19" customFormat="1" x14ac:dyDescent="0.2">
      <c r="A1296" s="425"/>
      <c r="B1296" s="426"/>
      <c r="C1296" s="74" t="s">
        <v>826</v>
      </c>
      <c r="D1296" s="292">
        <v>0</v>
      </c>
      <c r="E1296" s="292">
        <v>0</v>
      </c>
      <c r="F1296" s="292">
        <v>0</v>
      </c>
      <c r="G1296" s="292">
        <v>0</v>
      </c>
      <c r="H1296" s="292" t="s">
        <v>97</v>
      </c>
    </row>
    <row r="1297" spans="1:8" s="19" customFormat="1" x14ac:dyDescent="0.2">
      <c r="A1297" s="440" t="s">
        <v>1390</v>
      </c>
      <c r="B1297" s="437" t="s">
        <v>1391</v>
      </c>
      <c r="C1297" s="74" t="s">
        <v>907</v>
      </c>
      <c r="D1297" s="292">
        <f>D1298</f>
        <v>0</v>
      </c>
      <c r="E1297" s="292">
        <f>E1298</f>
        <v>0</v>
      </c>
      <c r="F1297" s="292">
        <v>510.75799999999998</v>
      </c>
      <c r="G1297" s="292">
        <v>100</v>
      </c>
      <c r="H1297" s="292" t="s">
        <v>97</v>
      </c>
    </row>
    <row r="1298" spans="1:8" s="19" customFormat="1" ht="31.5" x14ac:dyDescent="0.2">
      <c r="A1298" s="441"/>
      <c r="B1298" s="438"/>
      <c r="C1298" s="74" t="s">
        <v>823</v>
      </c>
      <c r="D1298" s="292">
        <v>0</v>
      </c>
      <c r="E1298" s="292">
        <v>0</v>
      </c>
      <c r="F1298" s="292">
        <v>0</v>
      </c>
      <c r="G1298" s="292">
        <v>0</v>
      </c>
      <c r="H1298" s="292" t="s">
        <v>97</v>
      </c>
    </row>
    <row r="1299" spans="1:8" s="19" customFormat="1" x14ac:dyDescent="0.2">
      <c r="A1299" s="441"/>
      <c r="B1299" s="438"/>
      <c r="C1299" s="74" t="s">
        <v>824</v>
      </c>
      <c r="D1299" s="292">
        <v>0</v>
      </c>
      <c r="E1299" s="292">
        <v>0</v>
      </c>
      <c r="F1299" s="292">
        <v>510.75799999999998</v>
      </c>
      <c r="G1299" s="292">
        <v>1000</v>
      </c>
      <c r="H1299" s="292" t="s">
        <v>97</v>
      </c>
    </row>
    <row r="1300" spans="1:8" s="19" customFormat="1" x14ac:dyDescent="0.2">
      <c r="A1300" s="441"/>
      <c r="B1300" s="438"/>
      <c r="C1300" s="74" t="s">
        <v>825</v>
      </c>
      <c r="D1300" s="292">
        <v>0</v>
      </c>
      <c r="E1300" s="292">
        <v>0</v>
      </c>
      <c r="F1300" s="292">
        <v>0</v>
      </c>
      <c r="G1300" s="292">
        <v>0</v>
      </c>
      <c r="H1300" s="292" t="s">
        <v>97</v>
      </c>
    </row>
    <row r="1301" spans="1:8" s="19" customFormat="1" x14ac:dyDescent="0.2">
      <c r="A1301" s="442"/>
      <c r="B1301" s="439"/>
      <c r="C1301" s="74" t="s">
        <v>826</v>
      </c>
      <c r="D1301" s="292">
        <v>0</v>
      </c>
      <c r="E1301" s="292">
        <v>0</v>
      </c>
      <c r="F1301" s="292">
        <v>0</v>
      </c>
      <c r="G1301" s="292">
        <v>0</v>
      </c>
      <c r="H1301" s="292" t="s">
        <v>97</v>
      </c>
    </row>
    <row r="1302" spans="1:8" x14ac:dyDescent="0.2">
      <c r="A1302" s="423" t="s">
        <v>761</v>
      </c>
      <c r="B1302" s="424" t="s">
        <v>1145</v>
      </c>
      <c r="C1302" s="75" t="s">
        <v>822</v>
      </c>
      <c r="D1302" s="293">
        <f>D1303+D1304+D1305+D1306</f>
        <v>98524</v>
      </c>
      <c r="E1302" s="293">
        <f>E1303+E1304+E1305+E1306</f>
        <v>100</v>
      </c>
      <c r="F1302" s="293">
        <f>F1303+F1304+F1305+F1306</f>
        <v>63159.5</v>
      </c>
      <c r="G1302" s="293">
        <f>G1303+G1304+G1305+G1306</f>
        <v>100.00000000000001</v>
      </c>
      <c r="H1302" s="293">
        <f t="shared" ref="H1302:H1307" si="51">F1302/D1302*100-100</f>
        <v>-35.894299866022493</v>
      </c>
    </row>
    <row r="1303" spans="1:8" ht="31.5" x14ac:dyDescent="0.2">
      <c r="A1303" s="423"/>
      <c r="B1303" s="424"/>
      <c r="C1303" s="75" t="s">
        <v>823</v>
      </c>
      <c r="D1303" s="293">
        <f>D1308+D1338+D1353</f>
        <v>93922</v>
      </c>
      <c r="E1303" s="293">
        <f>D1303/D1302*100</f>
        <v>95.329056879542037</v>
      </c>
      <c r="F1303" s="293">
        <f>F1308+F1338+F1353</f>
        <v>60078.3</v>
      </c>
      <c r="G1303" s="293">
        <f>F1303/F1302*100</f>
        <v>95.121557327084602</v>
      </c>
      <c r="H1303" s="293">
        <f t="shared" si="51"/>
        <v>-36.033836587806903</v>
      </c>
    </row>
    <row r="1304" spans="1:8" x14ac:dyDescent="0.2">
      <c r="A1304" s="423"/>
      <c r="B1304" s="424"/>
      <c r="C1304" s="75" t="s">
        <v>824</v>
      </c>
      <c r="D1304" s="293">
        <f t="shared" ref="D1304:F1306" si="52">D1309+D1339+D1354</f>
        <v>754</v>
      </c>
      <c r="E1304" s="293">
        <f>D1304/D1302*100</f>
        <v>0.76529576549876177</v>
      </c>
      <c r="F1304" s="293">
        <f t="shared" si="52"/>
        <v>89.5</v>
      </c>
      <c r="G1304" s="293">
        <f>F1304/F1302*100</f>
        <v>0.14170473167140335</v>
      </c>
      <c r="H1304" s="293">
        <f t="shared" si="51"/>
        <v>-88.129973474801062</v>
      </c>
    </row>
    <row r="1305" spans="1:8" x14ac:dyDescent="0.2">
      <c r="A1305" s="423"/>
      <c r="B1305" s="424"/>
      <c r="C1305" s="75" t="s">
        <v>825</v>
      </c>
      <c r="D1305" s="293">
        <f t="shared" si="52"/>
        <v>73</v>
      </c>
      <c r="E1305" s="293">
        <f>D1305/D1302*100</f>
        <v>7.4093621858633441E-2</v>
      </c>
      <c r="F1305" s="293">
        <f t="shared" si="52"/>
        <v>27.2</v>
      </c>
      <c r="G1305" s="293">
        <f>F1305/F1302*100</f>
        <v>4.3065572083376212E-2</v>
      </c>
      <c r="H1305" s="293">
        <f t="shared" si="51"/>
        <v>-62.739726027397261</v>
      </c>
    </row>
    <row r="1306" spans="1:8" x14ac:dyDescent="0.2">
      <c r="A1306" s="423"/>
      <c r="B1306" s="424"/>
      <c r="C1306" s="75" t="s">
        <v>826</v>
      </c>
      <c r="D1306" s="293">
        <f t="shared" si="52"/>
        <v>3775</v>
      </c>
      <c r="E1306" s="259">
        <f>D1306/D1302*100</f>
        <v>3.8315537331005642</v>
      </c>
      <c r="F1306" s="293">
        <f t="shared" si="52"/>
        <v>2964.5</v>
      </c>
      <c r="G1306" s="259">
        <f>F1306/F1302*100</f>
        <v>4.6936723691606179</v>
      </c>
      <c r="H1306" s="293">
        <f t="shared" si="51"/>
        <v>-21.47019867549669</v>
      </c>
    </row>
    <row r="1307" spans="1:8" ht="15.75" customHeight="1" x14ac:dyDescent="0.2">
      <c r="A1307" s="427" t="s">
        <v>771</v>
      </c>
      <c r="B1307" s="422" t="s">
        <v>914</v>
      </c>
      <c r="C1307" s="76" t="s">
        <v>822</v>
      </c>
      <c r="D1307" s="260">
        <f>D1308+D1309+D1310+D1311</f>
        <v>74063</v>
      </c>
      <c r="E1307" s="260">
        <f>E1308+E1309+E1310+E1311</f>
        <v>99.713757206702397</v>
      </c>
      <c r="F1307" s="260">
        <f>F1308+F1309+F1310+F1311</f>
        <v>46859.199999999997</v>
      </c>
      <c r="G1307" s="260">
        <f>G1308+G1309+G1310+G1311</f>
        <v>99.750956055587807</v>
      </c>
      <c r="H1307" s="260">
        <f t="shared" si="51"/>
        <v>-36.73062122787357</v>
      </c>
    </row>
    <row r="1308" spans="1:8" ht="31.5" x14ac:dyDescent="0.2">
      <c r="A1308" s="427"/>
      <c r="B1308" s="422"/>
      <c r="C1308" s="76" t="s">
        <v>823</v>
      </c>
      <c r="D1308" s="260">
        <f>D1313+D1318+D1323+D1328+D1333</f>
        <v>72901</v>
      </c>
      <c r="E1308" s="277">
        <f>D1308/D1307*100</f>
        <v>98.431065444283917</v>
      </c>
      <c r="F1308" s="260">
        <f>F1313+F1318+F1323+F1328+F1333</f>
        <v>45977</v>
      </c>
      <c r="G1308" s="277">
        <f>F1308/F1307*100</f>
        <v>98.117338750981673</v>
      </c>
      <c r="H1308" s="260">
        <f t="shared" ref="H1308:H1318" si="53">F1308/D1308*100-100</f>
        <v>-36.932278020877632</v>
      </c>
    </row>
    <row r="1309" spans="1:8" x14ac:dyDescent="0.2">
      <c r="A1309" s="427"/>
      <c r="B1309" s="422"/>
      <c r="C1309" s="76" t="s">
        <v>824</v>
      </c>
      <c r="D1309" s="260">
        <f t="shared" ref="D1309:F1311" si="54">D1314+D1319+D1324+D1329+D1334</f>
        <v>139</v>
      </c>
      <c r="E1309" s="278">
        <v>0</v>
      </c>
      <c r="F1309" s="260">
        <f t="shared" si="54"/>
        <v>89.5</v>
      </c>
      <c r="G1309" s="278">
        <v>0</v>
      </c>
      <c r="H1309" s="260">
        <f t="shared" si="53"/>
        <v>-35.611510791366911</v>
      </c>
    </row>
    <row r="1310" spans="1:8" x14ac:dyDescent="0.2">
      <c r="A1310" s="427"/>
      <c r="B1310" s="422"/>
      <c r="C1310" s="76" t="s">
        <v>825</v>
      </c>
      <c r="D1310" s="260">
        <f t="shared" si="54"/>
        <v>73</v>
      </c>
      <c r="E1310" s="278">
        <v>0</v>
      </c>
      <c r="F1310" s="260">
        <f t="shared" si="54"/>
        <v>27.2</v>
      </c>
      <c r="G1310" s="278">
        <v>0</v>
      </c>
      <c r="H1310" s="260">
        <f t="shared" si="53"/>
        <v>-62.739726027397261</v>
      </c>
    </row>
    <row r="1311" spans="1:8" ht="27" customHeight="1" x14ac:dyDescent="0.2">
      <c r="A1311" s="427"/>
      <c r="B1311" s="422"/>
      <c r="C1311" s="76" t="s">
        <v>826</v>
      </c>
      <c r="D1311" s="260">
        <f t="shared" si="54"/>
        <v>950</v>
      </c>
      <c r="E1311" s="278">
        <f>D1311/D1307*100</f>
        <v>1.2826917624184815</v>
      </c>
      <c r="F1311" s="260">
        <f t="shared" si="54"/>
        <v>765.5</v>
      </c>
      <c r="G1311" s="278">
        <f>F1311/F1307*100</f>
        <v>1.6336173046061393</v>
      </c>
      <c r="H1311" s="260">
        <f t="shared" si="53"/>
        <v>-19.421052631578945</v>
      </c>
    </row>
    <row r="1312" spans="1:8" ht="15.75" customHeight="1" x14ac:dyDescent="0.2">
      <c r="A1312" s="428" t="s">
        <v>773</v>
      </c>
      <c r="B1312" s="429" t="s">
        <v>915</v>
      </c>
      <c r="C1312" s="73" t="s">
        <v>822</v>
      </c>
      <c r="D1312" s="261">
        <f>D1313+D1314+D1315+D1316</f>
        <v>2607</v>
      </c>
      <c r="E1312" s="261">
        <f>E1313+E1314+E1315+E1316</f>
        <v>100</v>
      </c>
      <c r="F1312" s="261">
        <f>F1313+F1314+F1315+F1316</f>
        <v>1479.4</v>
      </c>
      <c r="G1312" s="261">
        <f>G1313+G1314+G1315+G1316</f>
        <v>100</v>
      </c>
      <c r="H1312" s="261">
        <f>F1312/D1312*100-100</f>
        <v>-43.252780974299952</v>
      </c>
    </row>
    <row r="1313" spans="1:8" ht="31.5" x14ac:dyDescent="0.2">
      <c r="A1313" s="428"/>
      <c r="B1313" s="429"/>
      <c r="C1313" s="73" t="s">
        <v>823</v>
      </c>
      <c r="D1313" s="279">
        <v>2607</v>
      </c>
      <c r="E1313" s="279">
        <f>D1313/D1312*100</f>
        <v>100</v>
      </c>
      <c r="F1313" s="279">
        <v>1479.4</v>
      </c>
      <c r="G1313" s="279">
        <f>F1313/F1312*100</f>
        <v>100</v>
      </c>
      <c r="H1313" s="261">
        <f t="shared" si="53"/>
        <v>-43.252780974299952</v>
      </c>
    </row>
    <row r="1314" spans="1:8" x14ac:dyDescent="0.2">
      <c r="A1314" s="428"/>
      <c r="B1314" s="429"/>
      <c r="C1314" s="73" t="s">
        <v>824</v>
      </c>
      <c r="D1314" s="262">
        <v>0</v>
      </c>
      <c r="E1314" s="262">
        <v>0</v>
      </c>
      <c r="F1314" s="262">
        <v>0</v>
      </c>
      <c r="G1314" s="262">
        <v>0</v>
      </c>
      <c r="H1314" s="261" t="s">
        <v>97</v>
      </c>
    </row>
    <row r="1315" spans="1:8" x14ac:dyDescent="0.2">
      <c r="A1315" s="428"/>
      <c r="B1315" s="429"/>
      <c r="C1315" s="73" t="s">
        <v>825</v>
      </c>
      <c r="D1315" s="262">
        <v>0</v>
      </c>
      <c r="E1315" s="262">
        <v>0</v>
      </c>
      <c r="F1315" s="262">
        <v>0</v>
      </c>
      <c r="G1315" s="262">
        <v>0</v>
      </c>
      <c r="H1315" s="261" t="s">
        <v>97</v>
      </c>
    </row>
    <row r="1316" spans="1:8" x14ac:dyDescent="0.2">
      <c r="A1316" s="428"/>
      <c r="B1316" s="429"/>
      <c r="C1316" s="73" t="s">
        <v>826</v>
      </c>
      <c r="D1316" s="262">
        <v>0</v>
      </c>
      <c r="E1316" s="262">
        <v>0</v>
      </c>
      <c r="F1316" s="262">
        <v>0</v>
      </c>
      <c r="G1316" s="262">
        <v>0</v>
      </c>
      <c r="H1316" s="261" t="s">
        <v>97</v>
      </c>
    </row>
    <row r="1317" spans="1:8" ht="15.75" customHeight="1" x14ac:dyDescent="0.2">
      <c r="A1317" s="428" t="s">
        <v>782</v>
      </c>
      <c r="B1317" s="436" t="s">
        <v>164</v>
      </c>
      <c r="C1317" s="73" t="s">
        <v>822</v>
      </c>
      <c r="D1317" s="261">
        <f>D1318+D1319+D1320+D1321</f>
        <v>63644</v>
      </c>
      <c r="E1317" s="261">
        <f>E1318+E1319+E1320+E1321</f>
        <v>100</v>
      </c>
      <c r="F1317" s="261">
        <f>F1318+F1319+F1320+F1321</f>
        <v>45263.1</v>
      </c>
      <c r="G1317" s="261">
        <f>G1318+G1319+G1320+G1321</f>
        <v>100</v>
      </c>
      <c r="H1317" s="261">
        <f>F1317/D1317*100-100</f>
        <v>-28.880805731883612</v>
      </c>
    </row>
    <row r="1318" spans="1:8" ht="31.5" x14ac:dyDescent="0.2">
      <c r="A1318" s="428"/>
      <c r="B1318" s="436"/>
      <c r="C1318" s="73" t="s">
        <v>823</v>
      </c>
      <c r="D1318" s="279">
        <v>62694</v>
      </c>
      <c r="E1318" s="279">
        <f>D1318/D1317*100</f>
        <v>98.507321978505431</v>
      </c>
      <c r="F1318" s="279">
        <v>44497.599999999999</v>
      </c>
      <c r="G1318" s="279">
        <f>F1318/F1317*100</f>
        <v>98.308776906575119</v>
      </c>
      <c r="H1318" s="261">
        <f t="shared" si="53"/>
        <v>-29.024149041375566</v>
      </c>
    </row>
    <row r="1319" spans="1:8" x14ac:dyDescent="0.2">
      <c r="A1319" s="428"/>
      <c r="B1319" s="436"/>
      <c r="C1319" s="73" t="s">
        <v>824</v>
      </c>
      <c r="D1319" s="262">
        <v>0</v>
      </c>
      <c r="E1319" s="262">
        <v>0</v>
      </c>
      <c r="F1319" s="262">
        <v>0</v>
      </c>
      <c r="G1319" s="262">
        <v>0</v>
      </c>
      <c r="H1319" s="262" t="s">
        <v>97</v>
      </c>
    </row>
    <row r="1320" spans="1:8" x14ac:dyDescent="0.2">
      <c r="A1320" s="428"/>
      <c r="B1320" s="436"/>
      <c r="C1320" s="73" t="s">
        <v>825</v>
      </c>
      <c r="D1320" s="262">
        <v>0</v>
      </c>
      <c r="E1320" s="262">
        <v>0</v>
      </c>
      <c r="F1320" s="262">
        <v>0</v>
      </c>
      <c r="G1320" s="262">
        <v>0</v>
      </c>
      <c r="H1320" s="262" t="s">
        <v>97</v>
      </c>
    </row>
    <row r="1321" spans="1:8" x14ac:dyDescent="0.2">
      <c r="A1321" s="428"/>
      <c r="B1321" s="436"/>
      <c r="C1321" s="73" t="s">
        <v>826</v>
      </c>
      <c r="D1321" s="262">
        <v>950</v>
      </c>
      <c r="E1321" s="262">
        <f>D1321/D1317*100</f>
        <v>1.4926780214945634</v>
      </c>
      <c r="F1321" s="261" t="s">
        <v>1397</v>
      </c>
      <c r="G1321" s="262">
        <f>F1321/F1317*100</f>
        <v>1.6912230934248869</v>
      </c>
      <c r="H1321" s="261">
        <f>F1321/D1321*100-100</f>
        <v>-19.421052631578945</v>
      </c>
    </row>
    <row r="1322" spans="1:8" ht="15.75" customHeight="1" x14ac:dyDescent="0.2">
      <c r="A1322" s="428" t="s">
        <v>784</v>
      </c>
      <c r="B1322" s="429" t="s">
        <v>1182</v>
      </c>
      <c r="C1322" s="73" t="s">
        <v>822</v>
      </c>
      <c r="D1322" s="261">
        <f>D1323+D1324+D1325+D1326</f>
        <v>7600</v>
      </c>
      <c r="E1322" s="261">
        <f>E1323+E1324+E1325+E1326</f>
        <v>100</v>
      </c>
      <c r="F1322" s="261">
        <f>F1323+F1324+F1325+F1326</f>
        <v>0</v>
      </c>
      <c r="G1322" s="261">
        <f>G1323+G1324+G1325+G1326</f>
        <v>0</v>
      </c>
      <c r="H1322" s="261">
        <f t="shared" ref="H1322:H1329" si="55">F1322/D1322*100-100</f>
        <v>-100</v>
      </c>
    </row>
    <row r="1323" spans="1:8" ht="33.75" customHeight="1" x14ac:dyDescent="0.2">
      <c r="A1323" s="428"/>
      <c r="B1323" s="429"/>
      <c r="C1323" s="73" t="s">
        <v>823</v>
      </c>
      <c r="D1323" s="261">
        <v>7600</v>
      </c>
      <c r="E1323" s="261">
        <f>D1323/D1322*100</f>
        <v>100</v>
      </c>
      <c r="F1323" s="261">
        <v>0</v>
      </c>
      <c r="G1323" s="261">
        <v>0</v>
      </c>
      <c r="H1323" s="261">
        <f t="shared" si="55"/>
        <v>-100</v>
      </c>
    </row>
    <row r="1324" spans="1:8" x14ac:dyDescent="0.2">
      <c r="A1324" s="428"/>
      <c r="B1324" s="429"/>
      <c r="C1324" s="73" t="s">
        <v>824</v>
      </c>
      <c r="D1324" s="261">
        <v>0</v>
      </c>
      <c r="E1324" s="261">
        <v>0</v>
      </c>
      <c r="F1324" s="261">
        <v>0</v>
      </c>
      <c r="G1324" s="261">
        <v>0</v>
      </c>
      <c r="H1324" s="261" t="s">
        <v>97</v>
      </c>
    </row>
    <row r="1325" spans="1:8" ht="18" customHeight="1" x14ac:dyDescent="0.2">
      <c r="A1325" s="428"/>
      <c r="B1325" s="429"/>
      <c r="C1325" s="73" t="s">
        <v>825</v>
      </c>
      <c r="D1325" s="261">
        <v>0</v>
      </c>
      <c r="E1325" s="261">
        <v>0</v>
      </c>
      <c r="F1325" s="261">
        <v>0</v>
      </c>
      <c r="G1325" s="261">
        <v>0</v>
      </c>
      <c r="H1325" s="261" t="s">
        <v>97</v>
      </c>
    </row>
    <row r="1326" spans="1:8" ht="24" customHeight="1" x14ac:dyDescent="0.2">
      <c r="A1326" s="428"/>
      <c r="B1326" s="429"/>
      <c r="C1326" s="73" t="s">
        <v>826</v>
      </c>
      <c r="D1326" s="261">
        <v>0</v>
      </c>
      <c r="E1326" s="261">
        <v>0</v>
      </c>
      <c r="F1326" s="261">
        <v>0</v>
      </c>
      <c r="G1326" s="261">
        <v>0</v>
      </c>
      <c r="H1326" s="261" t="s">
        <v>97</v>
      </c>
    </row>
    <row r="1327" spans="1:8" x14ac:dyDescent="0.2">
      <c r="A1327" s="428" t="s">
        <v>786</v>
      </c>
      <c r="B1327" s="429" t="s">
        <v>916</v>
      </c>
      <c r="C1327" s="73" t="s">
        <v>822</v>
      </c>
      <c r="D1327" s="261">
        <f>D1328+D1329+D1330+D1331</f>
        <v>139</v>
      </c>
      <c r="E1327" s="261">
        <f>E1328+E1329+E1330+E1331</f>
        <v>100</v>
      </c>
      <c r="F1327" s="261">
        <f>F1328+F1329+F1330+F1331</f>
        <v>89.5</v>
      </c>
      <c r="G1327" s="261">
        <f>G1328+G1329+G1330+G1331</f>
        <v>100</v>
      </c>
      <c r="H1327" s="261">
        <f t="shared" si="55"/>
        <v>-35.611510791366911</v>
      </c>
    </row>
    <row r="1328" spans="1:8" ht="35.25" customHeight="1" x14ac:dyDescent="0.2">
      <c r="A1328" s="428"/>
      <c r="B1328" s="429"/>
      <c r="C1328" s="73" t="s">
        <v>823</v>
      </c>
      <c r="D1328" s="261">
        <v>0</v>
      </c>
      <c r="E1328" s="261">
        <v>0</v>
      </c>
      <c r="F1328" s="261">
        <v>0</v>
      </c>
      <c r="G1328" s="261">
        <v>0</v>
      </c>
      <c r="H1328" s="261" t="s">
        <v>97</v>
      </c>
    </row>
    <row r="1329" spans="1:8" x14ac:dyDescent="0.2">
      <c r="A1329" s="428"/>
      <c r="B1329" s="429"/>
      <c r="C1329" s="73" t="s">
        <v>824</v>
      </c>
      <c r="D1329" s="261">
        <v>139</v>
      </c>
      <c r="E1329" s="261">
        <f>D1329/D1327*100</f>
        <v>100</v>
      </c>
      <c r="F1329" s="261">
        <v>89.5</v>
      </c>
      <c r="G1329" s="262">
        <f>F1329/F1327*100</f>
        <v>100</v>
      </c>
      <c r="H1329" s="261">
        <f t="shared" si="55"/>
        <v>-35.611510791366911</v>
      </c>
    </row>
    <row r="1330" spans="1:8" x14ac:dyDescent="0.2">
      <c r="A1330" s="428"/>
      <c r="B1330" s="429"/>
      <c r="C1330" s="73" t="s">
        <v>825</v>
      </c>
      <c r="D1330" s="261">
        <v>0</v>
      </c>
      <c r="E1330" s="261">
        <v>0</v>
      </c>
      <c r="F1330" s="261">
        <v>0</v>
      </c>
      <c r="G1330" s="261">
        <v>0</v>
      </c>
      <c r="H1330" s="261" t="s">
        <v>97</v>
      </c>
    </row>
    <row r="1331" spans="1:8" ht="28.5" customHeight="1" x14ac:dyDescent="0.2">
      <c r="A1331" s="428"/>
      <c r="B1331" s="429"/>
      <c r="C1331" s="73" t="s">
        <v>826</v>
      </c>
      <c r="D1331" s="261">
        <v>0</v>
      </c>
      <c r="E1331" s="261">
        <v>0</v>
      </c>
      <c r="F1331" s="261">
        <v>0</v>
      </c>
      <c r="G1331" s="261">
        <v>0</v>
      </c>
      <c r="H1331" s="261" t="s">
        <v>97</v>
      </c>
    </row>
    <row r="1332" spans="1:8" x14ac:dyDescent="0.2">
      <c r="A1332" s="428" t="s">
        <v>917</v>
      </c>
      <c r="B1332" s="429" t="s">
        <v>918</v>
      </c>
      <c r="C1332" s="73" t="s">
        <v>822</v>
      </c>
      <c r="D1332" s="261">
        <f>D1333+D1334+D1335+D1336</f>
        <v>73</v>
      </c>
      <c r="E1332" s="261">
        <f>E1333+E1334+E1335+E1336</f>
        <v>100</v>
      </c>
      <c r="F1332" s="261">
        <f>F1333+F1334+F1335+F1336</f>
        <v>27.2</v>
      </c>
      <c r="G1332" s="261">
        <f>G1333+G1334+G1335+G1336</f>
        <v>100</v>
      </c>
      <c r="H1332" s="261">
        <f>F1332/D1332*100-100</f>
        <v>-62.739726027397261</v>
      </c>
    </row>
    <row r="1333" spans="1:8" ht="30" customHeight="1" x14ac:dyDescent="0.2">
      <c r="A1333" s="428"/>
      <c r="B1333" s="429"/>
      <c r="C1333" s="73" t="s">
        <v>823</v>
      </c>
      <c r="D1333" s="261">
        <v>0</v>
      </c>
      <c r="E1333" s="261">
        <v>0</v>
      </c>
      <c r="F1333" s="261">
        <v>0</v>
      </c>
      <c r="G1333" s="261">
        <v>0</v>
      </c>
      <c r="H1333" s="261" t="s">
        <v>97</v>
      </c>
    </row>
    <row r="1334" spans="1:8" x14ac:dyDescent="0.2">
      <c r="A1334" s="428"/>
      <c r="B1334" s="429"/>
      <c r="C1334" s="73" t="s">
        <v>824</v>
      </c>
      <c r="D1334" s="261">
        <v>0</v>
      </c>
      <c r="E1334" s="261">
        <v>0</v>
      </c>
      <c r="F1334" s="261">
        <v>0</v>
      </c>
      <c r="G1334" s="261">
        <v>0</v>
      </c>
      <c r="H1334" s="261" t="s">
        <v>97</v>
      </c>
    </row>
    <row r="1335" spans="1:8" x14ac:dyDescent="0.2">
      <c r="A1335" s="428"/>
      <c r="B1335" s="429"/>
      <c r="C1335" s="73" t="s">
        <v>825</v>
      </c>
      <c r="D1335" s="261">
        <v>73</v>
      </c>
      <c r="E1335" s="261">
        <f>D1335/D1332*100</f>
        <v>100</v>
      </c>
      <c r="F1335" s="261">
        <v>27.2</v>
      </c>
      <c r="G1335" s="261">
        <f>F1335/F1332*100</f>
        <v>100</v>
      </c>
      <c r="H1335" s="261">
        <f>F1335/D1335*100-100</f>
        <v>-62.739726027397261</v>
      </c>
    </row>
    <row r="1336" spans="1:8" x14ac:dyDescent="0.2">
      <c r="A1336" s="428"/>
      <c r="B1336" s="429"/>
      <c r="C1336" s="73" t="s">
        <v>826</v>
      </c>
      <c r="D1336" s="261">
        <v>0</v>
      </c>
      <c r="E1336" s="261">
        <v>0</v>
      </c>
      <c r="F1336" s="261">
        <v>0</v>
      </c>
      <c r="G1336" s="261">
        <v>0</v>
      </c>
      <c r="H1336" s="261" t="s">
        <v>97</v>
      </c>
    </row>
    <row r="1337" spans="1:8" ht="15.75" customHeight="1" x14ac:dyDescent="0.2">
      <c r="A1337" s="427" t="s">
        <v>788</v>
      </c>
      <c r="B1337" s="422" t="s">
        <v>919</v>
      </c>
      <c r="C1337" s="76" t="s">
        <v>822</v>
      </c>
      <c r="D1337" s="260">
        <f>D1338+D1339+D1340+D1341</f>
        <v>1279</v>
      </c>
      <c r="E1337" s="260">
        <f>E1338+E1339+E1340+E1341</f>
        <v>100</v>
      </c>
      <c r="F1337" s="260">
        <f>F1338+F1339+F1340+F1341</f>
        <v>498.29999999999995</v>
      </c>
      <c r="G1337" s="260">
        <f>G1338+G1339+G1340+G1341</f>
        <v>100</v>
      </c>
      <c r="H1337" s="260">
        <f t="shared" ref="H1337:H1342" si="56">F1337/D1337*100-100</f>
        <v>-61.0398749022674</v>
      </c>
    </row>
    <row r="1338" spans="1:8" ht="31.5" x14ac:dyDescent="0.2">
      <c r="A1338" s="427"/>
      <c r="B1338" s="422"/>
      <c r="C1338" s="76" t="s">
        <v>823</v>
      </c>
      <c r="D1338" s="260">
        <f>D1343+D1348</f>
        <v>664</v>
      </c>
      <c r="E1338" s="277">
        <f>D1338/D1337*100</f>
        <v>51.915559030492574</v>
      </c>
      <c r="F1338" s="260">
        <f>F1343+F1348</f>
        <v>498.29999999999995</v>
      </c>
      <c r="G1338" s="277">
        <f>F1338/F1337*100</f>
        <v>100</v>
      </c>
      <c r="H1338" s="260">
        <f t="shared" si="56"/>
        <v>-24.954819277108442</v>
      </c>
    </row>
    <row r="1339" spans="1:8" x14ac:dyDescent="0.2">
      <c r="A1339" s="427"/>
      <c r="B1339" s="422"/>
      <c r="C1339" s="76" t="s">
        <v>824</v>
      </c>
      <c r="D1339" s="260">
        <f t="shared" ref="D1339:F1341" si="57">D1344+D1349</f>
        <v>615</v>
      </c>
      <c r="E1339" s="260">
        <f>D1339/D1337*100</f>
        <v>48.084440969507433</v>
      </c>
      <c r="F1339" s="260">
        <f t="shared" si="57"/>
        <v>0</v>
      </c>
      <c r="G1339" s="260">
        <f>F1339/F1337*100</f>
        <v>0</v>
      </c>
      <c r="H1339" s="260">
        <f t="shared" si="56"/>
        <v>-100</v>
      </c>
    </row>
    <row r="1340" spans="1:8" x14ac:dyDescent="0.2">
      <c r="A1340" s="427"/>
      <c r="B1340" s="422"/>
      <c r="C1340" s="76" t="s">
        <v>825</v>
      </c>
      <c r="D1340" s="260">
        <f t="shared" si="57"/>
        <v>0</v>
      </c>
      <c r="E1340" s="260">
        <v>0</v>
      </c>
      <c r="F1340" s="260">
        <f t="shared" si="57"/>
        <v>0</v>
      </c>
      <c r="G1340" s="260">
        <v>0</v>
      </c>
      <c r="H1340" s="260" t="s">
        <v>97</v>
      </c>
    </row>
    <row r="1341" spans="1:8" x14ac:dyDescent="0.2">
      <c r="A1341" s="427"/>
      <c r="B1341" s="422"/>
      <c r="C1341" s="76" t="s">
        <v>826</v>
      </c>
      <c r="D1341" s="260">
        <f t="shared" si="57"/>
        <v>0</v>
      </c>
      <c r="E1341" s="260">
        <v>0</v>
      </c>
      <c r="F1341" s="260">
        <f t="shared" si="57"/>
        <v>0</v>
      </c>
      <c r="G1341" s="260">
        <v>0</v>
      </c>
      <c r="H1341" s="260" t="s">
        <v>97</v>
      </c>
    </row>
    <row r="1342" spans="1:8" ht="15.75" customHeight="1" x14ac:dyDescent="0.2">
      <c r="A1342" s="428" t="s">
        <v>792</v>
      </c>
      <c r="B1342" s="429" t="s">
        <v>920</v>
      </c>
      <c r="C1342" s="73" t="s">
        <v>822</v>
      </c>
      <c r="D1342" s="280">
        <f>D1343+D1344+D1345+D1346</f>
        <v>348</v>
      </c>
      <c r="E1342" s="280">
        <f>E1343+E1344+E1345+E1346</f>
        <v>100</v>
      </c>
      <c r="F1342" s="261">
        <f>F1343+F1344+F1345+F1346</f>
        <v>330.7</v>
      </c>
      <c r="G1342" s="261">
        <f>G1343+G1344+G1345+G1346</f>
        <v>100</v>
      </c>
      <c r="H1342" s="261">
        <f t="shared" si="56"/>
        <v>-4.9712643678161044</v>
      </c>
    </row>
    <row r="1343" spans="1:8" ht="31.5" x14ac:dyDescent="0.2">
      <c r="A1343" s="428"/>
      <c r="B1343" s="429"/>
      <c r="C1343" s="73" t="s">
        <v>823</v>
      </c>
      <c r="D1343" s="281">
        <v>348</v>
      </c>
      <c r="E1343" s="281">
        <v>100</v>
      </c>
      <c r="F1343" s="261">
        <v>330.7</v>
      </c>
      <c r="G1343" s="261">
        <f>F1343/F1342*100</f>
        <v>100</v>
      </c>
      <c r="H1343" s="261">
        <f>F1343/D1343*100-100</f>
        <v>-4.9712643678161044</v>
      </c>
    </row>
    <row r="1344" spans="1:8" x14ac:dyDescent="0.2">
      <c r="A1344" s="428"/>
      <c r="B1344" s="429"/>
      <c r="C1344" s="73" t="s">
        <v>824</v>
      </c>
      <c r="D1344" s="253">
        <v>0</v>
      </c>
      <c r="E1344" s="253">
        <v>0</v>
      </c>
      <c r="F1344" s="261">
        <v>0</v>
      </c>
      <c r="G1344" s="261">
        <v>0</v>
      </c>
      <c r="H1344" s="261" t="s">
        <v>97</v>
      </c>
    </row>
    <row r="1345" spans="1:8" x14ac:dyDescent="0.2">
      <c r="A1345" s="428"/>
      <c r="B1345" s="429"/>
      <c r="C1345" s="73" t="s">
        <v>825</v>
      </c>
      <c r="D1345" s="253">
        <v>0</v>
      </c>
      <c r="E1345" s="253">
        <v>0</v>
      </c>
      <c r="F1345" s="261">
        <v>0</v>
      </c>
      <c r="G1345" s="261">
        <v>0</v>
      </c>
      <c r="H1345" s="261" t="s">
        <v>97</v>
      </c>
    </row>
    <row r="1346" spans="1:8" x14ac:dyDescent="0.2">
      <c r="A1346" s="428"/>
      <c r="B1346" s="429"/>
      <c r="C1346" s="73" t="s">
        <v>826</v>
      </c>
      <c r="D1346" s="253">
        <v>0</v>
      </c>
      <c r="E1346" s="253">
        <v>0</v>
      </c>
      <c r="F1346" s="261">
        <v>0</v>
      </c>
      <c r="G1346" s="261">
        <v>0</v>
      </c>
      <c r="H1346" s="261" t="s">
        <v>97</v>
      </c>
    </row>
    <row r="1347" spans="1:8" x14ac:dyDescent="0.2">
      <c r="A1347" s="430" t="s">
        <v>1067</v>
      </c>
      <c r="B1347" s="433" t="s">
        <v>1183</v>
      </c>
      <c r="C1347" s="73" t="s">
        <v>822</v>
      </c>
      <c r="D1347" s="280">
        <f>D1348+D1349+D1350+D1351</f>
        <v>931</v>
      </c>
      <c r="E1347" s="280">
        <f>E1348+E1349+E1350+E1351</f>
        <v>100</v>
      </c>
      <c r="F1347" s="280">
        <f>F1348+F1349+F1350+F1351</f>
        <v>167.6</v>
      </c>
      <c r="G1347" s="280">
        <f>G1348+G1349+G1350+G1351</f>
        <v>0</v>
      </c>
      <c r="H1347" s="261">
        <f>F1347/D1347*100-100</f>
        <v>-81.997851772287859</v>
      </c>
    </row>
    <row r="1348" spans="1:8" ht="31.5" x14ac:dyDescent="0.2">
      <c r="A1348" s="431"/>
      <c r="B1348" s="434"/>
      <c r="C1348" s="73" t="s">
        <v>823</v>
      </c>
      <c r="D1348" s="281">
        <v>316</v>
      </c>
      <c r="E1348" s="281">
        <v>33.941997851772285</v>
      </c>
      <c r="F1348" s="261">
        <v>167.6</v>
      </c>
      <c r="G1348" s="261">
        <v>0</v>
      </c>
      <c r="H1348" s="261">
        <f>F1348/D1348*100-100</f>
        <v>-46.962025316455701</v>
      </c>
    </row>
    <row r="1349" spans="1:8" x14ac:dyDescent="0.2">
      <c r="A1349" s="431"/>
      <c r="B1349" s="434"/>
      <c r="C1349" s="73" t="s">
        <v>824</v>
      </c>
      <c r="D1349" s="253">
        <v>615</v>
      </c>
      <c r="E1349" s="253">
        <v>66.058002148227715</v>
      </c>
      <c r="F1349" s="261">
        <v>0</v>
      </c>
      <c r="G1349" s="261">
        <v>0</v>
      </c>
      <c r="H1349" s="261">
        <f>F1349/D1349*100-100</f>
        <v>-100</v>
      </c>
    </row>
    <row r="1350" spans="1:8" x14ac:dyDescent="0.2">
      <c r="A1350" s="431"/>
      <c r="B1350" s="434"/>
      <c r="C1350" s="73" t="s">
        <v>825</v>
      </c>
      <c r="D1350" s="253">
        <v>0</v>
      </c>
      <c r="E1350" s="253">
        <v>0</v>
      </c>
      <c r="F1350" s="261">
        <v>0</v>
      </c>
      <c r="G1350" s="261">
        <v>0</v>
      </c>
      <c r="H1350" s="260" t="s">
        <v>97</v>
      </c>
    </row>
    <row r="1351" spans="1:8" x14ac:dyDescent="0.2">
      <c r="A1351" s="432"/>
      <c r="B1351" s="435"/>
      <c r="C1351" s="73" t="s">
        <v>826</v>
      </c>
      <c r="D1351" s="253">
        <v>0</v>
      </c>
      <c r="E1351" s="253">
        <v>0</v>
      </c>
      <c r="F1351" s="261">
        <v>0</v>
      </c>
      <c r="G1351" s="261">
        <v>0</v>
      </c>
      <c r="H1351" s="260" t="s">
        <v>97</v>
      </c>
    </row>
    <row r="1352" spans="1:8" ht="15.75" customHeight="1" x14ac:dyDescent="0.2">
      <c r="A1352" s="427" t="s">
        <v>797</v>
      </c>
      <c r="B1352" s="422" t="s">
        <v>921</v>
      </c>
      <c r="C1352" s="76" t="s">
        <v>822</v>
      </c>
      <c r="D1352" s="260">
        <f>D1353+D1354+D1355+D1356</f>
        <v>23182</v>
      </c>
      <c r="E1352" s="260">
        <f>E1353+E1354+E1355+E1356</f>
        <v>100</v>
      </c>
      <c r="F1352" s="260">
        <f>F1353+F1354+F1355+F1356</f>
        <v>15802</v>
      </c>
      <c r="G1352" s="260">
        <f>G1353+G1354+G1355+G1356</f>
        <v>99.999999999999986</v>
      </c>
      <c r="H1352" s="260">
        <f>F1352/D1352*100-100</f>
        <v>-31.835044431024073</v>
      </c>
    </row>
    <row r="1353" spans="1:8" ht="31.5" x14ac:dyDescent="0.2">
      <c r="A1353" s="427"/>
      <c r="B1353" s="422"/>
      <c r="C1353" s="76" t="s">
        <v>823</v>
      </c>
      <c r="D1353" s="260">
        <f>D1358+D1363</f>
        <v>20357</v>
      </c>
      <c r="E1353" s="260">
        <f>D1353/D1352*100</f>
        <v>87.813821068070055</v>
      </c>
      <c r="F1353" s="260">
        <f>F1358+F1363</f>
        <v>13603</v>
      </c>
      <c r="G1353" s="260">
        <f>F1353/F1352*100</f>
        <v>86.084039994937342</v>
      </c>
      <c r="H1353" s="260">
        <f>F1353/D1353*100-100</f>
        <v>-33.177776686152185</v>
      </c>
    </row>
    <row r="1354" spans="1:8" x14ac:dyDescent="0.2">
      <c r="A1354" s="427"/>
      <c r="B1354" s="422"/>
      <c r="C1354" s="76" t="s">
        <v>824</v>
      </c>
      <c r="D1354" s="260">
        <f t="shared" ref="D1354:F1356" si="58">D1359+D1364</f>
        <v>0</v>
      </c>
      <c r="E1354" s="260">
        <f>D1354/D1352*100</f>
        <v>0</v>
      </c>
      <c r="F1354" s="260">
        <f t="shared" si="58"/>
        <v>0</v>
      </c>
      <c r="G1354" s="260">
        <f>F1354/F1352*100</f>
        <v>0</v>
      </c>
      <c r="H1354" s="260" t="s">
        <v>97</v>
      </c>
    </row>
    <row r="1355" spans="1:8" x14ac:dyDescent="0.2">
      <c r="A1355" s="427"/>
      <c r="B1355" s="422"/>
      <c r="C1355" s="76" t="s">
        <v>825</v>
      </c>
      <c r="D1355" s="260">
        <f t="shared" si="58"/>
        <v>0</v>
      </c>
      <c r="E1355" s="260">
        <f>D1355/D1352*100</f>
        <v>0</v>
      </c>
      <c r="F1355" s="260">
        <f t="shared" si="58"/>
        <v>0</v>
      </c>
      <c r="G1355" s="260">
        <f>F1355/F1352*100</f>
        <v>0</v>
      </c>
      <c r="H1355" s="260" t="s">
        <v>97</v>
      </c>
    </row>
    <row r="1356" spans="1:8" ht="24" customHeight="1" x14ac:dyDescent="0.2">
      <c r="A1356" s="427"/>
      <c r="B1356" s="422"/>
      <c r="C1356" s="76" t="s">
        <v>826</v>
      </c>
      <c r="D1356" s="260">
        <f t="shared" si="58"/>
        <v>2825</v>
      </c>
      <c r="E1356" s="260">
        <f>D1356/D1352*100</f>
        <v>12.186178931929947</v>
      </c>
      <c r="F1356" s="260">
        <f t="shared" si="58"/>
        <v>2199</v>
      </c>
      <c r="G1356" s="260">
        <f>F1356/F1352*100</f>
        <v>13.915960005062649</v>
      </c>
      <c r="H1356" s="260">
        <f t="shared" ref="H1356:H1366" si="59">F1356/D1356*100-100</f>
        <v>-22.159292035398224</v>
      </c>
    </row>
    <row r="1357" spans="1:8" ht="15.75" customHeight="1" x14ac:dyDescent="0.2">
      <c r="A1357" s="428" t="s">
        <v>800</v>
      </c>
      <c r="B1357" s="429" t="s">
        <v>922</v>
      </c>
      <c r="C1357" s="73" t="s">
        <v>822</v>
      </c>
      <c r="D1357" s="261">
        <f>D1358+D1359+D1360+D1361</f>
        <v>12729</v>
      </c>
      <c r="E1357" s="261">
        <f>E1358+E1359+E1360+E1361</f>
        <v>100</v>
      </c>
      <c r="F1357" s="261">
        <f>F1358+F1359+F1360+F1361</f>
        <v>9214.1</v>
      </c>
      <c r="G1357" s="261">
        <f>G1358+G1359+G1360+G1361</f>
        <v>100</v>
      </c>
      <c r="H1357" s="261">
        <f t="shared" si="59"/>
        <v>-27.613323906041316</v>
      </c>
    </row>
    <row r="1358" spans="1:8" ht="31.5" x14ac:dyDescent="0.2">
      <c r="A1358" s="428"/>
      <c r="B1358" s="429"/>
      <c r="C1358" s="73" t="s">
        <v>823</v>
      </c>
      <c r="D1358" s="279">
        <v>12729</v>
      </c>
      <c r="E1358" s="279">
        <f>D1358/D1357*100</f>
        <v>100</v>
      </c>
      <c r="F1358" s="279">
        <v>9214.1</v>
      </c>
      <c r="G1358" s="279">
        <f>F1358/F1357*100</f>
        <v>100</v>
      </c>
      <c r="H1358" s="261">
        <f t="shared" si="59"/>
        <v>-27.613323906041316</v>
      </c>
    </row>
    <row r="1359" spans="1:8" x14ac:dyDescent="0.2">
      <c r="A1359" s="428"/>
      <c r="B1359" s="429"/>
      <c r="C1359" s="73" t="s">
        <v>824</v>
      </c>
      <c r="D1359" s="261">
        <v>0</v>
      </c>
      <c r="E1359" s="261">
        <v>0</v>
      </c>
      <c r="F1359" s="261">
        <v>0</v>
      </c>
      <c r="G1359" s="261">
        <v>0</v>
      </c>
      <c r="H1359" s="261" t="s">
        <v>97</v>
      </c>
    </row>
    <row r="1360" spans="1:8" x14ac:dyDescent="0.2">
      <c r="A1360" s="428"/>
      <c r="B1360" s="429"/>
      <c r="C1360" s="73" t="s">
        <v>825</v>
      </c>
      <c r="D1360" s="261">
        <v>0</v>
      </c>
      <c r="E1360" s="261">
        <v>0</v>
      </c>
      <c r="F1360" s="261">
        <v>0</v>
      </c>
      <c r="G1360" s="261">
        <v>0</v>
      </c>
      <c r="H1360" s="261" t="s">
        <v>97</v>
      </c>
    </row>
    <row r="1361" spans="1:8" x14ac:dyDescent="0.2">
      <c r="A1361" s="428"/>
      <c r="B1361" s="429"/>
      <c r="C1361" s="73" t="s">
        <v>826</v>
      </c>
      <c r="D1361" s="261">
        <v>0</v>
      </c>
      <c r="E1361" s="261">
        <v>0</v>
      </c>
      <c r="F1361" s="261">
        <v>0</v>
      </c>
      <c r="G1361" s="261">
        <v>0</v>
      </c>
      <c r="H1361" s="261" t="s">
        <v>97</v>
      </c>
    </row>
    <row r="1362" spans="1:8" ht="15.75" customHeight="1" x14ac:dyDescent="0.2">
      <c r="A1362" s="428" t="s">
        <v>804</v>
      </c>
      <c r="B1362" s="429" t="s">
        <v>164</v>
      </c>
      <c r="C1362" s="73" t="s">
        <v>822</v>
      </c>
      <c r="D1362" s="261">
        <f>D1363+D1364+D1365+D1366</f>
        <v>10453</v>
      </c>
      <c r="E1362" s="261">
        <f>E1363+E1364+E1365+E1366</f>
        <v>100</v>
      </c>
      <c r="F1362" s="261">
        <f>F1363+F1364+F1365+F1366</f>
        <v>6587.9</v>
      </c>
      <c r="G1362" s="261">
        <f>G1363+G1364+G1365+G1366</f>
        <v>100</v>
      </c>
      <c r="H1362" s="261">
        <f t="shared" si="59"/>
        <v>-36.975987754711568</v>
      </c>
    </row>
    <row r="1363" spans="1:8" ht="31.5" x14ac:dyDescent="0.2">
      <c r="A1363" s="428"/>
      <c r="B1363" s="429"/>
      <c r="C1363" s="73" t="s">
        <v>823</v>
      </c>
      <c r="D1363" s="261">
        <v>7628</v>
      </c>
      <c r="E1363" s="261">
        <f>D1363/D1362*100</f>
        <v>72.974265761025549</v>
      </c>
      <c r="F1363" s="261">
        <v>4388.8999999999996</v>
      </c>
      <c r="G1363" s="261">
        <f>F1363/F1362*100</f>
        <v>66.620622656688781</v>
      </c>
      <c r="H1363" s="261">
        <f t="shared" si="59"/>
        <v>-42.463293130571579</v>
      </c>
    </row>
    <row r="1364" spans="1:8" x14ac:dyDescent="0.2">
      <c r="A1364" s="428"/>
      <c r="B1364" s="429"/>
      <c r="C1364" s="73" t="s">
        <v>824</v>
      </c>
      <c r="D1364" s="261">
        <v>0</v>
      </c>
      <c r="E1364" s="261">
        <v>0</v>
      </c>
      <c r="F1364" s="261">
        <v>0</v>
      </c>
      <c r="G1364" s="261">
        <v>0</v>
      </c>
      <c r="H1364" s="261" t="s">
        <v>97</v>
      </c>
    </row>
    <row r="1365" spans="1:8" x14ac:dyDescent="0.2">
      <c r="A1365" s="428"/>
      <c r="B1365" s="429"/>
      <c r="C1365" s="73" t="s">
        <v>825</v>
      </c>
      <c r="D1365" s="261">
        <v>0</v>
      </c>
      <c r="E1365" s="261">
        <v>0</v>
      </c>
      <c r="F1365" s="261">
        <v>0</v>
      </c>
      <c r="G1365" s="261">
        <v>0</v>
      </c>
      <c r="H1365" s="261" t="s">
        <v>97</v>
      </c>
    </row>
    <row r="1366" spans="1:8" x14ac:dyDescent="0.2">
      <c r="A1366" s="428"/>
      <c r="B1366" s="429"/>
      <c r="C1366" s="73" t="s">
        <v>826</v>
      </c>
      <c r="D1366" s="261">
        <v>2825</v>
      </c>
      <c r="E1366" s="261">
        <f>D1366/D1362*100</f>
        <v>27.025734238974458</v>
      </c>
      <c r="F1366" s="261">
        <v>2199</v>
      </c>
      <c r="G1366" s="261">
        <f>F1366/F1362*100</f>
        <v>33.379377343311219</v>
      </c>
      <c r="H1366" s="261">
        <f t="shared" si="59"/>
        <v>-22.159292035398224</v>
      </c>
    </row>
    <row r="1367" spans="1:8" x14ac:dyDescent="0.2">
      <c r="A1367" s="210"/>
      <c r="B1367" s="211"/>
      <c r="C1367" s="73"/>
      <c r="D1367" s="261"/>
      <c r="E1367" s="261"/>
      <c r="F1367" s="261"/>
      <c r="G1367" s="261"/>
      <c r="H1367" s="261"/>
    </row>
    <row r="1368" spans="1:8" s="7" customFormat="1" x14ac:dyDescent="0.2">
      <c r="A1368" s="423" t="s">
        <v>806</v>
      </c>
      <c r="B1368" s="424" t="s">
        <v>807</v>
      </c>
      <c r="C1368" s="308" t="s">
        <v>907</v>
      </c>
      <c r="D1368" s="293">
        <f>D1369+D1370+D1371+D1372</f>
        <v>29730</v>
      </c>
      <c r="E1368" s="293">
        <f>E1369+E1370+E1371+E1372</f>
        <v>100</v>
      </c>
      <c r="F1368" s="293">
        <f>F1369+F1370+F1371+F1372</f>
        <v>2607.6859999999997</v>
      </c>
      <c r="G1368" s="293">
        <f>G1369+G1370+G1371+G1372</f>
        <v>100</v>
      </c>
      <c r="H1368" s="293">
        <f>F1368/D1368*100-100</f>
        <v>-91.228772283888333</v>
      </c>
    </row>
    <row r="1369" spans="1:8" s="7" customFormat="1" ht="31.5" x14ac:dyDescent="0.2">
      <c r="A1369" s="423"/>
      <c r="B1369" s="424"/>
      <c r="C1369" s="308" t="s">
        <v>823</v>
      </c>
      <c r="D1369" s="293">
        <f>D1374+D1379+D1384</f>
        <v>0</v>
      </c>
      <c r="E1369" s="293">
        <f>D1369/D1368*100</f>
        <v>0</v>
      </c>
      <c r="F1369" s="293">
        <f>F1374+F1379+F1384</f>
        <v>0</v>
      </c>
      <c r="G1369" s="293">
        <f>F1369/F1368*100</f>
        <v>0</v>
      </c>
      <c r="H1369" s="293" t="s">
        <v>97</v>
      </c>
    </row>
    <row r="1370" spans="1:8" s="7" customFormat="1" x14ac:dyDescent="0.2">
      <c r="A1370" s="423"/>
      <c r="B1370" s="424"/>
      <c r="C1370" s="308" t="s">
        <v>824</v>
      </c>
      <c r="D1370" s="293">
        <f>D1375+D1380+D1385</f>
        <v>625.5</v>
      </c>
      <c r="E1370" s="293">
        <f>D1370/D1368*100</f>
        <v>2.1039354187689203</v>
      </c>
      <c r="F1370" s="293">
        <f>F1375+F1380+F1385</f>
        <v>565.16899999999998</v>
      </c>
      <c r="G1370" s="293">
        <f>F1370/F1368*100</f>
        <v>21.673199917474729</v>
      </c>
      <c r="H1370" s="293">
        <f>F1370/D1370*100-100</f>
        <v>-9.6452438049560385</v>
      </c>
    </row>
    <row r="1371" spans="1:8" s="7" customFormat="1" x14ac:dyDescent="0.2">
      <c r="A1371" s="423"/>
      <c r="B1371" s="424"/>
      <c r="C1371" s="308" t="s">
        <v>825</v>
      </c>
      <c r="D1371" s="293">
        <f>D1376+D1381+D1386</f>
        <v>499.5</v>
      </c>
      <c r="E1371" s="293">
        <f>D1371/D1368*100</f>
        <v>1.6801210898082743</v>
      </c>
      <c r="F1371" s="293">
        <f>F1376+F1381+F1386</f>
        <v>451.68700000000001</v>
      </c>
      <c r="G1371" s="293">
        <f>F1371/F1368*100</f>
        <v>17.321372281785465</v>
      </c>
      <c r="H1371" s="293">
        <f>F1371/D1371*100-100</f>
        <v>-9.5721721721721735</v>
      </c>
    </row>
    <row r="1372" spans="1:8" s="7" customFormat="1" x14ac:dyDescent="0.2">
      <c r="A1372" s="423"/>
      <c r="B1372" s="424"/>
      <c r="C1372" s="308" t="s">
        <v>826</v>
      </c>
      <c r="D1372" s="293">
        <f>D1377+D1382+D1387</f>
        <v>28605</v>
      </c>
      <c r="E1372" s="293">
        <f>D1372/D1368*100</f>
        <v>96.215943491422806</v>
      </c>
      <c r="F1372" s="293">
        <f>F1377+F1382+F1387</f>
        <v>1590.83</v>
      </c>
      <c r="G1372" s="293">
        <f>F1372/F1368*100</f>
        <v>61.005427800739817</v>
      </c>
      <c r="H1372" s="293">
        <f>F1372/D1372*100-100</f>
        <v>-94.438629610208011</v>
      </c>
    </row>
    <row r="1373" spans="1:8" s="12" customFormat="1" ht="24" customHeight="1" x14ac:dyDescent="0.2">
      <c r="A1373" s="425" t="s">
        <v>808</v>
      </c>
      <c r="B1373" s="426" t="s">
        <v>809</v>
      </c>
      <c r="C1373" s="74" t="s">
        <v>822</v>
      </c>
      <c r="D1373" s="292">
        <f>SUM(D1374:D1377)</f>
        <v>625.5</v>
      </c>
      <c r="E1373" s="292">
        <f>SUM(E1374:E1377)</f>
        <v>100</v>
      </c>
      <c r="F1373" s="292">
        <f>SUM(F1374:F1377)</f>
        <v>565.16899999999998</v>
      </c>
      <c r="G1373" s="292">
        <f>SUM(G1374:G1377)</f>
        <v>100</v>
      </c>
      <c r="H1373" s="292">
        <f>F1373/D1373*100-100</f>
        <v>-9.6452438049560385</v>
      </c>
    </row>
    <row r="1374" spans="1:8" s="12" customFormat="1" ht="33.75" customHeight="1" x14ac:dyDescent="0.2">
      <c r="A1374" s="425"/>
      <c r="B1374" s="426"/>
      <c r="C1374" s="74" t="s">
        <v>823</v>
      </c>
      <c r="D1374" s="292">
        <v>0</v>
      </c>
      <c r="E1374" s="292">
        <f>D1374/D1373*100</f>
        <v>0</v>
      </c>
      <c r="F1374" s="292">
        <v>0</v>
      </c>
      <c r="G1374" s="292">
        <v>0</v>
      </c>
      <c r="H1374" s="292" t="s">
        <v>97</v>
      </c>
    </row>
    <row r="1375" spans="1:8" s="12" customFormat="1" ht="27.75" customHeight="1" x14ac:dyDescent="0.2">
      <c r="A1375" s="425"/>
      <c r="B1375" s="426"/>
      <c r="C1375" s="74" t="s">
        <v>824</v>
      </c>
      <c r="D1375" s="292">
        <v>625.5</v>
      </c>
      <c r="E1375" s="292">
        <f>D1375/D1373*100</f>
        <v>100</v>
      </c>
      <c r="F1375" s="292">
        <v>565.16899999999998</v>
      </c>
      <c r="G1375" s="292">
        <f>F1375/F1373*100</f>
        <v>100</v>
      </c>
      <c r="H1375" s="292">
        <f t="shared" ref="H1375:H1387" si="60">F1375/D1375*100-100</f>
        <v>-9.6452438049560385</v>
      </c>
    </row>
    <row r="1376" spans="1:8" s="12" customFormat="1" ht="24.75" customHeight="1" x14ac:dyDescent="0.2">
      <c r="A1376" s="425"/>
      <c r="B1376" s="426"/>
      <c r="C1376" s="74" t="s">
        <v>825</v>
      </c>
      <c r="D1376" s="292">
        <v>0</v>
      </c>
      <c r="E1376" s="292">
        <f>D1376/D1373*100</f>
        <v>0</v>
      </c>
      <c r="F1376" s="292">
        <v>0</v>
      </c>
      <c r="G1376" s="292">
        <v>0</v>
      </c>
      <c r="H1376" s="292" t="s">
        <v>97</v>
      </c>
    </row>
    <row r="1377" spans="1:8" s="12" customFormat="1" ht="27.75" customHeight="1" x14ac:dyDescent="0.2">
      <c r="A1377" s="425"/>
      <c r="B1377" s="426"/>
      <c r="C1377" s="74" t="s">
        <v>826</v>
      </c>
      <c r="D1377" s="292">
        <v>0</v>
      </c>
      <c r="E1377" s="292">
        <f>D1377/D1373*100</f>
        <v>0</v>
      </c>
      <c r="F1377" s="292">
        <v>0</v>
      </c>
      <c r="G1377" s="292">
        <v>0</v>
      </c>
      <c r="H1377" s="292" t="s">
        <v>97</v>
      </c>
    </row>
    <row r="1378" spans="1:8" s="12" customFormat="1" ht="24" customHeight="1" x14ac:dyDescent="0.2">
      <c r="A1378" s="425" t="s">
        <v>810</v>
      </c>
      <c r="B1378" s="426" t="s">
        <v>811</v>
      </c>
      <c r="C1378" s="74" t="s">
        <v>822</v>
      </c>
      <c r="D1378" s="292">
        <f>SUM(D1379:D1382)</f>
        <v>1624.5</v>
      </c>
      <c r="E1378" s="292">
        <f>SUM(E1379:E1382)</f>
        <v>100</v>
      </c>
      <c r="F1378" s="292">
        <f>SUM(F1379:F1382)</f>
        <v>2042.5169999999998</v>
      </c>
      <c r="G1378" s="292">
        <f>SUM(G1379:G1382)</f>
        <v>100</v>
      </c>
      <c r="H1378" s="292">
        <f t="shared" si="60"/>
        <v>25.732040627885496</v>
      </c>
    </row>
    <row r="1379" spans="1:8" s="12" customFormat="1" ht="35.25" customHeight="1" x14ac:dyDescent="0.2">
      <c r="A1379" s="425"/>
      <c r="B1379" s="426"/>
      <c r="C1379" s="74" t="s">
        <v>823</v>
      </c>
      <c r="D1379" s="292">
        <v>0</v>
      </c>
      <c r="E1379" s="292">
        <f>D1379/D1378*100</f>
        <v>0</v>
      </c>
      <c r="F1379" s="292">
        <v>0</v>
      </c>
      <c r="G1379" s="292">
        <f>F1379/F1378*100</f>
        <v>0</v>
      </c>
      <c r="H1379" s="292" t="s">
        <v>97</v>
      </c>
    </row>
    <row r="1380" spans="1:8" s="12" customFormat="1" ht="23.25" customHeight="1" x14ac:dyDescent="0.2">
      <c r="A1380" s="425"/>
      <c r="B1380" s="426"/>
      <c r="C1380" s="74" t="s">
        <v>824</v>
      </c>
      <c r="D1380" s="292">
        <v>0</v>
      </c>
      <c r="E1380" s="292">
        <f>D1380/D1378*100</f>
        <v>0</v>
      </c>
      <c r="F1380" s="292">
        <v>0</v>
      </c>
      <c r="G1380" s="292">
        <f>F1380/F1378*100</f>
        <v>0</v>
      </c>
      <c r="H1380" s="292" t="s">
        <v>97</v>
      </c>
    </row>
    <row r="1381" spans="1:8" s="12" customFormat="1" ht="24" customHeight="1" x14ac:dyDescent="0.2">
      <c r="A1381" s="425"/>
      <c r="B1381" s="426"/>
      <c r="C1381" s="74" t="s">
        <v>825</v>
      </c>
      <c r="D1381" s="292">
        <v>499.5</v>
      </c>
      <c r="E1381" s="292">
        <f>D1381/D1378*100</f>
        <v>30.747922437673132</v>
      </c>
      <c r="F1381" s="292">
        <v>451.68700000000001</v>
      </c>
      <c r="G1381" s="292">
        <f>F1381/F1378*100</f>
        <v>22.114234544926678</v>
      </c>
      <c r="H1381" s="292">
        <f t="shared" si="60"/>
        <v>-9.5721721721721735</v>
      </c>
    </row>
    <row r="1382" spans="1:8" s="12" customFormat="1" ht="24.75" customHeight="1" x14ac:dyDescent="0.2">
      <c r="A1382" s="425"/>
      <c r="B1382" s="426"/>
      <c r="C1382" s="74" t="s">
        <v>826</v>
      </c>
      <c r="D1382" s="292">
        <v>1125</v>
      </c>
      <c r="E1382" s="292">
        <f>D1382/D1378*100</f>
        <v>69.252077562326875</v>
      </c>
      <c r="F1382" s="292">
        <v>1590.83</v>
      </c>
      <c r="G1382" s="292">
        <f>F1382/F1378*100</f>
        <v>77.885765455073326</v>
      </c>
      <c r="H1382" s="292">
        <f t="shared" si="60"/>
        <v>41.407111111111107</v>
      </c>
    </row>
    <row r="1383" spans="1:8" s="12" customFormat="1" x14ac:dyDescent="0.2">
      <c r="A1383" s="425" t="s">
        <v>812</v>
      </c>
      <c r="B1383" s="426" t="s">
        <v>813</v>
      </c>
      <c r="C1383" s="74" t="s">
        <v>822</v>
      </c>
      <c r="D1383" s="292">
        <f>SUM(D1384:D1387)</f>
        <v>27480</v>
      </c>
      <c r="E1383" s="292">
        <f>SUM(E1384:E1387)</f>
        <v>100</v>
      </c>
      <c r="F1383" s="292">
        <f>SUM(F1384:F1387)</f>
        <v>0</v>
      </c>
      <c r="G1383" s="292">
        <f>SUM(G1384:G1387)</f>
        <v>0</v>
      </c>
      <c r="H1383" s="292">
        <f t="shared" si="60"/>
        <v>-100</v>
      </c>
    </row>
    <row r="1384" spans="1:8" s="12" customFormat="1" ht="31.5" x14ac:dyDescent="0.2">
      <c r="A1384" s="425"/>
      <c r="B1384" s="426"/>
      <c r="C1384" s="74" t="s">
        <v>823</v>
      </c>
      <c r="D1384" s="292">
        <v>0</v>
      </c>
      <c r="E1384" s="292">
        <f>D1384/D1383*100</f>
        <v>0</v>
      </c>
      <c r="F1384" s="292">
        <v>0</v>
      </c>
      <c r="G1384" s="292">
        <v>0</v>
      </c>
      <c r="H1384" s="292" t="s">
        <v>97</v>
      </c>
    </row>
    <row r="1385" spans="1:8" s="12" customFormat="1" x14ac:dyDescent="0.2">
      <c r="A1385" s="425"/>
      <c r="B1385" s="426"/>
      <c r="C1385" s="74" t="s">
        <v>824</v>
      </c>
      <c r="D1385" s="292">
        <v>0</v>
      </c>
      <c r="E1385" s="292">
        <f>D1385/D1383*100</f>
        <v>0</v>
      </c>
      <c r="F1385" s="292">
        <v>0</v>
      </c>
      <c r="G1385" s="292">
        <v>0</v>
      </c>
      <c r="H1385" s="292" t="s">
        <v>97</v>
      </c>
    </row>
    <row r="1386" spans="1:8" s="12" customFormat="1" x14ac:dyDescent="0.2">
      <c r="A1386" s="425"/>
      <c r="B1386" s="426"/>
      <c r="C1386" s="74" t="s">
        <v>825</v>
      </c>
      <c r="D1386" s="292">
        <v>0</v>
      </c>
      <c r="E1386" s="292">
        <f>D1386/D1383*100</f>
        <v>0</v>
      </c>
      <c r="F1386" s="292">
        <v>0</v>
      </c>
      <c r="G1386" s="292">
        <v>0</v>
      </c>
      <c r="H1386" s="292" t="s">
        <v>97</v>
      </c>
    </row>
    <row r="1387" spans="1:8" s="12" customFormat="1" x14ac:dyDescent="0.2">
      <c r="A1387" s="425"/>
      <c r="B1387" s="426"/>
      <c r="C1387" s="74" t="s">
        <v>826</v>
      </c>
      <c r="D1387" s="292">
        <v>27480</v>
      </c>
      <c r="E1387" s="292">
        <f>D1387/D1383*100</f>
        <v>100</v>
      </c>
      <c r="F1387" s="292">
        <v>0</v>
      </c>
      <c r="G1387" s="292">
        <v>0</v>
      </c>
      <c r="H1387" s="292">
        <f t="shared" si="60"/>
        <v>-100</v>
      </c>
    </row>
    <row r="1388" spans="1:8" s="12" customFormat="1" x14ac:dyDescent="0.2">
      <c r="A1388" s="425" t="s">
        <v>1059</v>
      </c>
      <c r="B1388" s="426" t="s">
        <v>1062</v>
      </c>
      <c r="C1388" s="74" t="s">
        <v>822</v>
      </c>
      <c r="D1388" s="292">
        <f>SUM(D1389:D1392)</f>
        <v>27480</v>
      </c>
      <c r="E1388" s="292">
        <f>SUM(E1389:E1392)</f>
        <v>100</v>
      </c>
      <c r="F1388" s="292">
        <f>SUM(F1389:F1392)</f>
        <v>0</v>
      </c>
      <c r="G1388" s="292">
        <f>SUM(G1389:G1392)</f>
        <v>0</v>
      </c>
      <c r="H1388" s="292">
        <f t="shared" ref="H1388" si="61">F1388/D1388*100-100</f>
        <v>-100</v>
      </c>
    </row>
    <row r="1389" spans="1:8" s="12" customFormat="1" ht="31.5" x14ac:dyDescent="0.2">
      <c r="A1389" s="425"/>
      <c r="B1389" s="426"/>
      <c r="C1389" s="74" t="s">
        <v>823</v>
      </c>
      <c r="D1389" s="292">
        <v>0</v>
      </c>
      <c r="E1389" s="292">
        <f>D1389/D1388*100</f>
        <v>0</v>
      </c>
      <c r="F1389" s="292">
        <v>0</v>
      </c>
      <c r="G1389" s="292">
        <v>0</v>
      </c>
      <c r="H1389" s="292" t="s">
        <v>97</v>
      </c>
    </row>
    <row r="1390" spans="1:8" s="12" customFormat="1" x14ac:dyDescent="0.2">
      <c r="A1390" s="425"/>
      <c r="B1390" s="426"/>
      <c r="C1390" s="74" t="s">
        <v>824</v>
      </c>
      <c r="D1390" s="292">
        <v>0</v>
      </c>
      <c r="E1390" s="292">
        <f>D1390/D1388*100</f>
        <v>0</v>
      </c>
      <c r="F1390" s="292">
        <v>0</v>
      </c>
      <c r="G1390" s="292">
        <v>0</v>
      </c>
      <c r="H1390" s="292" t="s">
        <v>97</v>
      </c>
    </row>
    <row r="1391" spans="1:8" s="12" customFormat="1" x14ac:dyDescent="0.2">
      <c r="A1391" s="425"/>
      <c r="B1391" s="426"/>
      <c r="C1391" s="74" t="s">
        <v>825</v>
      </c>
      <c r="D1391" s="292">
        <v>0</v>
      </c>
      <c r="E1391" s="292">
        <f>D1391/D1388*100</f>
        <v>0</v>
      </c>
      <c r="F1391" s="292">
        <v>0</v>
      </c>
      <c r="G1391" s="292">
        <v>0</v>
      </c>
      <c r="H1391" s="292" t="s">
        <v>97</v>
      </c>
    </row>
    <row r="1392" spans="1:8" s="12" customFormat="1" x14ac:dyDescent="0.2">
      <c r="A1392" s="425"/>
      <c r="B1392" s="426"/>
      <c r="C1392" s="74" t="s">
        <v>826</v>
      </c>
      <c r="D1392" s="292">
        <v>27480</v>
      </c>
      <c r="E1392" s="292">
        <f>D1392/D1388*100</f>
        <v>100</v>
      </c>
      <c r="F1392" s="292">
        <v>0</v>
      </c>
      <c r="G1392" s="292">
        <v>0</v>
      </c>
      <c r="H1392" s="292">
        <f t="shared" ref="H1392" si="62">F1392/D1392*100-100</f>
        <v>-100</v>
      </c>
    </row>
  </sheetData>
  <mergeCells count="561">
    <mergeCell ref="A162:A166"/>
    <mergeCell ref="B162:B166"/>
    <mergeCell ref="A292:A296"/>
    <mergeCell ref="B292:B296"/>
    <mergeCell ref="A327:A331"/>
    <mergeCell ref="B327:B331"/>
    <mergeCell ref="A342:A346"/>
    <mergeCell ref="B342:B346"/>
    <mergeCell ref="A537:A541"/>
    <mergeCell ref="B537:B541"/>
    <mergeCell ref="A167:A171"/>
    <mergeCell ref="B167:B171"/>
    <mergeCell ref="A172:A176"/>
    <mergeCell ref="B172:B176"/>
    <mergeCell ref="A177:A181"/>
    <mergeCell ref="B177:B181"/>
    <mergeCell ref="A182:A186"/>
    <mergeCell ref="B182:B186"/>
    <mergeCell ref="A187:A191"/>
    <mergeCell ref="B187:B191"/>
    <mergeCell ref="A192:A196"/>
    <mergeCell ref="B192:B196"/>
    <mergeCell ref="A197:A201"/>
    <mergeCell ref="B197:B201"/>
    <mergeCell ref="A2:H2"/>
    <mergeCell ref="A4:A5"/>
    <mergeCell ref="B4:B5"/>
    <mergeCell ref="C4:C5"/>
    <mergeCell ref="D4:E4"/>
    <mergeCell ref="F4:G4"/>
    <mergeCell ref="H4:H5"/>
    <mergeCell ref="A7:A11"/>
    <mergeCell ref="B7:B11"/>
    <mergeCell ref="A12:A16"/>
    <mergeCell ref="B12:B16"/>
    <mergeCell ref="A17:A21"/>
    <mergeCell ref="B17:B21"/>
    <mergeCell ref="A22:A26"/>
    <mergeCell ref="B22:B26"/>
    <mergeCell ref="A27:A31"/>
    <mergeCell ref="B27:B31"/>
    <mergeCell ref="A32:A36"/>
    <mergeCell ref="B32:B36"/>
    <mergeCell ref="A37:A41"/>
    <mergeCell ref="B37:B41"/>
    <mergeCell ref="A42:A46"/>
    <mergeCell ref="B42:B46"/>
    <mergeCell ref="A47:A51"/>
    <mergeCell ref="B47:B51"/>
    <mergeCell ref="A52:A56"/>
    <mergeCell ref="B52:B56"/>
    <mergeCell ref="A57:A61"/>
    <mergeCell ref="B57:B61"/>
    <mergeCell ref="A62:A66"/>
    <mergeCell ref="B62:B66"/>
    <mergeCell ref="A67:A71"/>
    <mergeCell ref="B67:B71"/>
    <mergeCell ref="A72:A76"/>
    <mergeCell ref="B72:B76"/>
    <mergeCell ref="A77:A81"/>
    <mergeCell ref="B77:B81"/>
    <mergeCell ref="A82:A86"/>
    <mergeCell ref="B82:B86"/>
    <mergeCell ref="A87:A91"/>
    <mergeCell ref="B87:B91"/>
    <mergeCell ref="A92:A96"/>
    <mergeCell ref="B92:B96"/>
    <mergeCell ref="A127:A131"/>
    <mergeCell ref="B127:B131"/>
    <mergeCell ref="A132:A136"/>
    <mergeCell ref="B132:B136"/>
    <mergeCell ref="A97:A101"/>
    <mergeCell ref="B97:B101"/>
    <mergeCell ref="A102:A106"/>
    <mergeCell ref="B102:B106"/>
    <mergeCell ref="A107:A111"/>
    <mergeCell ref="B107:B111"/>
    <mergeCell ref="B112:B116"/>
    <mergeCell ref="A112:A116"/>
    <mergeCell ref="A117:A121"/>
    <mergeCell ref="B117:B121"/>
    <mergeCell ref="B122:B126"/>
    <mergeCell ref="A122:A126"/>
    <mergeCell ref="A137:A141"/>
    <mergeCell ref="B137:B141"/>
    <mergeCell ref="A142:A146"/>
    <mergeCell ref="B142:B146"/>
    <mergeCell ref="A147:A151"/>
    <mergeCell ref="B147:B151"/>
    <mergeCell ref="A152:A156"/>
    <mergeCell ref="B152:B156"/>
    <mergeCell ref="A157:A161"/>
    <mergeCell ref="B157:B161"/>
    <mergeCell ref="A202:A206"/>
    <mergeCell ref="B202:B206"/>
    <mergeCell ref="A207:A211"/>
    <mergeCell ref="B207:B211"/>
    <mergeCell ref="A212:A216"/>
    <mergeCell ref="B212:B216"/>
    <mergeCell ref="A217:A221"/>
    <mergeCell ref="B217:B221"/>
    <mergeCell ref="A222:A226"/>
    <mergeCell ref="B222:B226"/>
    <mergeCell ref="A227:A231"/>
    <mergeCell ref="B227:B231"/>
    <mergeCell ref="A232:A236"/>
    <mergeCell ref="B232:B236"/>
    <mergeCell ref="A237:A241"/>
    <mergeCell ref="B237:B241"/>
    <mergeCell ref="A242:A246"/>
    <mergeCell ref="B242:B246"/>
    <mergeCell ref="A247:A251"/>
    <mergeCell ref="B247:B251"/>
    <mergeCell ref="A252:A256"/>
    <mergeCell ref="B252:B256"/>
    <mergeCell ref="A257:A261"/>
    <mergeCell ref="B257:B261"/>
    <mergeCell ref="A262:A266"/>
    <mergeCell ref="B262:B266"/>
    <mergeCell ref="A267:A271"/>
    <mergeCell ref="B267:B271"/>
    <mergeCell ref="A272:A276"/>
    <mergeCell ref="B272:B276"/>
    <mergeCell ref="A277:A281"/>
    <mergeCell ref="B277:B281"/>
    <mergeCell ref="A282:A286"/>
    <mergeCell ref="B282:B286"/>
    <mergeCell ref="A287:A291"/>
    <mergeCell ref="B287:B291"/>
    <mergeCell ref="A297:A301"/>
    <mergeCell ref="B297:B301"/>
    <mergeCell ref="A302:A306"/>
    <mergeCell ref="B302:B306"/>
    <mergeCell ref="A307:A311"/>
    <mergeCell ref="B307:B311"/>
    <mergeCell ref="A312:A316"/>
    <mergeCell ref="B312:B316"/>
    <mergeCell ref="A317:A321"/>
    <mergeCell ref="B317:B321"/>
    <mergeCell ref="A322:A326"/>
    <mergeCell ref="B322:B326"/>
    <mergeCell ref="A332:A336"/>
    <mergeCell ref="B332:B336"/>
    <mergeCell ref="A337:A341"/>
    <mergeCell ref="B337:B341"/>
    <mergeCell ref="A347:A351"/>
    <mergeCell ref="B347:B351"/>
    <mergeCell ref="A352:A356"/>
    <mergeCell ref="B352:B356"/>
    <mergeCell ref="A357:A361"/>
    <mergeCell ref="B357:B361"/>
    <mergeCell ref="A362:A366"/>
    <mergeCell ref="B362:B366"/>
    <mergeCell ref="A367:A371"/>
    <mergeCell ref="B367:B371"/>
    <mergeCell ref="A372:A376"/>
    <mergeCell ref="B372:B376"/>
    <mergeCell ref="A387:A391"/>
    <mergeCell ref="B387:B391"/>
    <mergeCell ref="A392:A396"/>
    <mergeCell ref="B392:B396"/>
    <mergeCell ref="A397:A401"/>
    <mergeCell ref="B397:B401"/>
    <mergeCell ref="A377:A381"/>
    <mergeCell ref="B377:B381"/>
    <mergeCell ref="A382:A386"/>
    <mergeCell ref="B382:B386"/>
    <mergeCell ref="A402:A406"/>
    <mergeCell ref="B402:B406"/>
    <mergeCell ref="A407:A411"/>
    <mergeCell ref="B407:B411"/>
    <mergeCell ref="A412:A416"/>
    <mergeCell ref="B412:B416"/>
    <mergeCell ref="A417:A421"/>
    <mergeCell ref="B417:B421"/>
    <mergeCell ref="A422:A426"/>
    <mergeCell ref="B422:B426"/>
    <mergeCell ref="A427:A431"/>
    <mergeCell ref="B427:B431"/>
    <mergeCell ref="A432:A436"/>
    <mergeCell ref="B432:B436"/>
    <mergeCell ref="A437:A441"/>
    <mergeCell ref="B437:B441"/>
    <mergeCell ref="A442:A446"/>
    <mergeCell ref="B442:B446"/>
    <mergeCell ref="A447:A451"/>
    <mergeCell ref="B447:B451"/>
    <mergeCell ref="A452:A456"/>
    <mergeCell ref="B452:B456"/>
    <mergeCell ref="A457:A461"/>
    <mergeCell ref="B457:B461"/>
    <mergeCell ref="A462:A466"/>
    <mergeCell ref="B462:B466"/>
    <mergeCell ref="A467:A471"/>
    <mergeCell ref="B467:B471"/>
    <mergeCell ref="A472:A476"/>
    <mergeCell ref="B472:B476"/>
    <mergeCell ref="A477:A481"/>
    <mergeCell ref="B477:B481"/>
    <mergeCell ref="A482:A486"/>
    <mergeCell ref="B482:B486"/>
    <mergeCell ref="A487:A491"/>
    <mergeCell ref="B487:B491"/>
    <mergeCell ref="A492:A496"/>
    <mergeCell ref="B492:B496"/>
    <mergeCell ref="A497:A501"/>
    <mergeCell ref="B497:B501"/>
    <mergeCell ref="A507:A511"/>
    <mergeCell ref="B507:B511"/>
    <mergeCell ref="A512:A516"/>
    <mergeCell ref="B512:B516"/>
    <mergeCell ref="A502:A506"/>
    <mergeCell ref="B502:B506"/>
    <mergeCell ref="A552:A556"/>
    <mergeCell ref="B552:B556"/>
    <mergeCell ref="A557:A561"/>
    <mergeCell ref="B557:B561"/>
    <mergeCell ref="A522:A526"/>
    <mergeCell ref="B522:B526"/>
    <mergeCell ref="A587:A591"/>
    <mergeCell ref="B587:B591"/>
    <mergeCell ref="A517:A521"/>
    <mergeCell ref="B517:B521"/>
    <mergeCell ref="A527:A531"/>
    <mergeCell ref="B527:B531"/>
    <mergeCell ref="A532:A536"/>
    <mergeCell ref="B532:B536"/>
    <mergeCell ref="A542:A546"/>
    <mergeCell ref="B542:B546"/>
    <mergeCell ref="A547:A551"/>
    <mergeCell ref="B547:B551"/>
    <mergeCell ref="A562:A566"/>
    <mergeCell ref="B562:B566"/>
    <mergeCell ref="A572:A576"/>
    <mergeCell ref="B572:B576"/>
    <mergeCell ref="A567:A571"/>
    <mergeCell ref="B567:B571"/>
    <mergeCell ref="A577:A581"/>
    <mergeCell ref="B577:B581"/>
    <mergeCell ref="A582:A586"/>
    <mergeCell ref="B582:B586"/>
    <mergeCell ref="A592:A596"/>
    <mergeCell ref="B592:B596"/>
    <mergeCell ref="A597:A601"/>
    <mergeCell ref="B597:B601"/>
    <mergeCell ref="A602:A606"/>
    <mergeCell ref="B602:B606"/>
    <mergeCell ref="A607:A611"/>
    <mergeCell ref="B607:B611"/>
    <mergeCell ref="A612:A616"/>
    <mergeCell ref="B612:B616"/>
    <mergeCell ref="A617:A621"/>
    <mergeCell ref="B617:B621"/>
    <mergeCell ref="A622:A626"/>
    <mergeCell ref="B622:B626"/>
    <mergeCell ref="A627:A631"/>
    <mergeCell ref="B627:B631"/>
    <mergeCell ref="A632:A636"/>
    <mergeCell ref="B632:B636"/>
    <mergeCell ref="A637:A641"/>
    <mergeCell ref="B637:B641"/>
    <mergeCell ref="A642:A646"/>
    <mergeCell ref="B642:B646"/>
    <mergeCell ref="A647:A651"/>
    <mergeCell ref="B647:B651"/>
    <mergeCell ref="A652:A656"/>
    <mergeCell ref="B652:B656"/>
    <mergeCell ref="A657:A661"/>
    <mergeCell ref="B657:B661"/>
    <mergeCell ref="A662:A666"/>
    <mergeCell ref="B662:B666"/>
    <mergeCell ref="A667:A671"/>
    <mergeCell ref="B667:B671"/>
    <mergeCell ref="A672:A676"/>
    <mergeCell ref="B672:B676"/>
    <mergeCell ref="A677:A681"/>
    <mergeCell ref="B677:B681"/>
    <mergeCell ref="A682:A686"/>
    <mergeCell ref="B682:B686"/>
    <mergeCell ref="A687:A691"/>
    <mergeCell ref="B687:B691"/>
    <mergeCell ref="A692:A696"/>
    <mergeCell ref="B692:B696"/>
    <mergeCell ref="A697:A701"/>
    <mergeCell ref="B697:B701"/>
    <mergeCell ref="A702:A706"/>
    <mergeCell ref="B702:B706"/>
    <mergeCell ref="A707:A711"/>
    <mergeCell ref="B707:B711"/>
    <mergeCell ref="A712:A716"/>
    <mergeCell ref="B712:B716"/>
    <mergeCell ref="A717:A721"/>
    <mergeCell ref="B717:B721"/>
    <mergeCell ref="A722:A726"/>
    <mergeCell ref="B722:B726"/>
    <mergeCell ref="A727:A731"/>
    <mergeCell ref="B727:B731"/>
    <mergeCell ref="A732:A736"/>
    <mergeCell ref="B732:B736"/>
    <mergeCell ref="A737:A741"/>
    <mergeCell ref="B737:B741"/>
    <mergeCell ref="A742:A746"/>
    <mergeCell ref="B742:B746"/>
    <mergeCell ref="A747:A751"/>
    <mergeCell ref="B747:B751"/>
    <mergeCell ref="A752:A756"/>
    <mergeCell ref="B752:B756"/>
    <mergeCell ref="A757:A761"/>
    <mergeCell ref="B757:B761"/>
    <mergeCell ref="A762:A766"/>
    <mergeCell ref="B762:B766"/>
    <mergeCell ref="A767:A771"/>
    <mergeCell ref="B767:B771"/>
    <mergeCell ref="A772:A776"/>
    <mergeCell ref="B772:B776"/>
    <mergeCell ref="A777:A781"/>
    <mergeCell ref="B777:B781"/>
    <mergeCell ref="A782:A786"/>
    <mergeCell ref="B782:B786"/>
    <mergeCell ref="A787:A791"/>
    <mergeCell ref="B787:B791"/>
    <mergeCell ref="A792:A796"/>
    <mergeCell ref="B792:B796"/>
    <mergeCell ref="A797:A801"/>
    <mergeCell ref="B797:B801"/>
    <mergeCell ref="A802:A806"/>
    <mergeCell ref="B802:B806"/>
    <mergeCell ref="A807:A811"/>
    <mergeCell ref="B807:B811"/>
    <mergeCell ref="A812:A816"/>
    <mergeCell ref="B812:B816"/>
    <mergeCell ref="A827:A831"/>
    <mergeCell ref="B827:B831"/>
    <mergeCell ref="A832:A836"/>
    <mergeCell ref="B832:B836"/>
    <mergeCell ref="A837:A841"/>
    <mergeCell ref="B837:B841"/>
    <mergeCell ref="A842:A846"/>
    <mergeCell ref="B842:B846"/>
    <mergeCell ref="A847:A851"/>
    <mergeCell ref="B847:B851"/>
    <mergeCell ref="A852:A856"/>
    <mergeCell ref="B852:B856"/>
    <mergeCell ref="A857:A861"/>
    <mergeCell ref="B857:B861"/>
    <mergeCell ref="A862:A866"/>
    <mergeCell ref="B862:B866"/>
    <mergeCell ref="A867:A871"/>
    <mergeCell ref="B867:B871"/>
    <mergeCell ref="A872:A876"/>
    <mergeCell ref="B872:B876"/>
    <mergeCell ref="A927:A931"/>
    <mergeCell ref="B927:B931"/>
    <mergeCell ref="A952:A956"/>
    <mergeCell ref="B952:B956"/>
    <mergeCell ref="A957:A961"/>
    <mergeCell ref="B957:B961"/>
    <mergeCell ref="A962:A966"/>
    <mergeCell ref="B962:B966"/>
    <mergeCell ref="A967:A971"/>
    <mergeCell ref="B967:B971"/>
    <mergeCell ref="A932:A936"/>
    <mergeCell ref="B932:B936"/>
    <mergeCell ref="A937:A941"/>
    <mergeCell ref="B937:B941"/>
    <mergeCell ref="A942:A946"/>
    <mergeCell ref="B942:B946"/>
    <mergeCell ref="A947:A951"/>
    <mergeCell ref="B947:B951"/>
    <mergeCell ref="A972:A976"/>
    <mergeCell ref="B972:B976"/>
    <mergeCell ref="A977:A981"/>
    <mergeCell ref="B977:B981"/>
    <mergeCell ref="A982:A986"/>
    <mergeCell ref="B982:B986"/>
    <mergeCell ref="A987:A991"/>
    <mergeCell ref="B987:B991"/>
    <mergeCell ref="A992:A996"/>
    <mergeCell ref="B992:B996"/>
    <mergeCell ref="A997:A1001"/>
    <mergeCell ref="B997:B1001"/>
    <mergeCell ref="A1002:A1006"/>
    <mergeCell ref="B1002:B1006"/>
    <mergeCell ref="A1007:A1011"/>
    <mergeCell ref="B1007:B1011"/>
    <mergeCell ref="A1012:A1016"/>
    <mergeCell ref="B1012:B1016"/>
    <mergeCell ref="A1017:A1021"/>
    <mergeCell ref="B1017:B1021"/>
    <mergeCell ref="A1022:A1026"/>
    <mergeCell ref="B1022:B1026"/>
    <mergeCell ref="A1027:A1031"/>
    <mergeCell ref="B1027:B1031"/>
    <mergeCell ref="A1032:A1036"/>
    <mergeCell ref="B1032:B1036"/>
    <mergeCell ref="A1037:A1041"/>
    <mergeCell ref="B1037:B1041"/>
    <mergeCell ref="A1042:A1046"/>
    <mergeCell ref="B1042:B1046"/>
    <mergeCell ref="A1072:A1076"/>
    <mergeCell ref="B1072:B1076"/>
    <mergeCell ref="A1077:A1081"/>
    <mergeCell ref="B1077:B1081"/>
    <mergeCell ref="A1082:A1086"/>
    <mergeCell ref="B1082:B1086"/>
    <mergeCell ref="A1087:A1091"/>
    <mergeCell ref="B1087:B1091"/>
    <mergeCell ref="A1047:A1051"/>
    <mergeCell ref="B1047:B1051"/>
    <mergeCell ref="A1052:A1056"/>
    <mergeCell ref="B1052:B1056"/>
    <mergeCell ref="A1057:A1061"/>
    <mergeCell ref="B1057:B1061"/>
    <mergeCell ref="A1062:A1066"/>
    <mergeCell ref="B1062:B1066"/>
    <mergeCell ref="A1067:A1071"/>
    <mergeCell ref="B1067:B1071"/>
    <mergeCell ref="A1092:A1096"/>
    <mergeCell ref="B1092:B1096"/>
    <mergeCell ref="A1097:A1101"/>
    <mergeCell ref="B1097:B1101"/>
    <mergeCell ref="A1102:A1106"/>
    <mergeCell ref="B1102:B1106"/>
    <mergeCell ref="A1107:A1111"/>
    <mergeCell ref="B1107:B1111"/>
    <mergeCell ref="A1112:A1116"/>
    <mergeCell ref="B1112:B1116"/>
    <mergeCell ref="A1117:A1121"/>
    <mergeCell ref="B1117:B1121"/>
    <mergeCell ref="A1122:A1126"/>
    <mergeCell ref="B1122:B1126"/>
    <mergeCell ref="A1127:A1131"/>
    <mergeCell ref="B1127:B1131"/>
    <mergeCell ref="A1132:A1136"/>
    <mergeCell ref="B1132:B1136"/>
    <mergeCell ref="A1137:A1141"/>
    <mergeCell ref="B1137:B1141"/>
    <mergeCell ref="A1142:A1146"/>
    <mergeCell ref="B1142:B1146"/>
    <mergeCell ref="A1147:A1151"/>
    <mergeCell ref="B1147:B1151"/>
    <mergeCell ref="A1152:A1156"/>
    <mergeCell ref="B1152:B1156"/>
    <mergeCell ref="A1157:A1161"/>
    <mergeCell ref="B1157:B1161"/>
    <mergeCell ref="A1162:A1166"/>
    <mergeCell ref="B1162:B1166"/>
    <mergeCell ref="A1167:A1171"/>
    <mergeCell ref="B1167:B1171"/>
    <mergeCell ref="A1172:A1176"/>
    <mergeCell ref="B1172:B1176"/>
    <mergeCell ref="A1177:A1181"/>
    <mergeCell ref="B1177:B1181"/>
    <mergeCell ref="A1182:A1186"/>
    <mergeCell ref="B1182:B1186"/>
    <mergeCell ref="A1187:A1191"/>
    <mergeCell ref="B1187:B1191"/>
    <mergeCell ref="A1232:A1236"/>
    <mergeCell ref="B1232:B1236"/>
    <mergeCell ref="A1237:A1241"/>
    <mergeCell ref="B1237:B1241"/>
    <mergeCell ref="A1242:A1246"/>
    <mergeCell ref="B1242:B1246"/>
    <mergeCell ref="A1192:A1196"/>
    <mergeCell ref="B1192:B1196"/>
    <mergeCell ref="A1197:A1201"/>
    <mergeCell ref="B1197:B1201"/>
    <mergeCell ref="A1202:A1206"/>
    <mergeCell ref="B1202:B1206"/>
    <mergeCell ref="A1222:A1226"/>
    <mergeCell ref="B1222:B1226"/>
    <mergeCell ref="A1227:A1231"/>
    <mergeCell ref="B1227:B1231"/>
    <mergeCell ref="B1207:B1211"/>
    <mergeCell ref="A1207:A1211"/>
    <mergeCell ref="A1212:A1216"/>
    <mergeCell ref="B1212:B1216"/>
    <mergeCell ref="B1217:B1221"/>
    <mergeCell ref="A1217:A1221"/>
    <mergeCell ref="A1247:A1251"/>
    <mergeCell ref="B1247:B1251"/>
    <mergeCell ref="A1252:A1256"/>
    <mergeCell ref="B1252:B1256"/>
    <mergeCell ref="A1257:A1261"/>
    <mergeCell ref="B1257:B1261"/>
    <mergeCell ref="A1262:A1266"/>
    <mergeCell ref="B1262:B1266"/>
    <mergeCell ref="A1267:A1271"/>
    <mergeCell ref="B1267:B1271"/>
    <mergeCell ref="A1312:A1316"/>
    <mergeCell ref="B1312:B1316"/>
    <mergeCell ref="A1317:A1321"/>
    <mergeCell ref="B1317:B1321"/>
    <mergeCell ref="A1322:A1326"/>
    <mergeCell ref="B1322:B1326"/>
    <mergeCell ref="A1272:A1276"/>
    <mergeCell ref="B1272:B1276"/>
    <mergeCell ref="A1277:A1281"/>
    <mergeCell ref="B1277:B1281"/>
    <mergeCell ref="A1282:A1286"/>
    <mergeCell ref="B1282:B1286"/>
    <mergeCell ref="A1287:A1291"/>
    <mergeCell ref="B1287:B1291"/>
    <mergeCell ref="A1292:A1296"/>
    <mergeCell ref="B1292:B1296"/>
    <mergeCell ref="A1302:A1306"/>
    <mergeCell ref="B1302:B1306"/>
    <mergeCell ref="A1307:A1311"/>
    <mergeCell ref="B1307:B1311"/>
    <mergeCell ref="B1297:B1301"/>
    <mergeCell ref="A1297:A1301"/>
    <mergeCell ref="A1352:A1356"/>
    <mergeCell ref="B1352:B1356"/>
    <mergeCell ref="A1357:A1361"/>
    <mergeCell ref="B1357:B1361"/>
    <mergeCell ref="A1327:A1331"/>
    <mergeCell ref="B1327:B1331"/>
    <mergeCell ref="A1362:A1366"/>
    <mergeCell ref="B1362:B1366"/>
    <mergeCell ref="A1332:A1336"/>
    <mergeCell ref="B1332:B1336"/>
    <mergeCell ref="A1337:A1341"/>
    <mergeCell ref="B1337:B1341"/>
    <mergeCell ref="A1342:A1346"/>
    <mergeCell ref="B1342:B1346"/>
    <mergeCell ref="A1347:A1351"/>
    <mergeCell ref="B1347:B1351"/>
    <mergeCell ref="A1368:A1372"/>
    <mergeCell ref="B1368:B1372"/>
    <mergeCell ref="A1373:A1377"/>
    <mergeCell ref="B1373:B1377"/>
    <mergeCell ref="A1378:A1382"/>
    <mergeCell ref="B1378:B1382"/>
    <mergeCell ref="A1383:A1387"/>
    <mergeCell ref="B1383:B1387"/>
    <mergeCell ref="A1388:A1392"/>
    <mergeCell ref="B1388:B1392"/>
    <mergeCell ref="B817:B821"/>
    <mergeCell ref="B822:B826"/>
    <mergeCell ref="A817:A821"/>
    <mergeCell ref="A822:A826"/>
    <mergeCell ref="B902:B906"/>
    <mergeCell ref="B907:B911"/>
    <mergeCell ref="B912:B916"/>
    <mergeCell ref="B917:B921"/>
    <mergeCell ref="B922:B926"/>
    <mergeCell ref="A902:A906"/>
    <mergeCell ref="A907:A911"/>
    <mergeCell ref="A912:A916"/>
    <mergeCell ref="A917:A921"/>
    <mergeCell ref="A922:A926"/>
    <mergeCell ref="A877:A881"/>
    <mergeCell ref="B877:B881"/>
    <mergeCell ref="A882:A886"/>
    <mergeCell ref="B882:B886"/>
    <mergeCell ref="A887:A891"/>
    <mergeCell ref="B887:B891"/>
    <mergeCell ref="A892:A896"/>
    <mergeCell ref="B892:B896"/>
    <mergeCell ref="A897:A901"/>
    <mergeCell ref="B897:B901"/>
  </mergeCells>
  <pageMargins left="0.70866141732283472" right="0.70866141732283472" top="0.74803149606299213" bottom="0.74803149606299213" header="0" footer="0"/>
  <pageSetup paperSize="9" scale="69" orientation="landscape" verticalDpi="0" r:id="rId1"/>
  <rowBreaks count="1" manualBreakCount="1">
    <brk id="1352"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форма 2</vt:lpstr>
      <vt:lpstr>форма 4</vt:lpstr>
      <vt:lpstr>'форма 4'!Заголовки_для_печати</vt:lpstr>
      <vt:lpstr>'форма 4'!Область_печати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Пользователь</cp:lastModifiedBy>
  <cp:lastPrinted>2017-11-17T14:21:46Z</cp:lastPrinted>
  <dcterms:created xsi:type="dcterms:W3CDTF">1996-10-08T23:32:33Z</dcterms:created>
  <dcterms:modified xsi:type="dcterms:W3CDTF">2017-11-17T14:22:25Z</dcterms:modified>
</cp:coreProperties>
</file>