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O:\Новый сайт\"/>
    </mc:Choice>
  </mc:AlternateContent>
  <bookViews>
    <workbookView xWindow="120" yWindow="240" windowWidth="9720" windowHeight="7200" activeTab="1"/>
  </bookViews>
  <sheets>
    <sheet name="форма 2" sheetId="8" r:id="rId1"/>
    <sheet name="форма 4" sheetId="10" r:id="rId2"/>
  </sheets>
  <definedNames>
    <definedName name="_xlnm.Print_Area" localSheetId="0">'форма 2'!$A$1:$I$802</definedName>
    <definedName name="_xlnm.Print_Area" localSheetId="1">'форма 4'!$A$1:$H$1486</definedName>
  </definedNames>
  <calcPr calcId="152511" calcMode="manual"/>
</workbook>
</file>

<file path=xl/calcChain.xml><?xml version="1.0" encoding="utf-8"?>
<calcChain xmlns="http://schemas.openxmlformats.org/spreadsheetml/2006/main">
  <c r="H418" i="10" l="1"/>
  <c r="H236" i="8"/>
  <c r="H234" i="8"/>
  <c r="H230" i="8"/>
  <c r="H228" i="8"/>
  <c r="H226" i="8"/>
  <c r="H1389" i="10" l="1"/>
  <c r="H620" i="10"/>
  <c r="H598" i="10"/>
  <c r="H525" i="10"/>
  <c r="H524" i="10"/>
  <c r="H498" i="10"/>
  <c r="H493" i="10"/>
  <c r="H488" i="10"/>
  <c r="H143" i="10" l="1"/>
  <c r="H144" i="10"/>
  <c r="H145" i="10"/>
  <c r="H146" i="10"/>
  <c r="H147" i="10"/>
  <c r="H150" i="10"/>
  <c r="H153" i="10"/>
  <c r="H155" i="10"/>
  <c r="H156" i="10"/>
  <c r="H158" i="10"/>
  <c r="H160" i="10"/>
  <c r="H162" i="10"/>
  <c r="H163" i="10"/>
  <c r="H168" i="10"/>
  <c r="H173" i="10"/>
  <c r="H175" i="10"/>
  <c r="H178" i="10"/>
  <c r="H180" i="10"/>
  <c r="H183" i="10"/>
  <c r="H184" i="10"/>
  <c r="H185" i="10"/>
  <c r="H188" i="10"/>
  <c r="H190" i="10"/>
  <c r="H191" i="10"/>
  <c r="H195" i="10"/>
  <c r="H197" i="10"/>
  <c r="H201" i="10"/>
  <c r="H203" i="10"/>
  <c r="H205" i="10"/>
  <c r="H208" i="10"/>
  <c r="H213" i="10"/>
  <c r="H220" i="10"/>
  <c r="H225" i="10"/>
  <c r="H228" i="10"/>
  <c r="H231" i="10"/>
  <c r="H233" i="10"/>
  <c r="H240" i="10"/>
  <c r="H242" i="10"/>
  <c r="H243" i="10"/>
  <c r="H245" i="10"/>
  <c r="H246" i="10"/>
  <c r="H247" i="10"/>
  <c r="H248" i="10"/>
  <c r="H250" i="10"/>
  <c r="H251" i="10"/>
  <c r="H252" i="10"/>
  <c r="H253" i="10"/>
  <c r="H258" i="10"/>
  <c r="H262" i="10"/>
  <c r="H263" i="10"/>
  <c r="H268" i="10"/>
  <c r="H272" i="10"/>
  <c r="H275" i="10"/>
  <c r="H278" i="10"/>
  <c r="H280" i="10"/>
  <c r="H281" i="10"/>
  <c r="H283" i="10"/>
  <c r="H285" i="10"/>
  <c r="H286" i="10"/>
  <c r="H288" i="10"/>
  <c r="H293" i="10"/>
  <c r="H295" i="10"/>
  <c r="H298" i="10"/>
  <c r="H300" i="10"/>
  <c r="H303" i="10"/>
  <c r="H308" i="10"/>
  <c r="H313" i="10"/>
  <c r="H315" i="10"/>
  <c r="H316" i="10"/>
  <c r="H317" i="10"/>
  <c r="H318" i="10"/>
  <c r="H319" i="10"/>
  <c r="H320" i="10"/>
  <c r="H321" i="10"/>
  <c r="H325" i="10"/>
  <c r="H328" i="10"/>
  <c r="H331" i="10"/>
  <c r="H332" i="10"/>
  <c r="H333" i="10"/>
  <c r="H335" i="10"/>
  <c r="H336" i="10"/>
  <c r="H337" i="10"/>
  <c r="H338" i="10"/>
  <c r="H340" i="10"/>
  <c r="H341" i="10"/>
  <c r="H343" i="10"/>
  <c r="H348" i="10"/>
  <c r="H353" i="10"/>
  <c r="H358" i="10"/>
  <c r="H363" i="10"/>
  <c r="H365" i="10"/>
  <c r="H367" i="10"/>
  <c r="H368" i="10"/>
  <c r="H373" i="10"/>
  <c r="H378" i="10"/>
  <c r="H380" i="10"/>
  <c r="H383" i="10"/>
  <c r="H387" i="10"/>
  <c r="H390" i="10"/>
  <c r="G389" i="10"/>
  <c r="G391" i="10"/>
  <c r="G388" i="10"/>
  <c r="E389" i="10"/>
  <c r="E388" i="10"/>
  <c r="G387" i="10"/>
  <c r="F387" i="10"/>
  <c r="G390" i="10" s="1"/>
  <c r="D387" i="10"/>
  <c r="E390" i="10" s="1"/>
  <c r="E384" i="10"/>
  <c r="E385" i="10"/>
  <c r="E383" i="10"/>
  <c r="F382" i="10"/>
  <c r="D382" i="10"/>
  <c r="E386" i="10" s="1"/>
  <c r="F377" i="10"/>
  <c r="D377" i="10"/>
  <c r="G376" i="10"/>
  <c r="G373" i="10"/>
  <c r="E376" i="10"/>
  <c r="E373" i="10"/>
  <c r="F372" i="10"/>
  <c r="D372" i="10"/>
  <c r="G369" i="10"/>
  <c r="G371" i="10"/>
  <c r="G368" i="10"/>
  <c r="E369" i="10"/>
  <c r="E368" i="10"/>
  <c r="F367" i="10"/>
  <c r="G370" i="10" s="1"/>
  <c r="D367" i="10"/>
  <c r="E370" i="10" s="1"/>
  <c r="E364" i="10"/>
  <c r="E365" i="10"/>
  <c r="F362" i="10"/>
  <c r="D362" i="10"/>
  <c r="E366" i="10" s="1"/>
  <c r="E359" i="10"/>
  <c r="E360" i="10"/>
  <c r="F357" i="10"/>
  <c r="H357" i="10" s="1"/>
  <c r="D357" i="10"/>
  <c r="F352" i="10"/>
  <c r="D352" i="10"/>
  <c r="E350" i="10"/>
  <c r="E348" i="10"/>
  <c r="F347" i="10"/>
  <c r="D347" i="10"/>
  <c r="E349" i="10" s="1"/>
  <c r="E344" i="10"/>
  <c r="E346" i="10"/>
  <c r="F342" i="10"/>
  <c r="H342" i="10" s="1"/>
  <c r="D342" i="10"/>
  <c r="E345" i="10" s="1"/>
  <c r="G339" i="10"/>
  <c r="G341" i="10"/>
  <c r="E341" i="10"/>
  <c r="F337" i="10"/>
  <c r="G340" i="10" s="1"/>
  <c r="D337" i="10"/>
  <c r="E334" i="10"/>
  <c r="E336" i="10"/>
  <c r="F332" i="10"/>
  <c r="D332" i="10"/>
  <c r="E333" i="10" s="1"/>
  <c r="G329" i="10"/>
  <c r="G331" i="10"/>
  <c r="F327" i="10"/>
  <c r="G330" i="10" s="1"/>
  <c r="D327" i="10"/>
  <c r="G325" i="10"/>
  <c r="G323" i="10"/>
  <c r="F322" i="10"/>
  <c r="G324" i="10" s="1"/>
  <c r="D322" i="10"/>
  <c r="F312" i="10"/>
  <c r="D312" i="10"/>
  <c r="E309" i="10"/>
  <c r="F307" i="10"/>
  <c r="D307" i="10"/>
  <c r="G304" i="10"/>
  <c r="E304" i="10"/>
  <c r="E306" i="10"/>
  <c r="F302" i="10"/>
  <c r="D302" i="10"/>
  <c r="E305" i="10" s="1"/>
  <c r="G301" i="10"/>
  <c r="G300" i="10"/>
  <c r="G299" i="10"/>
  <c r="F297" i="10"/>
  <c r="D297" i="10"/>
  <c r="E295" i="10"/>
  <c r="E293" i="10"/>
  <c r="F292" i="10"/>
  <c r="G293" i="10" s="1"/>
  <c r="D292" i="10"/>
  <c r="E294" i="10" s="1"/>
  <c r="G289" i="10"/>
  <c r="G291" i="10"/>
  <c r="E291" i="10"/>
  <c r="F287" i="10"/>
  <c r="G290" i="10" s="1"/>
  <c r="D287" i="10"/>
  <c r="H287" i="10" s="1"/>
  <c r="E285" i="10"/>
  <c r="E283" i="10"/>
  <c r="F282" i="10"/>
  <c r="D282" i="10"/>
  <c r="E284" i="10" s="1"/>
  <c r="E274" i="10"/>
  <c r="E276" i="10"/>
  <c r="F272" i="10"/>
  <c r="D272" i="10"/>
  <c r="E275" i="10" s="1"/>
  <c r="E269" i="10"/>
  <c r="E271" i="10"/>
  <c r="F267" i="10"/>
  <c r="D267" i="10"/>
  <c r="E270" i="10" s="1"/>
  <c r="G264" i="10"/>
  <c r="G266" i="10"/>
  <c r="F262" i="10"/>
  <c r="G265" i="10" s="1"/>
  <c r="D262" i="10"/>
  <c r="G260" i="10"/>
  <c r="G258" i="10"/>
  <c r="F257" i="10"/>
  <c r="G259" i="10" s="1"/>
  <c r="D257" i="10"/>
  <c r="H257" i="10" s="1"/>
  <c r="F252" i="10"/>
  <c r="G253" i="10" s="1"/>
  <c r="D252" i="10"/>
  <c r="E254" i="10" s="1"/>
  <c r="F247" i="10"/>
  <c r="D247" i="10"/>
  <c r="E249" i="10" s="1"/>
  <c r="E240" i="10"/>
  <c r="E238" i="10"/>
  <c r="F237" i="10"/>
  <c r="D237" i="10"/>
  <c r="E239" i="10" s="1"/>
  <c r="E234" i="10"/>
  <c r="E236" i="10"/>
  <c r="F232" i="10"/>
  <c r="G234" i="10" s="1"/>
  <c r="D232" i="10"/>
  <c r="E235" i="10" s="1"/>
  <c r="G231" i="10"/>
  <c r="F227" i="10"/>
  <c r="G230" i="10" s="1"/>
  <c r="D227" i="10"/>
  <c r="G220" i="10"/>
  <c r="F217" i="10"/>
  <c r="G219" i="10" s="1"/>
  <c r="D217" i="10"/>
  <c r="E219" i="10" s="1"/>
  <c r="F222" i="10"/>
  <c r="H222" i="10" s="1"/>
  <c r="D222" i="10"/>
  <c r="E225" i="10" s="1"/>
  <c r="F212" i="10"/>
  <c r="D212" i="10"/>
  <c r="E214" i="10" s="1"/>
  <c r="G208" i="10"/>
  <c r="F207" i="10"/>
  <c r="D207" i="10"/>
  <c r="E209" i="10" s="1"/>
  <c r="E205" i="10"/>
  <c r="E203" i="10"/>
  <c r="F202" i="10"/>
  <c r="D202" i="10"/>
  <c r="E204" i="10" s="1"/>
  <c r="G199" i="10"/>
  <c r="G201" i="10"/>
  <c r="D197" i="10"/>
  <c r="E200" i="10" s="1"/>
  <c r="F197" i="10"/>
  <c r="G200" i="10" s="1"/>
  <c r="E194" i="10"/>
  <c r="E196" i="10"/>
  <c r="F192" i="10"/>
  <c r="D192" i="10"/>
  <c r="E195" i="10" s="1"/>
  <c r="D187" i="10"/>
  <c r="E188" i="10" s="1"/>
  <c r="E185" i="10"/>
  <c r="E183" i="10"/>
  <c r="F182" i="10"/>
  <c r="G184" i="10" s="1"/>
  <c r="D182" i="10"/>
  <c r="E184" i="10" s="1"/>
  <c r="F177" i="10"/>
  <c r="D177" i="10"/>
  <c r="E180" i="10" s="1"/>
  <c r="D172" i="10"/>
  <c r="F172" i="10"/>
  <c r="G174" i="10" s="1"/>
  <c r="F167" i="10"/>
  <c r="D167" i="10"/>
  <c r="F162" i="10"/>
  <c r="G164" i="10" s="1"/>
  <c r="D162" i="10"/>
  <c r="E165" i="10" s="1"/>
  <c r="E159" i="10"/>
  <c r="E161" i="10"/>
  <c r="F157" i="10"/>
  <c r="G160" i="10" s="1"/>
  <c r="D157" i="10"/>
  <c r="E160" i="10" s="1"/>
  <c r="F152" i="10"/>
  <c r="D152" i="10"/>
  <c r="E155" i="10" s="1"/>
  <c r="F147" i="10"/>
  <c r="G149" i="10" s="1"/>
  <c r="D147" i="10"/>
  <c r="E150" i="10" s="1"/>
  <c r="F277" i="10"/>
  <c r="F244" i="10"/>
  <c r="F242" i="10" s="1"/>
  <c r="G244" i="10" s="1"/>
  <c r="D244" i="10"/>
  <c r="D242" i="10" s="1"/>
  <c r="E244" i="10" s="1"/>
  <c r="F140" i="10"/>
  <c r="F142" i="10"/>
  <c r="F508" i="10"/>
  <c r="D508" i="10"/>
  <c r="H142" i="10" l="1"/>
  <c r="G154" i="10"/>
  <c r="H152" i="10"/>
  <c r="G169" i="10"/>
  <c r="H167" i="10"/>
  <c r="G180" i="10"/>
  <c r="H177" i="10"/>
  <c r="E323" i="10"/>
  <c r="H322" i="10"/>
  <c r="G366" i="10"/>
  <c r="G363" i="10"/>
  <c r="G365" i="10"/>
  <c r="E378" i="10"/>
  <c r="E379" i="10"/>
  <c r="E380" i="10"/>
  <c r="E377" i="10" s="1"/>
  <c r="H362" i="10"/>
  <c r="E230" i="10"/>
  <c r="E231" i="10"/>
  <c r="H297" i="10"/>
  <c r="E314" i="10"/>
  <c r="E313" i="10"/>
  <c r="G364" i="10"/>
  <c r="G378" i="10"/>
  <c r="G377" i="10" s="1"/>
  <c r="G379" i="10"/>
  <c r="H377" i="10"/>
  <c r="G380" i="10"/>
  <c r="G386" i="10"/>
  <c r="H382" i="10"/>
  <c r="G383" i="10"/>
  <c r="G384" i="10"/>
  <c r="G385" i="10"/>
  <c r="H292" i="10"/>
  <c r="H172" i="10"/>
  <c r="E174" i="10"/>
  <c r="E172" i="10" s="1"/>
  <c r="E175" i="10"/>
  <c r="E173" i="10"/>
  <c r="G214" i="10"/>
  <c r="G215" i="10"/>
  <c r="H212" i="10"/>
  <c r="G239" i="10"/>
  <c r="H237" i="10"/>
  <c r="G249" i="10"/>
  <c r="G250" i="10"/>
  <c r="G305" i="10"/>
  <c r="G306" i="10"/>
  <c r="H302" i="10"/>
  <c r="E310" i="10"/>
  <c r="E311" i="10"/>
  <c r="H312" i="10"/>
  <c r="G348" i="10"/>
  <c r="H347" i="10"/>
  <c r="G355" i="10"/>
  <c r="G354" i="10"/>
  <c r="G356" i="10"/>
  <c r="E374" i="10"/>
  <c r="E372" i="10" s="1"/>
  <c r="E375" i="10"/>
  <c r="E381" i="10"/>
  <c r="E169" i="10"/>
  <c r="E170" i="10"/>
  <c r="E168" i="10"/>
  <c r="G195" i="10"/>
  <c r="H192" i="10"/>
  <c r="G204" i="10"/>
  <c r="H202" i="10"/>
  <c r="G209" i="10"/>
  <c r="H207" i="10"/>
  <c r="G210" i="10"/>
  <c r="G213" i="10"/>
  <c r="E229" i="10"/>
  <c r="G248" i="10"/>
  <c r="G247" i="10" s="1"/>
  <c r="E315" i="10"/>
  <c r="E361" i="10"/>
  <c r="E358" i="10"/>
  <c r="E357" i="10" s="1"/>
  <c r="G367" i="10"/>
  <c r="H372" i="10"/>
  <c r="G381" i="10"/>
  <c r="E382" i="10"/>
  <c r="H352" i="10"/>
  <c r="H307" i="10"/>
  <c r="H232" i="10"/>
  <c r="G229" i="10"/>
  <c r="E363" i="10"/>
  <c r="E362" i="10" s="1"/>
  <c r="E371" i="10"/>
  <c r="E367" i="10" s="1"/>
  <c r="G375" i="10"/>
  <c r="E391" i="10"/>
  <c r="E387" i="10" s="1"/>
  <c r="H282" i="10"/>
  <c r="H267" i="10"/>
  <c r="H182" i="10"/>
  <c r="G218" i="10"/>
  <c r="G298" i="10"/>
  <c r="G297" i="10" s="1"/>
  <c r="G374" i="10"/>
  <c r="H327" i="10"/>
  <c r="H227" i="10"/>
  <c r="H217" i="10"/>
  <c r="H157" i="10"/>
  <c r="E156" i="10"/>
  <c r="G161" i="10"/>
  <c r="G159" i="10"/>
  <c r="G168" i="10"/>
  <c r="G170" i="10"/>
  <c r="G173" i="10"/>
  <c r="G172" i="10" s="1"/>
  <c r="G175" i="10"/>
  <c r="E181" i="10"/>
  <c r="E179" i="10"/>
  <c r="G181" i="10"/>
  <c r="G179" i="10"/>
  <c r="G183" i="10"/>
  <c r="G185" i="10"/>
  <c r="G196" i="10"/>
  <c r="G194" i="10"/>
  <c r="E201" i="10"/>
  <c r="E199" i="10"/>
  <c r="G203" i="10"/>
  <c r="G205" i="10"/>
  <c r="E208" i="10"/>
  <c r="E210" i="10"/>
  <c r="E207" i="10" s="1"/>
  <c r="E213" i="10"/>
  <c r="E215" i="10"/>
  <c r="E220" i="10"/>
  <c r="E221" i="10"/>
  <c r="E226" i="10"/>
  <c r="E224" i="10"/>
  <c r="G238" i="10"/>
  <c r="G240" i="10"/>
  <c r="E248" i="10"/>
  <c r="E250" i="10"/>
  <c r="E256" i="10"/>
  <c r="E259" i="10"/>
  <c r="E261" i="10"/>
  <c r="E258" i="10"/>
  <c r="E265" i="10"/>
  <c r="E263" i="10"/>
  <c r="E262" i="10" s="1"/>
  <c r="E264" i="10"/>
  <c r="G284" i="10"/>
  <c r="G286" i="10"/>
  <c r="G285" i="10"/>
  <c r="G310" i="10"/>
  <c r="G308" i="10"/>
  <c r="G309" i="10"/>
  <c r="G314" i="10"/>
  <c r="G316" i="10"/>
  <c r="G315" i="10"/>
  <c r="E330" i="10"/>
  <c r="E328" i="10"/>
  <c r="E329" i="10"/>
  <c r="G335" i="10"/>
  <c r="G333" i="10"/>
  <c r="G334" i="10"/>
  <c r="E355" i="10"/>
  <c r="E353" i="10"/>
  <c r="E354" i="10"/>
  <c r="E154" i="10"/>
  <c r="E158" i="10"/>
  <c r="E157" i="10" s="1"/>
  <c r="G158" i="10"/>
  <c r="E171" i="10"/>
  <c r="G171" i="10"/>
  <c r="E176" i="10"/>
  <c r="G176" i="10"/>
  <c r="E178" i="10"/>
  <c r="G178" i="10"/>
  <c r="E186" i="10"/>
  <c r="E182" i="10" s="1"/>
  <c r="G186" i="10"/>
  <c r="E193" i="10"/>
  <c r="E192" i="10" s="1"/>
  <c r="G193" i="10"/>
  <c r="E198" i="10"/>
  <c r="G198" i="10"/>
  <c r="G197" i="10" s="1"/>
  <c r="E206" i="10"/>
  <c r="E202" i="10" s="1"/>
  <c r="G206" i="10"/>
  <c r="E211" i="10"/>
  <c r="G211" i="10"/>
  <c r="G207" i="10" s="1"/>
  <c r="E216" i="10"/>
  <c r="G216" i="10"/>
  <c r="E218" i="10"/>
  <c r="G221" i="10"/>
  <c r="E223" i="10"/>
  <c r="E228" i="10"/>
  <c r="G228" i="10"/>
  <c r="E233" i="10"/>
  <c r="E241" i="10"/>
  <c r="E237" i="10" s="1"/>
  <c r="G241" i="10"/>
  <c r="E251" i="10"/>
  <c r="G251" i="10"/>
  <c r="G254" i="10"/>
  <c r="G256" i="10"/>
  <c r="E253" i="10"/>
  <c r="E255" i="10"/>
  <c r="G255" i="10"/>
  <c r="E260" i="10"/>
  <c r="E266" i="10"/>
  <c r="G283" i="10"/>
  <c r="E301" i="10"/>
  <c r="E300" i="10"/>
  <c r="E299" i="10"/>
  <c r="E298" i="10"/>
  <c r="E290" i="10"/>
  <c r="E288" i="10"/>
  <c r="E289" i="10"/>
  <c r="G294" i="10"/>
  <c r="G296" i="10"/>
  <c r="G295" i="10"/>
  <c r="G311" i="10"/>
  <c r="G313" i="10"/>
  <c r="E324" i="10"/>
  <c r="E326" i="10"/>
  <c r="E325" i="10"/>
  <c r="E331" i="10"/>
  <c r="G336" i="10"/>
  <c r="E340" i="10"/>
  <c r="E338" i="10"/>
  <c r="E339" i="10"/>
  <c r="G349" i="10"/>
  <c r="G351" i="10"/>
  <c r="G350" i="10"/>
  <c r="E356" i="10"/>
  <c r="G261" i="10"/>
  <c r="G257" i="10" s="1"/>
  <c r="G263" i="10"/>
  <c r="E268" i="10"/>
  <c r="E267" i="10" s="1"/>
  <c r="G267" i="10"/>
  <c r="E273" i="10"/>
  <c r="E272" i="10" s="1"/>
  <c r="G272" i="10"/>
  <c r="E286" i="10"/>
  <c r="E282" i="10" s="1"/>
  <c r="G288" i="10"/>
  <c r="G287" i="10" s="1"/>
  <c r="E296" i="10"/>
  <c r="E292" i="10" s="1"/>
  <c r="E303" i="10"/>
  <c r="E302" i="10" s="1"/>
  <c r="G303" i="10"/>
  <c r="G302" i="10" s="1"/>
  <c r="E308" i="10"/>
  <c r="E316" i="10"/>
  <c r="E312" i="10" s="1"/>
  <c r="G326" i="10"/>
  <c r="G322" i="10" s="1"/>
  <c r="G328" i="10"/>
  <c r="G327" i="10" s="1"/>
  <c r="E335" i="10"/>
  <c r="E332" i="10" s="1"/>
  <c r="G338" i="10"/>
  <c r="G337" i="10" s="1"/>
  <c r="E343" i="10"/>
  <c r="E342" i="10" s="1"/>
  <c r="G342" i="10"/>
  <c r="E351" i="10"/>
  <c r="E347" i="10" s="1"/>
  <c r="G353" i="10"/>
  <c r="G352" i="10"/>
  <c r="G262" i="10"/>
  <c r="E232" i="10"/>
  <c r="E245" i="10"/>
  <c r="D139" i="10"/>
  <c r="E243" i="10"/>
  <c r="G246" i="10"/>
  <c r="G243" i="10"/>
  <c r="G245" i="10"/>
  <c r="E246" i="10"/>
  <c r="G233" i="10"/>
  <c r="G235" i="10"/>
  <c r="G236" i="10"/>
  <c r="G222" i="10"/>
  <c r="G217" i="10"/>
  <c r="E167" i="10"/>
  <c r="G212" i="10"/>
  <c r="E197" i="10"/>
  <c r="G163" i="10"/>
  <c r="G165" i="10"/>
  <c r="G166" i="10"/>
  <c r="E166" i="10"/>
  <c r="E164" i="10"/>
  <c r="E163" i="10"/>
  <c r="G155" i="10"/>
  <c r="G153" i="10"/>
  <c r="E153" i="10"/>
  <c r="G156" i="10"/>
  <c r="G148" i="10"/>
  <c r="G150" i="10"/>
  <c r="G151" i="10"/>
  <c r="E151" i="10"/>
  <c r="E149" i="10"/>
  <c r="E148" i="10"/>
  <c r="G280" i="10"/>
  <c r="G278" i="10"/>
  <c r="G279" i="10"/>
  <c r="G281" i="10"/>
  <c r="D277" i="10"/>
  <c r="E279" i="10" s="1"/>
  <c r="F187" i="10"/>
  <c r="H187" i="10" s="1"/>
  <c r="F138" i="10"/>
  <c r="H138" i="10" s="1"/>
  <c r="D142" i="10"/>
  <c r="D138" i="10"/>
  <c r="D140" i="10"/>
  <c r="H140" i="10" s="1"/>
  <c r="D141" i="10"/>
  <c r="F139" i="10"/>
  <c r="H139" i="10" s="1"/>
  <c r="F141" i="10"/>
  <c r="H168" i="8"/>
  <c r="E222" i="10" l="1"/>
  <c r="G157" i="10"/>
  <c r="G332" i="10"/>
  <c r="G382" i="10"/>
  <c r="G362" i="10"/>
  <c r="H141" i="10"/>
  <c r="E152" i="10"/>
  <c r="E322" i="10"/>
  <c r="G292" i="10"/>
  <c r="E252" i="10"/>
  <c r="G227" i="10"/>
  <c r="G237" i="10"/>
  <c r="E307" i="10"/>
  <c r="G312" i="10"/>
  <c r="E227" i="10"/>
  <c r="G192" i="10"/>
  <c r="G177" i="10"/>
  <c r="G372" i="10"/>
  <c r="H277" i="10"/>
  <c r="E337" i="10"/>
  <c r="G252" i="10"/>
  <c r="E352" i="10"/>
  <c r="E327" i="10"/>
  <c r="G307" i="10"/>
  <c r="G282" i="10"/>
  <c r="G202" i="10"/>
  <c r="G182" i="10"/>
  <c r="G167" i="10"/>
  <c r="G189" i="10"/>
  <c r="G188" i="10"/>
  <c r="E147" i="10"/>
  <c r="G147" i="10"/>
  <c r="G152" i="10"/>
  <c r="G347" i="10"/>
  <c r="E287" i="10"/>
  <c r="E297" i="10"/>
  <c r="E257" i="10"/>
  <c r="E217" i="10"/>
  <c r="E177" i="10"/>
  <c r="E247" i="10"/>
  <c r="E212" i="10"/>
  <c r="E278" i="10"/>
  <c r="E281" i="10"/>
  <c r="G232" i="10"/>
  <c r="E162" i="10"/>
  <c r="G191" i="10"/>
  <c r="E191" i="10"/>
  <c r="G162" i="10"/>
  <c r="G145" i="10"/>
  <c r="G143" i="10"/>
  <c r="E145" i="10"/>
  <c r="E143" i="10"/>
  <c r="G146" i="10"/>
  <c r="G144" i="10"/>
  <c r="E144" i="10"/>
  <c r="E146" i="10"/>
  <c r="G277" i="10"/>
  <c r="E280" i="10"/>
  <c r="G190" i="10"/>
  <c r="G242" i="10"/>
  <c r="E190" i="10"/>
  <c r="E189" i="10"/>
  <c r="F137" i="10"/>
  <c r="D137" i="10"/>
  <c r="E139" i="10" s="1"/>
  <c r="G138" i="10"/>
  <c r="G519" i="8"/>
  <c r="F519" i="8"/>
  <c r="E519" i="8"/>
  <c r="G520" i="8"/>
  <c r="F520" i="8"/>
  <c r="E520" i="8"/>
  <c r="G521" i="8"/>
  <c r="F521" i="8"/>
  <c r="E521" i="8"/>
  <c r="H71" i="8"/>
  <c r="H68" i="8"/>
  <c r="H67" i="8"/>
  <c r="H65" i="8"/>
  <c r="H63" i="8"/>
  <c r="H62" i="8"/>
  <c r="H61" i="8"/>
  <c r="H59" i="8"/>
  <c r="H57" i="8"/>
  <c r="H55" i="8"/>
  <c r="H53" i="8"/>
  <c r="H52" i="8"/>
  <c r="H51" i="8"/>
  <c r="H49" i="8"/>
  <c r="H45" i="8"/>
  <c r="H44" i="8"/>
  <c r="H35" i="8"/>
  <c r="H33" i="8"/>
  <c r="H31" i="8"/>
  <c r="H25" i="8"/>
  <c r="H24" i="8"/>
  <c r="H21" i="8"/>
  <c r="H18" i="8"/>
  <c r="H17" i="8"/>
  <c r="H16" i="8"/>
  <c r="H14" i="8"/>
  <c r="H13" i="8"/>
  <c r="H12" i="8"/>
  <c r="H11" i="8"/>
  <c r="H10" i="8"/>
  <c r="H9" i="8"/>
  <c r="G14" i="10"/>
  <c r="G15" i="10"/>
  <c r="G16" i="10"/>
  <c r="E14" i="10"/>
  <c r="E15" i="10"/>
  <c r="E16" i="10"/>
  <c r="F23" i="10"/>
  <c r="F13" i="10" s="1"/>
  <c r="D23" i="10"/>
  <c r="D13" i="10" s="1"/>
  <c r="D14" i="10"/>
  <c r="D9" i="10" s="1"/>
  <c r="F14" i="10"/>
  <c r="F9" i="10" s="1"/>
  <c r="F62" i="10"/>
  <c r="D62" i="10"/>
  <c r="H58" i="10"/>
  <c r="F57" i="10"/>
  <c r="G58" i="10" s="1"/>
  <c r="G57" i="10" s="1"/>
  <c r="D57" i="10"/>
  <c r="H53" i="10"/>
  <c r="F52" i="10"/>
  <c r="D52" i="10"/>
  <c r="F47" i="10"/>
  <c r="D47" i="10"/>
  <c r="D42" i="10" s="1"/>
  <c r="E43" i="10" s="1"/>
  <c r="E42" i="10" s="1"/>
  <c r="H43" i="10"/>
  <c r="F42" i="10"/>
  <c r="H38" i="10"/>
  <c r="G38" i="10"/>
  <c r="G37" i="10" s="1"/>
  <c r="D37" i="10"/>
  <c r="E38" i="10" s="1"/>
  <c r="E37" i="10" s="1"/>
  <c r="F32" i="10"/>
  <c r="D32" i="10"/>
  <c r="F27" i="10"/>
  <c r="D27" i="10"/>
  <c r="H18" i="10"/>
  <c r="F17" i="10"/>
  <c r="G18" i="10" s="1"/>
  <c r="G17" i="10" s="1"/>
  <c r="D17" i="10"/>
  <c r="E18" i="10" s="1"/>
  <c r="E17" i="10" s="1"/>
  <c r="F16" i="10"/>
  <c r="D16" i="10"/>
  <c r="F15" i="10"/>
  <c r="D15" i="10"/>
  <c r="G141" i="10" l="1"/>
  <c r="H137" i="10"/>
  <c r="E277" i="10"/>
  <c r="G187" i="10"/>
  <c r="G142" i="10"/>
  <c r="E141" i="10"/>
  <c r="E140" i="10"/>
  <c r="E187" i="10"/>
  <c r="E242" i="10"/>
  <c r="E138" i="10"/>
  <c r="G139" i="10"/>
  <c r="G140" i="10"/>
  <c r="E142" i="10"/>
  <c r="H57" i="10"/>
  <c r="E58" i="10"/>
  <c r="E57" i="10" s="1"/>
  <c r="H37" i="10"/>
  <c r="H42" i="10"/>
  <c r="E48" i="10"/>
  <c r="E47" i="10" s="1"/>
  <c r="H13" i="10"/>
  <c r="D22" i="10"/>
  <c r="E23" i="10" s="1"/>
  <c r="E22" i="10" s="1"/>
  <c r="H23" i="10"/>
  <c r="D12" i="10"/>
  <c r="E13" i="10" s="1"/>
  <c r="E12" i="10" s="1"/>
  <c r="H17" i="10"/>
  <c r="G43" i="10"/>
  <c r="G42" i="10" s="1"/>
  <c r="G53" i="10"/>
  <c r="G52" i="10" s="1"/>
  <c r="F22" i="10"/>
  <c r="E53" i="10"/>
  <c r="E52" i="10" s="1"/>
  <c r="H52" i="10"/>
  <c r="H793" i="8"/>
  <c r="H794" i="8"/>
  <c r="H789" i="8"/>
  <c r="H786" i="8"/>
  <c r="H779" i="8"/>
  <c r="H776" i="8"/>
  <c r="H731" i="8"/>
  <c r="H732" i="8"/>
  <c r="E137" i="10" l="1"/>
  <c r="G23" i="10"/>
  <c r="G22" i="10" s="1"/>
  <c r="F12" i="10"/>
  <c r="H12" i="10" s="1"/>
  <c r="H22" i="10"/>
  <c r="D132" i="10"/>
  <c r="H133" i="10"/>
  <c r="F132" i="10"/>
  <c r="E132" i="10"/>
  <c r="F127" i="10"/>
  <c r="E127" i="10"/>
  <c r="D127" i="10"/>
  <c r="F123" i="10"/>
  <c r="D123" i="10"/>
  <c r="H118" i="10"/>
  <c r="G117" i="10"/>
  <c r="F117" i="10"/>
  <c r="D117" i="10"/>
  <c r="E118" i="10" s="1"/>
  <c r="E117" i="10" s="1"/>
  <c r="H113" i="10"/>
  <c r="F112" i="10"/>
  <c r="D112" i="10"/>
  <c r="E113" i="10" s="1"/>
  <c r="E112" i="10" s="1"/>
  <c r="H108" i="10"/>
  <c r="F107" i="10"/>
  <c r="G108" i="10" s="1"/>
  <c r="G107" i="10" s="1"/>
  <c r="D107" i="10"/>
  <c r="E108" i="10" s="1"/>
  <c r="F105" i="10"/>
  <c r="D105" i="10"/>
  <c r="F103" i="10"/>
  <c r="D103" i="10"/>
  <c r="H100" i="10"/>
  <c r="F97" i="10"/>
  <c r="D97" i="10"/>
  <c r="E100" i="10" s="1"/>
  <c r="E97" i="10" s="1"/>
  <c r="H93" i="10"/>
  <c r="F92" i="10"/>
  <c r="D92" i="10"/>
  <c r="E93" i="10" s="1"/>
  <c r="E92" i="10" s="1"/>
  <c r="H91" i="10"/>
  <c r="H88" i="10"/>
  <c r="F87" i="10"/>
  <c r="G88" i="10" s="1"/>
  <c r="D87" i="10"/>
  <c r="E88" i="10" s="1"/>
  <c r="F86" i="10"/>
  <c r="D86" i="10"/>
  <c r="D11" i="10" s="1"/>
  <c r="F85" i="10"/>
  <c r="D85" i="10"/>
  <c r="F83" i="10"/>
  <c r="D83" i="10"/>
  <c r="H78" i="10"/>
  <c r="F77" i="10"/>
  <c r="G78" i="10" s="1"/>
  <c r="G77" i="10" s="1"/>
  <c r="D77" i="10"/>
  <c r="H73" i="10"/>
  <c r="H72" i="10" s="1"/>
  <c r="F72" i="10"/>
  <c r="G73" i="10" s="1"/>
  <c r="G72" i="10" s="1"/>
  <c r="D72" i="10"/>
  <c r="E73" i="10" s="1"/>
  <c r="E72" i="10" s="1"/>
  <c r="D68" i="10"/>
  <c r="H68" i="10" s="1"/>
  <c r="H67" i="10" s="1"/>
  <c r="F67" i="10"/>
  <c r="G68" i="10" s="1"/>
  <c r="G67" i="10" s="1"/>
  <c r="F11" i="10"/>
  <c r="D102" i="10" l="1"/>
  <c r="E103" i="10" s="1"/>
  <c r="D122" i="10"/>
  <c r="E123" i="10" s="1"/>
  <c r="E122" i="10" s="1"/>
  <c r="F102" i="10"/>
  <c r="D8" i="10"/>
  <c r="D82" i="10"/>
  <c r="E85" i="10" s="1"/>
  <c r="H77" i="10"/>
  <c r="H132" i="10"/>
  <c r="E78" i="10"/>
  <c r="E77" i="10" s="1"/>
  <c r="H83" i="10"/>
  <c r="G13" i="10"/>
  <c r="H86" i="10"/>
  <c r="H97" i="10"/>
  <c r="H112" i="10"/>
  <c r="H117" i="10"/>
  <c r="G103" i="10"/>
  <c r="E83" i="10"/>
  <c r="H92" i="10"/>
  <c r="G91" i="10"/>
  <c r="G87" i="10" s="1"/>
  <c r="E107" i="10"/>
  <c r="H107" i="10"/>
  <c r="G113" i="10"/>
  <c r="G112" i="10" s="1"/>
  <c r="H103" i="10"/>
  <c r="G105" i="10"/>
  <c r="F122" i="10"/>
  <c r="G123" i="10" s="1"/>
  <c r="G122" i="10" s="1"/>
  <c r="G133" i="10"/>
  <c r="G132" i="10" s="1"/>
  <c r="D10" i="10"/>
  <c r="H123" i="10"/>
  <c r="F8" i="10"/>
  <c r="H87" i="10"/>
  <c r="E91" i="10"/>
  <c r="E87" i="10" s="1"/>
  <c r="G100" i="10"/>
  <c r="G97" i="10" s="1"/>
  <c r="F10" i="10"/>
  <c r="F82" i="10"/>
  <c r="H85" i="10"/>
  <c r="D67" i="10"/>
  <c r="H11" i="10"/>
  <c r="F569" i="10"/>
  <c r="F570" i="10"/>
  <c r="F571" i="10"/>
  <c r="F568" i="10"/>
  <c r="D569" i="10"/>
  <c r="D570" i="10"/>
  <c r="D571" i="10"/>
  <c r="D568" i="10"/>
  <c r="F617" i="10"/>
  <c r="G620" i="10" s="1"/>
  <c r="D617" i="10"/>
  <c r="E619" i="10" s="1"/>
  <c r="H605" i="10"/>
  <c r="F602" i="10"/>
  <c r="G604" i="10" s="1"/>
  <c r="D602" i="10"/>
  <c r="E604" i="10" s="1"/>
  <c r="F597" i="10"/>
  <c r="G599" i="10" s="1"/>
  <c r="D597" i="10"/>
  <c r="E599" i="10" s="1"/>
  <c r="F582" i="10"/>
  <c r="D582" i="10"/>
  <c r="F544" i="10"/>
  <c r="F545" i="10"/>
  <c r="F546" i="10"/>
  <c r="F543" i="10"/>
  <c r="D544" i="10"/>
  <c r="D545" i="10"/>
  <c r="D546" i="10"/>
  <c r="D543" i="10"/>
  <c r="D533" i="10"/>
  <c r="F511" i="10"/>
  <c r="F510" i="10"/>
  <c r="D511" i="10"/>
  <c r="D510" i="10"/>
  <c r="F509" i="10"/>
  <c r="H509" i="10" s="1"/>
  <c r="D509" i="10"/>
  <c r="D527" i="10"/>
  <c r="F527" i="10"/>
  <c r="G529" i="10" s="1"/>
  <c r="F522" i="10"/>
  <c r="D522" i="10"/>
  <c r="E525" i="10" s="1"/>
  <c r="H319" i="8"/>
  <c r="H317" i="8"/>
  <c r="H315" i="8"/>
  <c r="H510" i="10" l="1"/>
  <c r="E86" i="10"/>
  <c r="E82" i="10" s="1"/>
  <c r="G619" i="10"/>
  <c r="E526" i="10"/>
  <c r="H8" i="10"/>
  <c r="E605" i="10"/>
  <c r="D507" i="10"/>
  <c r="G600" i="10"/>
  <c r="E524" i="10"/>
  <c r="G598" i="10"/>
  <c r="E603" i="10"/>
  <c r="H122" i="10"/>
  <c r="G12" i="10"/>
  <c r="F7" i="10"/>
  <c r="G11" i="10" s="1"/>
  <c r="E598" i="10"/>
  <c r="E600" i="10"/>
  <c r="E523" i="10"/>
  <c r="E601" i="10"/>
  <c r="G601" i="10"/>
  <c r="E606" i="10"/>
  <c r="H102" i="10"/>
  <c r="E105" i="10"/>
  <c r="E102" i="10" s="1"/>
  <c r="G102" i="10"/>
  <c r="G85" i="10"/>
  <c r="G83" i="10"/>
  <c r="H82" i="10"/>
  <c r="H10" i="10"/>
  <c r="G86" i="10"/>
  <c r="D7" i="10"/>
  <c r="E68" i="10"/>
  <c r="E67" i="10" s="1"/>
  <c r="G621" i="10"/>
  <c r="G618" i="10"/>
  <c r="E618" i="10"/>
  <c r="E620" i="10"/>
  <c r="E621" i="10"/>
  <c r="H617" i="10"/>
  <c r="D542" i="10"/>
  <c r="G603" i="10"/>
  <c r="G605" i="10"/>
  <c r="G606" i="10"/>
  <c r="H602" i="10"/>
  <c r="H597" i="10"/>
  <c r="G528" i="10"/>
  <c r="G530" i="10"/>
  <c r="G531" i="10"/>
  <c r="H522" i="10"/>
  <c r="F1046" i="10"/>
  <c r="F1054" i="10"/>
  <c r="F1055" i="10"/>
  <c r="F1056" i="10"/>
  <c r="F1053" i="10"/>
  <c r="F1038" i="10" s="1"/>
  <c r="F1039" i="10"/>
  <c r="F1040" i="10"/>
  <c r="F1057" i="10"/>
  <c r="F1047" i="10"/>
  <c r="F1318" i="10"/>
  <c r="F1313" i="10" s="1"/>
  <c r="F1312" i="10" s="1"/>
  <c r="F1347" i="10"/>
  <c r="F1342" i="10"/>
  <c r="F1337" i="10"/>
  <c r="F1332" i="10"/>
  <c r="F1327" i="10"/>
  <c r="E602" i="10" l="1"/>
  <c r="E522" i="10"/>
  <c r="E597" i="10"/>
  <c r="G597" i="10"/>
  <c r="F1041" i="10"/>
  <c r="F1037" i="10" s="1"/>
  <c r="G617" i="10"/>
  <c r="F1317" i="10"/>
  <c r="F1052" i="10"/>
  <c r="H7" i="10"/>
  <c r="G10" i="10"/>
  <c r="G7" i="10" s="1"/>
  <c r="G82" i="10"/>
  <c r="E10" i="10"/>
  <c r="E8" i="10"/>
  <c r="E11" i="10"/>
  <c r="E617" i="10"/>
  <c r="G602" i="10"/>
  <c r="G527" i="10"/>
  <c r="D1280" i="10"/>
  <c r="F1270" i="10"/>
  <c r="F1269" i="10"/>
  <c r="F1268" i="10"/>
  <c r="D1270" i="10"/>
  <c r="D1269" i="10"/>
  <c r="D1268" i="10"/>
  <c r="D1228" i="10"/>
  <c r="D1203" i="10"/>
  <c r="E1157" i="10"/>
  <c r="F1157" i="10"/>
  <c r="G1157" i="10"/>
  <c r="E1158" i="10"/>
  <c r="F1158" i="10"/>
  <c r="G1158" i="10"/>
  <c r="D1158" i="10"/>
  <c r="H1178" i="10"/>
  <c r="H1158" i="10" s="1"/>
  <c r="D1177" i="10"/>
  <c r="D1157" i="10" s="1"/>
  <c r="E7" i="10" l="1"/>
  <c r="F1267" i="10"/>
  <c r="G1268" i="10" s="1"/>
  <c r="H1177" i="10"/>
  <c r="H1157" i="10" s="1"/>
  <c r="H601" i="8"/>
  <c r="G1270" i="10" l="1"/>
  <c r="G1267" i="10" s="1"/>
  <c r="F997" i="10"/>
  <c r="G1001" i="10" s="1"/>
  <c r="D997" i="10"/>
  <c r="F973" i="10" l="1"/>
  <c r="G1000" i="10"/>
  <c r="E997" i="10"/>
  <c r="G999" i="10"/>
  <c r="D552" i="10"/>
  <c r="E412" i="10"/>
  <c r="H783" i="8" l="1"/>
  <c r="H769" i="8"/>
  <c r="H763" i="8"/>
  <c r="H735" i="8"/>
  <c r="H708" i="8"/>
  <c r="H707" i="8"/>
  <c r="H682" i="8"/>
  <c r="H681" i="8"/>
  <c r="H676" i="8"/>
  <c r="H674" i="8"/>
  <c r="H628" i="8"/>
  <c r="H494" i="8"/>
  <c r="H478" i="8"/>
  <c r="H455" i="8"/>
  <c r="H449" i="8"/>
  <c r="H447" i="8"/>
  <c r="H412" i="8"/>
  <c r="H417" i="8"/>
  <c r="H802" i="8"/>
  <c r="H646" i="8" l="1"/>
  <c r="H647" i="8"/>
  <c r="H663" i="8" l="1"/>
  <c r="H664" i="8"/>
  <c r="H665" i="8"/>
  <c r="H666" i="8"/>
  <c r="H662" i="8"/>
  <c r="D707" i="10"/>
  <c r="E707" i="10"/>
  <c r="F707" i="10"/>
  <c r="G707" i="10"/>
  <c r="D712" i="10"/>
  <c r="E712" i="10"/>
  <c r="F712" i="10"/>
  <c r="G712" i="10"/>
  <c r="D717" i="10"/>
  <c r="E717" i="10"/>
  <c r="F717" i="10"/>
  <c r="G717" i="10"/>
  <c r="G1281" i="10" l="1"/>
  <c r="H924" i="10" l="1"/>
  <c r="F677" i="10"/>
  <c r="F652" i="10"/>
  <c r="G654" i="10" s="1"/>
  <c r="D652" i="10"/>
  <c r="E656" i="10" s="1"/>
  <c r="F647" i="10"/>
  <c r="G649" i="10" s="1"/>
  <c r="D647" i="10"/>
  <c r="E650" i="10" s="1"/>
  <c r="F642" i="10"/>
  <c r="G644" i="10" s="1"/>
  <c r="D642" i="10"/>
  <c r="E646" i="10" s="1"/>
  <c r="F637" i="10"/>
  <c r="G638" i="10" s="1"/>
  <c r="D637" i="10"/>
  <c r="E641" i="10" s="1"/>
  <c r="F627" i="10"/>
  <c r="D627" i="10"/>
  <c r="E631" i="10" s="1"/>
  <c r="F612" i="10"/>
  <c r="G613" i="10" s="1"/>
  <c r="D612" i="10"/>
  <c r="F607" i="10"/>
  <c r="G608" i="10" s="1"/>
  <c r="D607" i="10"/>
  <c r="F592" i="10"/>
  <c r="G596" i="10" s="1"/>
  <c r="D592" i="10"/>
  <c r="F587" i="10"/>
  <c r="D587" i="10"/>
  <c r="F577" i="10"/>
  <c r="G578" i="10" s="1"/>
  <c r="D577" i="10"/>
  <c r="E579" i="10" s="1"/>
  <c r="F572" i="10"/>
  <c r="G573" i="10" s="1"/>
  <c r="D572" i="10"/>
  <c r="E573" i="10" s="1"/>
  <c r="F562" i="10"/>
  <c r="G565" i="10" s="1"/>
  <c r="D562" i="10"/>
  <c r="F557" i="10"/>
  <c r="G559" i="10" s="1"/>
  <c r="D557" i="10"/>
  <c r="E561" i="10" s="1"/>
  <c r="F552" i="10"/>
  <c r="G555" i="10" s="1"/>
  <c r="E555" i="10"/>
  <c r="F517" i="10"/>
  <c r="D517" i="10"/>
  <c r="E520" i="10" s="1"/>
  <c r="F636" i="10"/>
  <c r="F635" i="10"/>
  <c r="F634" i="10"/>
  <c r="F633" i="10"/>
  <c r="D634" i="10"/>
  <c r="D635" i="10"/>
  <c r="D636" i="10"/>
  <c r="D633" i="10"/>
  <c r="G520" i="10" l="1"/>
  <c r="G523" i="10"/>
  <c r="G522" i="10" s="1"/>
  <c r="E609" i="10"/>
  <c r="E608" i="10"/>
  <c r="E614" i="10"/>
  <c r="E613" i="10"/>
  <c r="G588" i="10"/>
  <c r="G586" i="10"/>
  <c r="G585" i="10"/>
  <c r="G583" i="10"/>
  <c r="G584" i="10"/>
  <c r="E554" i="10"/>
  <c r="G639" i="10"/>
  <c r="G564" i="10"/>
  <c r="E640" i="10"/>
  <c r="G575" i="10"/>
  <c r="E559" i="10"/>
  <c r="G556" i="10"/>
  <c r="G655" i="10"/>
  <c r="G656" i="10"/>
  <c r="G653" i="10"/>
  <c r="E655" i="10"/>
  <c r="E654" i="10"/>
  <c r="E653" i="10"/>
  <c r="G648" i="10"/>
  <c r="G650" i="10"/>
  <c r="G651" i="10"/>
  <c r="G645" i="10"/>
  <c r="G646" i="10"/>
  <c r="E645" i="10"/>
  <c r="E649" i="10"/>
  <c r="E648" i="10"/>
  <c r="E651" i="10"/>
  <c r="G643" i="10"/>
  <c r="E644" i="10"/>
  <c r="E643" i="10"/>
  <c r="G640" i="10"/>
  <c r="G641" i="10"/>
  <c r="E639" i="10"/>
  <c r="E638" i="10"/>
  <c r="E629" i="10"/>
  <c r="E630" i="10"/>
  <c r="E628" i="10"/>
  <c r="G614" i="10"/>
  <c r="G615" i="10"/>
  <c r="G616" i="10"/>
  <c r="E616" i="10"/>
  <c r="E615" i="10"/>
  <c r="G609" i="10"/>
  <c r="G610" i="10"/>
  <c r="G611" i="10"/>
  <c r="E611" i="10"/>
  <c r="E610" i="10"/>
  <c r="G593" i="10"/>
  <c r="G594" i="10"/>
  <c r="G595" i="10"/>
  <c r="G590" i="10"/>
  <c r="G591" i="10"/>
  <c r="G589" i="10"/>
  <c r="G579" i="10"/>
  <c r="G580" i="10"/>
  <c r="G581" i="10"/>
  <c r="E578" i="10"/>
  <c r="E581" i="10"/>
  <c r="E580" i="10"/>
  <c r="G574" i="10"/>
  <c r="G576" i="10"/>
  <c r="E576" i="10"/>
  <c r="E575" i="10"/>
  <c r="E574" i="10"/>
  <c r="G566" i="10"/>
  <c r="G563" i="10"/>
  <c r="G560" i="10"/>
  <c r="E560" i="10"/>
  <c r="G561" i="10"/>
  <c r="G558" i="10"/>
  <c r="E558" i="10"/>
  <c r="G553" i="10"/>
  <c r="G554" i="10"/>
  <c r="E553" i="10"/>
  <c r="E556" i="10"/>
  <c r="G521" i="10"/>
  <c r="E519" i="10"/>
  <c r="E518" i="10"/>
  <c r="E521" i="10"/>
  <c r="G518" i="10"/>
  <c r="G519" i="10"/>
  <c r="F632" i="10"/>
  <c r="D632" i="10"/>
  <c r="F626" i="10"/>
  <c r="F625" i="10"/>
  <c r="F624" i="10"/>
  <c r="F623" i="10"/>
  <c r="D624" i="10"/>
  <c r="D625" i="10"/>
  <c r="D626" i="10"/>
  <c r="D623" i="10"/>
  <c r="D503" i="10" s="1"/>
  <c r="H612" i="10"/>
  <c r="H570" i="10"/>
  <c r="F547" i="10"/>
  <c r="D547" i="10"/>
  <c r="H545" i="10"/>
  <c r="F537" i="10"/>
  <c r="D537" i="10"/>
  <c r="E538" i="10" s="1"/>
  <c r="F536" i="10"/>
  <c r="F535" i="10"/>
  <c r="F534" i="10"/>
  <c r="F533" i="10"/>
  <c r="D534" i="10"/>
  <c r="D535" i="10"/>
  <c r="D536" i="10"/>
  <c r="H513" i="10"/>
  <c r="H516" i="10"/>
  <c r="H517" i="10"/>
  <c r="H518" i="10"/>
  <c r="H538" i="10"/>
  <c r="H541" i="10"/>
  <c r="H548" i="10"/>
  <c r="H551" i="10"/>
  <c r="H552" i="10"/>
  <c r="H554" i="10"/>
  <c r="H555" i="10"/>
  <c r="H557" i="10"/>
  <c r="H558" i="10"/>
  <c r="H572" i="10"/>
  <c r="H573" i="10"/>
  <c r="H576" i="10"/>
  <c r="H577" i="10"/>
  <c r="H578" i="10"/>
  <c r="H580" i="10"/>
  <c r="H607" i="10"/>
  <c r="H609" i="10"/>
  <c r="H610" i="10"/>
  <c r="H613" i="10"/>
  <c r="H627" i="10"/>
  <c r="H628" i="10"/>
  <c r="H633" i="10"/>
  <c r="H637" i="10"/>
  <c r="H638" i="10"/>
  <c r="H642" i="10"/>
  <c r="H643" i="10"/>
  <c r="H647" i="10"/>
  <c r="H648" i="10"/>
  <c r="H652" i="10"/>
  <c r="H653" i="10"/>
  <c r="F512" i="10"/>
  <c r="D512" i="10"/>
  <c r="F503" i="10" l="1"/>
  <c r="G582" i="10"/>
  <c r="F506" i="10"/>
  <c r="G562" i="10"/>
  <c r="G637" i="10"/>
  <c r="D505" i="10"/>
  <c r="F504" i="10"/>
  <c r="H536" i="10"/>
  <c r="E627" i="10"/>
  <c r="D506" i="10"/>
  <c r="D504" i="10"/>
  <c r="F505" i="10"/>
  <c r="E552" i="10"/>
  <c r="G552" i="10"/>
  <c r="G592" i="10"/>
  <c r="E637" i="10"/>
  <c r="G642" i="10"/>
  <c r="G652" i="10"/>
  <c r="E652" i="10"/>
  <c r="G647" i="10"/>
  <c r="E642" i="10"/>
  <c r="E647" i="10"/>
  <c r="G636" i="10"/>
  <c r="G635" i="10"/>
  <c r="G634" i="10"/>
  <c r="G633" i="10"/>
  <c r="H632" i="10"/>
  <c r="E636" i="10"/>
  <c r="E634" i="10"/>
  <c r="E635" i="10"/>
  <c r="E633" i="10"/>
  <c r="F622" i="10"/>
  <c r="D622" i="10"/>
  <c r="E623" i="10" s="1"/>
  <c r="G612" i="10"/>
  <c r="E612" i="10"/>
  <c r="E607" i="10"/>
  <c r="G607" i="10"/>
  <c r="G587" i="10"/>
  <c r="H571" i="10"/>
  <c r="G577" i="10"/>
  <c r="E577" i="10"/>
  <c r="D567" i="10"/>
  <c r="H569" i="10"/>
  <c r="E572" i="10"/>
  <c r="G572" i="10"/>
  <c r="F567" i="10"/>
  <c r="G568" i="10" s="1"/>
  <c r="H568" i="10"/>
  <c r="H544" i="10"/>
  <c r="H543" i="10"/>
  <c r="G557" i="10"/>
  <c r="E557" i="10"/>
  <c r="F542" i="10"/>
  <c r="G546" i="10" s="1"/>
  <c r="E545" i="10"/>
  <c r="H546" i="10"/>
  <c r="G550" i="10"/>
  <c r="G549" i="10"/>
  <c r="G548" i="10"/>
  <c r="G551" i="10"/>
  <c r="H547" i="10"/>
  <c r="E550" i="10"/>
  <c r="E551" i="10"/>
  <c r="E548" i="10"/>
  <c r="E549" i="10"/>
  <c r="G539" i="10"/>
  <c r="G541" i="10"/>
  <c r="G540" i="10"/>
  <c r="G538" i="10"/>
  <c r="F532" i="10"/>
  <c r="G533" i="10" s="1"/>
  <c r="E539" i="10"/>
  <c r="E540" i="10"/>
  <c r="E541" i="10"/>
  <c r="H537" i="10"/>
  <c r="D532" i="10"/>
  <c r="E533" i="10" s="1"/>
  <c r="E517" i="10"/>
  <c r="G517" i="10"/>
  <c r="H511" i="10"/>
  <c r="G514" i="10"/>
  <c r="G513" i="10"/>
  <c r="G516" i="10"/>
  <c r="G515" i="10"/>
  <c r="F507" i="10"/>
  <c r="E516" i="10"/>
  <c r="E513" i="10"/>
  <c r="E514" i="10"/>
  <c r="E515" i="10"/>
  <c r="H512" i="10"/>
  <c r="H508" i="10"/>
  <c r="H623" i="10"/>
  <c r="H533" i="10"/>
  <c r="F1281" i="10"/>
  <c r="F1280" i="10"/>
  <c r="F1279" i="10"/>
  <c r="F1278" i="10"/>
  <c r="E571" i="10" l="1"/>
  <c r="E568" i="10"/>
  <c r="H622" i="10"/>
  <c r="E544" i="10"/>
  <c r="G632" i="10"/>
  <c r="E632" i="10"/>
  <c r="E626" i="10"/>
  <c r="E624" i="10"/>
  <c r="E625" i="10"/>
  <c r="E570" i="10"/>
  <c r="H567" i="10"/>
  <c r="E569" i="10"/>
  <c r="H506" i="10"/>
  <c r="G571" i="10"/>
  <c r="G570" i="10"/>
  <c r="G569" i="10"/>
  <c r="H505" i="10"/>
  <c r="G543" i="10"/>
  <c r="G544" i="10"/>
  <c r="G545" i="10"/>
  <c r="E543" i="10"/>
  <c r="H542" i="10"/>
  <c r="E546" i="10"/>
  <c r="F502" i="10"/>
  <c r="G506" i="10" s="1"/>
  <c r="G547" i="10"/>
  <c r="E547" i="10"/>
  <c r="G537" i="10"/>
  <c r="H504" i="10"/>
  <c r="H532" i="10"/>
  <c r="G534" i="10"/>
  <c r="G536" i="10"/>
  <c r="G535" i="10"/>
  <c r="E534" i="10"/>
  <c r="E535" i="10"/>
  <c r="E536" i="10"/>
  <c r="E537" i="10"/>
  <c r="G511" i="10"/>
  <c r="G510" i="10"/>
  <c r="G509" i="10"/>
  <c r="G508" i="10"/>
  <c r="G512" i="10"/>
  <c r="E510" i="10"/>
  <c r="E511" i="10"/>
  <c r="E509" i="10"/>
  <c r="E508" i="10"/>
  <c r="H503" i="10"/>
  <c r="D502" i="10"/>
  <c r="H507" i="10"/>
  <c r="E512" i="10"/>
  <c r="F1277" i="10"/>
  <c r="G1278" i="10" s="1"/>
  <c r="F398" i="10"/>
  <c r="D398" i="10"/>
  <c r="F396" i="10"/>
  <c r="D483" i="10"/>
  <c r="F497" i="10"/>
  <c r="E497" i="10"/>
  <c r="D497" i="10"/>
  <c r="F492" i="10"/>
  <c r="D492" i="10"/>
  <c r="G487" i="10"/>
  <c r="F487" i="10"/>
  <c r="H487" i="10" s="1"/>
  <c r="D487" i="10"/>
  <c r="D486" i="10"/>
  <c r="F485" i="10"/>
  <c r="D485" i="10"/>
  <c r="F484" i="10"/>
  <c r="D484" i="10"/>
  <c r="F483" i="10"/>
  <c r="H483" i="10" s="1"/>
  <c r="G482" i="10"/>
  <c r="H255" i="8"/>
  <c r="H253" i="8"/>
  <c r="H497" i="10" l="1"/>
  <c r="H492" i="10"/>
  <c r="E504" i="10"/>
  <c r="E503" i="10"/>
  <c r="G1279" i="10"/>
  <c r="G1280" i="10"/>
  <c r="E622" i="10"/>
  <c r="E567" i="10"/>
  <c r="G567" i="10"/>
  <c r="E542" i="10"/>
  <c r="G505" i="10"/>
  <c r="G542" i="10"/>
  <c r="G503" i="10"/>
  <c r="G504" i="10"/>
  <c r="G532" i="10"/>
  <c r="E532" i="10"/>
  <c r="G507" i="10"/>
  <c r="H502" i="10"/>
  <c r="E505" i="10"/>
  <c r="E506" i="10"/>
  <c r="E507" i="10"/>
  <c r="D482" i="10"/>
  <c r="F482" i="10"/>
  <c r="H482" i="10" l="1"/>
  <c r="E502" i="10"/>
  <c r="G1277" i="10"/>
  <c r="G502" i="10"/>
  <c r="H728" i="8"/>
  <c r="H251" i="8"/>
  <c r="H249" i="8"/>
  <c r="H241" i="8"/>
  <c r="H214" i="8"/>
  <c r="H274" i="8"/>
  <c r="F1436" i="10" l="1"/>
  <c r="F1435" i="10"/>
  <c r="F1434" i="10"/>
  <c r="D1435" i="10"/>
  <c r="D1436" i="10"/>
  <c r="H1436" i="10" s="1"/>
  <c r="D1434" i="10"/>
  <c r="H1459" i="10"/>
  <c r="H1465" i="10"/>
  <c r="H1466" i="10"/>
  <c r="D1462" i="10"/>
  <c r="E1466" i="10" s="1"/>
  <c r="D1457" i="10"/>
  <c r="H1457" i="10" s="1"/>
  <c r="H1454" i="10"/>
  <c r="H1455" i="10"/>
  <c r="H1456" i="10"/>
  <c r="H1451" i="10"/>
  <c r="H1449" i="10"/>
  <c r="H1450" i="10"/>
  <c r="H1446" i="10"/>
  <c r="D1447" i="10"/>
  <c r="E1450" i="10" s="1"/>
  <c r="F1442" i="10"/>
  <c r="D1442" i="10"/>
  <c r="E1446" i="10" s="1"/>
  <c r="H1435" i="10" l="1"/>
  <c r="H1434" i="10"/>
  <c r="H1442" i="10"/>
  <c r="D1432" i="10"/>
  <c r="G1446" i="10"/>
  <c r="E1451" i="10"/>
  <c r="F1432" i="10"/>
  <c r="E1465" i="10"/>
  <c r="H1462" i="10"/>
  <c r="E1449" i="10"/>
  <c r="E1447" i="10" s="1"/>
  <c r="H1447" i="10"/>
  <c r="H400" i="8"/>
  <c r="E1435" i="10" l="1"/>
  <c r="E1436" i="10"/>
  <c r="G1435" i="10"/>
  <c r="H1432" i="10"/>
  <c r="E1434" i="10"/>
  <c r="G1436" i="10"/>
  <c r="G1434" i="10"/>
  <c r="H1047" i="10"/>
  <c r="H1051" i="10"/>
  <c r="H1052" i="10"/>
  <c r="H1053" i="10"/>
  <c r="H1056" i="10"/>
  <c r="H1057" i="10"/>
  <c r="H1058" i="10"/>
  <c r="H1061" i="10"/>
  <c r="H1062" i="10"/>
  <c r="H1063" i="10"/>
  <c r="H1067" i="10"/>
  <c r="H1068" i="10"/>
  <c r="H1072" i="10"/>
  <c r="H1073" i="10"/>
  <c r="H1046" i="10"/>
  <c r="G1432" i="10" l="1"/>
  <c r="E1432" i="10"/>
  <c r="F665" i="10"/>
  <c r="H1476" i="10" l="1"/>
  <c r="H1400" i="10"/>
  <c r="F1231" i="10"/>
  <c r="F1230" i="10"/>
  <c r="F1229" i="10"/>
  <c r="F1228" i="10"/>
  <c r="F1227" i="10" s="1"/>
  <c r="D1229" i="10"/>
  <c r="D1230" i="10"/>
  <c r="D1231" i="10"/>
  <c r="D1227" i="10"/>
  <c r="E1228" i="10" s="1"/>
  <c r="E1227" i="10" s="1"/>
  <c r="H1238" i="10"/>
  <c r="F1237" i="10"/>
  <c r="D1237" i="10"/>
  <c r="H1233" i="10"/>
  <c r="F1232" i="10"/>
  <c r="G1233" i="10" s="1"/>
  <c r="D1232" i="10"/>
  <c r="E1233" i="10" s="1"/>
  <c r="F1206" i="10"/>
  <c r="F1205" i="10"/>
  <c r="F1204" i="10"/>
  <c r="F1203" i="10"/>
  <c r="D1204" i="10"/>
  <c r="D1205" i="10"/>
  <c r="D1206" i="10"/>
  <c r="F1222" i="10"/>
  <c r="G1226" i="10" s="1"/>
  <c r="D1222" i="10"/>
  <c r="E1224" i="10" s="1"/>
  <c r="H1225" i="10"/>
  <c r="H1223" i="10"/>
  <c r="G1223" i="10"/>
  <c r="H1220" i="10"/>
  <c r="F1217" i="10"/>
  <c r="D1217" i="10"/>
  <c r="E1220" i="10" s="1"/>
  <c r="H1213" i="10"/>
  <c r="F1212" i="10"/>
  <c r="G1213" i="10" s="1"/>
  <c r="G1212" i="10" s="1"/>
  <c r="D1212" i="10"/>
  <c r="E1213" i="10" s="1"/>
  <c r="E1212" i="10" s="1"/>
  <c r="H1208" i="10"/>
  <c r="F1207" i="10"/>
  <c r="G1208" i="10" s="1"/>
  <c r="D1207" i="10"/>
  <c r="E1208" i="10" s="1"/>
  <c r="E1207" i="10" l="1"/>
  <c r="G1225" i="10"/>
  <c r="H1237" i="10"/>
  <c r="H1217" i="10"/>
  <c r="E1226" i="10"/>
  <c r="E1225" i="10"/>
  <c r="E1223" i="10"/>
  <c r="H1222" i="10"/>
  <c r="H1227" i="10"/>
  <c r="G1207" i="10"/>
  <c r="G1224" i="10"/>
  <c r="H1205" i="10"/>
  <c r="F1202" i="10"/>
  <c r="G1203" i="10" s="1"/>
  <c r="H1232" i="10"/>
  <c r="H1212" i="10"/>
  <c r="D1202" i="10"/>
  <c r="E1205" i="10" s="1"/>
  <c r="H1207" i="10"/>
  <c r="H1203" i="10"/>
  <c r="G1228" i="10"/>
  <c r="G1227" i="10" s="1"/>
  <c r="H1228" i="10"/>
  <c r="G1222" i="10" l="1"/>
  <c r="E1222" i="10"/>
  <c r="G1205" i="10"/>
  <c r="G1202" i="10" s="1"/>
  <c r="E1203" i="10"/>
  <c r="E1202" i="10" s="1"/>
  <c r="H1202" i="10"/>
  <c r="F1189" i="10" l="1"/>
  <c r="F1190" i="10"/>
  <c r="F1191" i="10"/>
  <c r="F1188" i="10"/>
  <c r="D1189" i="10"/>
  <c r="D1190" i="10"/>
  <c r="D1191" i="10"/>
  <c r="D1188" i="10"/>
  <c r="D1187" i="10" s="1"/>
  <c r="E1188" i="10" s="1"/>
  <c r="E1187" i="10" s="1"/>
  <c r="H1198" i="10"/>
  <c r="H1193" i="10"/>
  <c r="F1197" i="10"/>
  <c r="F1192" i="10"/>
  <c r="G1193" i="10" s="1"/>
  <c r="G1192" i="10" s="1"/>
  <c r="D1192" i="10"/>
  <c r="E1193" i="10" s="1"/>
  <c r="E1192" i="10" s="1"/>
  <c r="D1197" i="10"/>
  <c r="E1198" i="10" s="1"/>
  <c r="E1197" i="10" s="1"/>
  <c r="H1153" i="10"/>
  <c r="H1156" i="10"/>
  <c r="F1152" i="10"/>
  <c r="G1156" i="10" s="1"/>
  <c r="F1151" i="10"/>
  <c r="F1150" i="10"/>
  <c r="F1149" i="10"/>
  <c r="F1148" i="10"/>
  <c r="D1149" i="10"/>
  <c r="D1150" i="10"/>
  <c r="D1151" i="10"/>
  <c r="D1148" i="10"/>
  <c r="D1152" i="10"/>
  <c r="E1156" i="10" s="1"/>
  <c r="F1141" i="10"/>
  <c r="F1140" i="10"/>
  <c r="F1139" i="10"/>
  <c r="F1138" i="10"/>
  <c r="D1139" i="10"/>
  <c r="D1140" i="10"/>
  <c r="D1141" i="10"/>
  <c r="D1138" i="10"/>
  <c r="H1143" i="10"/>
  <c r="G1142" i="10"/>
  <c r="F1142" i="10"/>
  <c r="D1142" i="10"/>
  <c r="E1143" i="10" s="1"/>
  <c r="E1142" i="10" s="1"/>
  <c r="D1133" i="10" l="1"/>
  <c r="H1138" i="10"/>
  <c r="D1135" i="10"/>
  <c r="F1135" i="10"/>
  <c r="H1148" i="10"/>
  <c r="H1188" i="10"/>
  <c r="H1197" i="10"/>
  <c r="D1136" i="10"/>
  <c r="E1153" i="10"/>
  <c r="E1152" i="10" s="1"/>
  <c r="D1134" i="10"/>
  <c r="F1136" i="10"/>
  <c r="F1133" i="10"/>
  <c r="D1147" i="10"/>
  <c r="E1148" i="10" s="1"/>
  <c r="H1152" i="10"/>
  <c r="H1151" i="10"/>
  <c r="H1192" i="10"/>
  <c r="D1137" i="10"/>
  <c r="E1138" i="10" s="1"/>
  <c r="E1137" i="10" s="1"/>
  <c r="G1153" i="10"/>
  <c r="G1152" i="10" s="1"/>
  <c r="F1137" i="10"/>
  <c r="G1137" i="10" s="1"/>
  <c r="F1134" i="10"/>
  <c r="F1187" i="10"/>
  <c r="H1187" i="10" s="1"/>
  <c r="F1147" i="10"/>
  <c r="G1148" i="10" s="1"/>
  <c r="H1142" i="10"/>
  <c r="H1136" i="10" l="1"/>
  <c r="H1135" i="10"/>
  <c r="G1188" i="10"/>
  <c r="G1187" i="10" s="1"/>
  <c r="D1132" i="10"/>
  <c r="E1133" i="10" s="1"/>
  <c r="H1137" i="10"/>
  <c r="F1132" i="10"/>
  <c r="H1133" i="10"/>
  <c r="E1151" i="10"/>
  <c r="E1147" i="10" s="1"/>
  <c r="G1151" i="10"/>
  <c r="G1147" i="10" s="1"/>
  <c r="H1147" i="10"/>
  <c r="E1135" i="10" l="1"/>
  <c r="E1136" i="10"/>
  <c r="H1132" i="10"/>
  <c r="G1135" i="10"/>
  <c r="G1136" i="10"/>
  <c r="G1133" i="10"/>
  <c r="H929" i="10"/>
  <c r="E1132" i="10" l="1"/>
  <c r="G1132" i="10"/>
  <c r="H738" i="8" l="1"/>
  <c r="H262" i="8" l="1"/>
  <c r="H258" i="8"/>
  <c r="H130" i="8" l="1"/>
  <c r="H131" i="8"/>
  <c r="H132" i="8"/>
  <c r="H126" i="8"/>
  <c r="H107" i="8"/>
  <c r="H104" i="8"/>
  <c r="H101" i="8"/>
  <c r="H89" i="8"/>
  <c r="H80" i="8"/>
  <c r="H787" i="8" l="1"/>
  <c r="H784" i="8"/>
  <c r="H781" i="8"/>
  <c r="H771" i="8"/>
  <c r="H768" i="8"/>
  <c r="H766" i="8"/>
  <c r="H765" i="8"/>
  <c r="H764" i="8"/>
  <c r="H761" i="8"/>
  <c r="H760" i="8"/>
  <c r="H759" i="8"/>
  <c r="H749" i="8"/>
  <c r="H747" i="8"/>
  <c r="H737" i="8"/>
  <c r="E737" i="8"/>
  <c r="H733" i="8"/>
  <c r="H730" i="8"/>
  <c r="H727" i="8"/>
  <c r="H726" i="8"/>
  <c r="H724" i="8"/>
  <c r="H723" i="8"/>
  <c r="H722" i="8"/>
  <c r="H720" i="8"/>
  <c r="H719" i="8"/>
  <c r="H718" i="8"/>
  <c r="H717" i="8"/>
  <c r="H716" i="8"/>
  <c r="H715" i="8"/>
  <c r="H714" i="8"/>
  <c r="H653" i="8" l="1"/>
  <c r="H651" i="8"/>
  <c r="H649" i="8"/>
  <c r="H645" i="8"/>
  <c r="H639" i="8"/>
  <c r="H641" i="8"/>
  <c r="H635" i="8"/>
  <c r="H634" i="8"/>
  <c r="H633" i="8"/>
  <c r="H632" i="8"/>
  <c r="H630" i="8"/>
  <c r="H629" i="8"/>
  <c r="H620" i="8"/>
  <c r="H621" i="8"/>
  <c r="H618" i="8"/>
  <c r="H600" i="8" l="1"/>
  <c r="H598" i="8"/>
  <c r="H597" i="8"/>
  <c r="H1378" i="10" l="1"/>
  <c r="D1388" i="10"/>
  <c r="H1398" i="10"/>
  <c r="D1397" i="10"/>
  <c r="E1397" i="10" s="1"/>
  <c r="H1408" i="10"/>
  <c r="H1410" i="10"/>
  <c r="H1418" i="10"/>
  <c r="H1423" i="10"/>
  <c r="H1426" i="10"/>
  <c r="G1417" i="10"/>
  <c r="G1418" i="10"/>
  <c r="G1426" i="10"/>
  <c r="E1423" i="10"/>
  <c r="F1421" i="10"/>
  <c r="G1421" i="10"/>
  <c r="D1421" i="10"/>
  <c r="E1400" i="10" l="1"/>
  <c r="H1422" i="10"/>
  <c r="H1397" i="10"/>
  <c r="E1398" i="10"/>
  <c r="G1423" i="10"/>
  <c r="E1426" i="10"/>
  <c r="E1422" i="10" s="1"/>
  <c r="G1296" i="10"/>
  <c r="E1296" i="10"/>
  <c r="E1281" i="10"/>
  <c r="D1279" i="10"/>
  <c r="H1279" i="10" s="1"/>
  <c r="H1280" i="10"/>
  <c r="D1281" i="10"/>
  <c r="D1278" i="10"/>
  <c r="H1270" i="10"/>
  <c r="H1268" i="10"/>
  <c r="D1267" i="10"/>
  <c r="H38" i="8"/>
  <c r="H78" i="8"/>
  <c r="H77" i="8"/>
  <c r="H42" i="8"/>
  <c r="H40" i="8"/>
  <c r="E1268" i="10" l="1"/>
  <c r="E1270" i="10"/>
  <c r="H1267" i="10"/>
  <c r="G1422" i="10"/>
  <c r="D1277" i="10"/>
  <c r="H1348" i="10"/>
  <c r="H1347" i="10"/>
  <c r="H1343" i="10"/>
  <c r="H1342" i="10"/>
  <c r="H1338" i="10"/>
  <c r="H1337" i="10"/>
  <c r="H1333" i="10"/>
  <c r="H1332" i="10"/>
  <c r="H1328" i="10"/>
  <c r="H1327" i="10"/>
  <c r="H1318" i="10"/>
  <c r="H1317" i="10"/>
  <c r="H1313" i="10"/>
  <c r="H1312" i="10"/>
  <c r="H1042" i="10"/>
  <c r="H1041" i="10"/>
  <c r="H1038" i="10"/>
  <c r="H1037" i="10"/>
  <c r="E1267" i="10" l="1"/>
  <c r="E1279" i="10"/>
  <c r="H1277" i="10"/>
  <c r="E1280" i="10"/>
  <c r="E1278" i="10"/>
  <c r="H423" i="8"/>
  <c r="H340" i="8"/>
  <c r="E1277" i="10" l="1"/>
  <c r="H978" i="10"/>
  <c r="H979" i="10"/>
  <c r="H980" i="10"/>
  <c r="F974" i="10"/>
  <c r="F975" i="10"/>
  <c r="D975" i="10"/>
  <c r="D974" i="10"/>
  <c r="D973" i="10"/>
  <c r="F977" i="10"/>
  <c r="D977" i="10"/>
  <c r="E978" i="10" s="1"/>
  <c r="H974" i="10" l="1"/>
  <c r="F969" i="10"/>
  <c r="H975" i="10"/>
  <c r="F970" i="10"/>
  <c r="H977" i="10"/>
  <c r="E980" i="10"/>
  <c r="E979" i="10"/>
  <c r="G977" i="10" l="1"/>
  <c r="E977" i="10"/>
  <c r="H338" i="8"/>
  <c r="H339" i="8"/>
  <c r="H341" i="8"/>
  <c r="H342" i="8"/>
  <c r="H343" i="8"/>
  <c r="H344" i="8"/>
  <c r="H345" i="8"/>
  <c r="H346" i="8"/>
  <c r="H337" i="8"/>
  <c r="H396" i="8"/>
  <c r="H352" i="8"/>
  <c r="H354" i="8"/>
  <c r="H356" i="8"/>
  <c r="H684" i="8" l="1"/>
  <c r="H679" i="8"/>
  <c r="H678" i="8"/>
  <c r="H1417" i="10" l="1"/>
  <c r="D1407" i="10"/>
  <c r="F1402" i="10"/>
  <c r="D1402" i="10"/>
  <c r="D1392" i="10"/>
  <c r="H1373" i="10"/>
  <c r="H1374" i="10"/>
  <c r="H1375" i="10"/>
  <c r="D1372" i="10"/>
  <c r="E1374" i="10" s="1"/>
  <c r="E1411" i="10" l="1"/>
  <c r="H1407" i="10"/>
  <c r="E1408" i="10"/>
  <c r="G1392" i="10"/>
  <c r="G1393" i="10"/>
  <c r="E1395" i="10"/>
  <c r="E1393" i="10"/>
  <c r="E1392" i="10"/>
  <c r="E1421" i="10"/>
  <c r="E1418" i="10"/>
  <c r="E1409" i="10"/>
  <c r="E1410" i="10"/>
  <c r="E1407" i="10" l="1"/>
  <c r="H920" i="10" l="1"/>
  <c r="H479" i="10"/>
  <c r="D1293" i="10" l="1"/>
  <c r="F1266" i="10"/>
  <c r="F1265" i="10"/>
  <c r="F1264" i="10"/>
  <c r="F1263" i="10"/>
  <c r="D1264" i="10"/>
  <c r="D1265" i="10"/>
  <c r="D1266" i="10"/>
  <c r="D1263" i="10"/>
  <c r="H1265" i="10" l="1"/>
  <c r="D1262" i="10"/>
  <c r="H1263" i="10"/>
  <c r="F1262" i="10"/>
  <c r="G1265" i="10" s="1"/>
  <c r="H688" i="8"/>
  <c r="G1263" i="10" l="1"/>
  <c r="G1262" i="10" s="1"/>
  <c r="E1263" i="10"/>
  <c r="E1264" i="10"/>
  <c r="E1265" i="10"/>
  <c r="H1262" i="10"/>
  <c r="E1262" i="10" l="1"/>
  <c r="H965" i="10"/>
  <c r="F962" i="10"/>
  <c r="D962" i="10"/>
  <c r="E966" i="10" s="1"/>
  <c r="H960" i="10"/>
  <c r="F957" i="10"/>
  <c r="G960" i="10" s="1"/>
  <c r="D957" i="10"/>
  <c r="E959" i="10" s="1"/>
  <c r="H955" i="10"/>
  <c r="F952" i="10"/>
  <c r="G956" i="10" s="1"/>
  <c r="D952" i="10"/>
  <c r="E956" i="10" s="1"/>
  <c r="H950" i="10"/>
  <c r="F947" i="10"/>
  <c r="G950" i="10" s="1"/>
  <c r="D947" i="10"/>
  <c r="E951" i="10" s="1"/>
  <c r="H943" i="10"/>
  <c r="F942" i="10"/>
  <c r="G946" i="10" s="1"/>
  <c r="D942" i="10"/>
  <c r="E946" i="10" s="1"/>
  <c r="H940" i="10"/>
  <c r="F937" i="10"/>
  <c r="G940" i="10" s="1"/>
  <c r="D937" i="10"/>
  <c r="F936" i="10"/>
  <c r="D936" i="10"/>
  <c r="F935" i="10"/>
  <c r="D935" i="10"/>
  <c r="F934" i="10"/>
  <c r="D934" i="10"/>
  <c r="F933" i="10"/>
  <c r="D933" i="10"/>
  <c r="E927" i="10"/>
  <c r="D927" i="10"/>
  <c r="F922" i="10"/>
  <c r="G924" i="10" s="1"/>
  <c r="G922" i="10" s="1"/>
  <c r="E922" i="10"/>
  <c r="D922" i="10"/>
  <c r="F917" i="10"/>
  <c r="D917" i="10"/>
  <c r="E921" i="10" s="1"/>
  <c r="F916" i="10"/>
  <c r="D916" i="10"/>
  <c r="F915" i="10"/>
  <c r="D915" i="10"/>
  <c r="F914" i="10"/>
  <c r="D914" i="10"/>
  <c r="F913" i="10"/>
  <c r="D913" i="10"/>
  <c r="H908" i="10"/>
  <c r="F907" i="10"/>
  <c r="G911" i="10" s="1"/>
  <c r="D907" i="10"/>
  <c r="E911" i="10" s="1"/>
  <c r="H903" i="10"/>
  <c r="D902" i="10"/>
  <c r="F902" i="10"/>
  <c r="G903" i="10" s="1"/>
  <c r="F895" i="10"/>
  <c r="D894" i="10"/>
  <c r="F897" i="10"/>
  <c r="F896" i="10"/>
  <c r="D896" i="10"/>
  <c r="F894" i="10"/>
  <c r="H888" i="10"/>
  <c r="F887" i="10"/>
  <c r="G888" i="10" s="1"/>
  <c r="G887" i="10" s="1"/>
  <c r="D887" i="10"/>
  <c r="E890" i="10" s="1"/>
  <c r="H885" i="10"/>
  <c r="F882" i="10"/>
  <c r="G885" i="10" s="1"/>
  <c r="D882" i="10"/>
  <c r="E885" i="10" s="1"/>
  <c r="D877" i="10"/>
  <c r="H879" i="10"/>
  <c r="F876" i="10"/>
  <c r="D876" i="10"/>
  <c r="D875" i="10"/>
  <c r="F874" i="10"/>
  <c r="D874" i="10"/>
  <c r="F873" i="10"/>
  <c r="D873" i="10"/>
  <c r="H871" i="10"/>
  <c r="F865" i="10"/>
  <c r="F866" i="10"/>
  <c r="D866" i="10"/>
  <c r="F864" i="10"/>
  <c r="D864" i="10"/>
  <c r="F863" i="10"/>
  <c r="D863" i="10"/>
  <c r="G857" i="10"/>
  <c r="F857" i="10"/>
  <c r="E857" i="10"/>
  <c r="D857" i="10"/>
  <c r="G852" i="10"/>
  <c r="F852" i="10"/>
  <c r="E852" i="10"/>
  <c r="D852" i="10"/>
  <c r="H849" i="10"/>
  <c r="D847" i="10"/>
  <c r="E849" i="10" s="1"/>
  <c r="H845" i="10"/>
  <c r="F842" i="10"/>
  <c r="G846" i="10" s="1"/>
  <c r="D842" i="10"/>
  <c r="E846" i="10" s="1"/>
  <c r="G837" i="10"/>
  <c r="F837" i="10"/>
  <c r="E837" i="10"/>
  <c r="D837" i="10"/>
  <c r="G832" i="10"/>
  <c r="F832" i="10"/>
  <c r="E832" i="10"/>
  <c r="D832" i="10"/>
  <c r="H830" i="10"/>
  <c r="F827" i="10"/>
  <c r="G830" i="10" s="1"/>
  <c r="D827" i="10"/>
  <c r="E829" i="10" s="1"/>
  <c r="H824" i="10"/>
  <c r="F822" i="10"/>
  <c r="D822" i="10"/>
  <c r="E826" i="10" s="1"/>
  <c r="H818" i="10"/>
  <c r="F817" i="10"/>
  <c r="G818" i="10" s="1"/>
  <c r="D817" i="10"/>
  <c r="H813" i="10"/>
  <c r="F812" i="10"/>
  <c r="G815" i="10" s="1"/>
  <c r="D812" i="10"/>
  <c r="E816" i="10" s="1"/>
  <c r="H808" i="10"/>
  <c r="F807" i="10"/>
  <c r="G808" i="10" s="1"/>
  <c r="D807" i="10"/>
  <c r="E808" i="10" s="1"/>
  <c r="H803" i="10"/>
  <c r="F802" i="10"/>
  <c r="G805" i="10" s="1"/>
  <c r="D802" i="10"/>
  <c r="H800" i="10"/>
  <c r="F797" i="10"/>
  <c r="G798" i="10" s="1"/>
  <c r="D797" i="10"/>
  <c r="E800" i="10" s="1"/>
  <c r="H795" i="10"/>
  <c r="F792" i="10"/>
  <c r="G795" i="10" s="1"/>
  <c r="D792" i="10"/>
  <c r="E794" i="10" s="1"/>
  <c r="H789" i="10"/>
  <c r="F787" i="10"/>
  <c r="G791" i="10" s="1"/>
  <c r="D787" i="10"/>
  <c r="H784" i="10"/>
  <c r="F782" i="10"/>
  <c r="G785" i="10" s="1"/>
  <c r="D782" i="10"/>
  <c r="E783" i="10" s="1"/>
  <c r="H779" i="10"/>
  <c r="F777" i="10"/>
  <c r="G780" i="10" s="1"/>
  <c r="D777" i="10"/>
  <c r="E781" i="10" s="1"/>
  <c r="H775" i="10"/>
  <c r="F772" i="10"/>
  <c r="G773" i="10" s="1"/>
  <c r="D772" i="10"/>
  <c r="E775" i="10" s="1"/>
  <c r="H770" i="10"/>
  <c r="F767" i="10"/>
  <c r="G770" i="10" s="1"/>
  <c r="D767" i="10"/>
  <c r="E769" i="10" s="1"/>
  <c r="H765" i="10"/>
  <c r="F762" i="10"/>
  <c r="G763" i="10" s="1"/>
  <c r="D762" i="10"/>
  <c r="E765" i="10" s="1"/>
  <c r="H760" i="10"/>
  <c r="F757" i="10"/>
  <c r="G760" i="10" s="1"/>
  <c r="D757" i="10"/>
  <c r="E759" i="10" s="1"/>
  <c r="H755" i="10"/>
  <c r="F752" i="10"/>
  <c r="D752" i="10"/>
  <c r="E755" i="10" s="1"/>
  <c r="H750" i="10"/>
  <c r="F747" i="10"/>
  <c r="G750" i="10" s="1"/>
  <c r="D747" i="10"/>
  <c r="E749" i="10" s="1"/>
  <c r="H745" i="10"/>
  <c r="F742" i="10"/>
  <c r="G743" i="10" s="1"/>
  <c r="D742" i="10"/>
  <c r="H740" i="10"/>
  <c r="F737" i="10"/>
  <c r="G740" i="10" s="1"/>
  <c r="D737" i="10"/>
  <c r="E739" i="10" s="1"/>
  <c r="H735" i="10"/>
  <c r="F732" i="10"/>
  <c r="G736" i="10" s="1"/>
  <c r="D732" i="10"/>
  <c r="E735" i="10" s="1"/>
  <c r="H730" i="10"/>
  <c r="F727" i="10"/>
  <c r="G730" i="10" s="1"/>
  <c r="D727" i="10"/>
  <c r="E729" i="10" s="1"/>
  <c r="H725" i="10"/>
  <c r="F722" i="10"/>
  <c r="G724" i="10" s="1"/>
  <c r="D722" i="10"/>
  <c r="E726" i="10" s="1"/>
  <c r="H704" i="10"/>
  <c r="F702" i="10"/>
  <c r="G703" i="10" s="1"/>
  <c r="D702" i="10"/>
  <c r="E705" i="10" s="1"/>
  <c r="H699" i="10"/>
  <c r="F697" i="10"/>
  <c r="G699" i="10" s="1"/>
  <c r="D697" i="10"/>
  <c r="E701" i="10" s="1"/>
  <c r="H695" i="10"/>
  <c r="F692" i="10"/>
  <c r="G695" i="10" s="1"/>
  <c r="D692" i="10"/>
  <c r="E694" i="10" s="1"/>
  <c r="H690" i="10"/>
  <c r="F687" i="10"/>
  <c r="G689" i="10" s="1"/>
  <c r="D687" i="10"/>
  <c r="E691" i="10" s="1"/>
  <c r="H685" i="10"/>
  <c r="F682" i="10"/>
  <c r="G685" i="10" s="1"/>
  <c r="D682" i="10"/>
  <c r="E684" i="10" s="1"/>
  <c r="H680" i="10"/>
  <c r="G679" i="10"/>
  <c r="D677" i="10"/>
  <c r="E681" i="10" s="1"/>
  <c r="H675" i="10"/>
  <c r="F672" i="10"/>
  <c r="G675" i="10" s="1"/>
  <c r="D672" i="10"/>
  <c r="F664" i="10"/>
  <c r="D664" i="10"/>
  <c r="F666" i="10"/>
  <c r="D666" i="10"/>
  <c r="D665" i="10"/>
  <c r="F663" i="10"/>
  <c r="D663" i="10"/>
  <c r="H451" i="8"/>
  <c r="H443" i="8"/>
  <c r="H435" i="8"/>
  <c r="H425" i="8"/>
  <c r="H424" i="8"/>
  <c r="H416" i="8"/>
  <c r="G899" i="10" l="1"/>
  <c r="G898" i="10"/>
  <c r="G900" i="10"/>
  <c r="F892" i="10"/>
  <c r="G896" i="10" s="1"/>
  <c r="H914" i="10"/>
  <c r="H922" i="10"/>
  <c r="F912" i="10"/>
  <c r="G915" i="10" s="1"/>
  <c r="E723" i="10"/>
  <c r="E784" i="10"/>
  <c r="G941" i="10"/>
  <c r="E823" i="10"/>
  <c r="G943" i="10"/>
  <c r="G831" i="10"/>
  <c r="G829" i="10"/>
  <c r="G779" i="10"/>
  <c r="E774" i="10"/>
  <c r="F659" i="10"/>
  <c r="G820" i="10"/>
  <c r="E908" i="10"/>
  <c r="G684" i="10"/>
  <c r="G771" i="10"/>
  <c r="H777" i="10"/>
  <c r="G843" i="10"/>
  <c r="F893" i="10"/>
  <c r="E918" i="10"/>
  <c r="G674" i="10"/>
  <c r="E678" i="10"/>
  <c r="E699" i="10"/>
  <c r="G729" i="10"/>
  <c r="G735" i="10"/>
  <c r="G751" i="10"/>
  <c r="G781" i="10"/>
  <c r="G790" i="10"/>
  <c r="G796" i="10"/>
  <c r="E799" i="10"/>
  <c r="H802" i="10"/>
  <c r="E825" i="10"/>
  <c r="E843" i="10"/>
  <c r="D872" i="10"/>
  <c r="E874" i="10" s="1"/>
  <c r="E884" i="10"/>
  <c r="G905" i="10"/>
  <c r="G908" i="10"/>
  <c r="H915" i="10"/>
  <c r="H935" i="10"/>
  <c r="E955" i="10"/>
  <c r="E964" i="10"/>
  <c r="D661" i="10"/>
  <c r="H672" i="10"/>
  <c r="G749" i="10"/>
  <c r="G845" i="10"/>
  <c r="H894" i="10"/>
  <c r="G705" i="10"/>
  <c r="G726" i="10"/>
  <c r="E741" i="10"/>
  <c r="E750" i="10"/>
  <c r="G809" i="10"/>
  <c r="F867" i="10"/>
  <c r="G868" i="10" s="1"/>
  <c r="E674" i="10"/>
  <c r="E680" i="10"/>
  <c r="G686" i="10"/>
  <c r="E689" i="10"/>
  <c r="H692" i="10"/>
  <c r="E698" i="10"/>
  <c r="G701" i="10"/>
  <c r="G704" i="10"/>
  <c r="E725" i="10"/>
  <c r="G731" i="10"/>
  <c r="E733" i="10"/>
  <c r="E736" i="10"/>
  <c r="E740" i="10"/>
  <c r="H747" i="10"/>
  <c r="G759" i="10"/>
  <c r="G783" i="10"/>
  <c r="G789" i="10"/>
  <c r="G806" i="10"/>
  <c r="H807" i="10"/>
  <c r="G811" i="10"/>
  <c r="G813" i="10"/>
  <c r="G819" i="10"/>
  <c r="E845" i="10"/>
  <c r="E910" i="10"/>
  <c r="E920" i="10"/>
  <c r="E943" i="10"/>
  <c r="G949" i="10"/>
  <c r="E954" i="10"/>
  <c r="E963" i="10"/>
  <c r="E690" i="10"/>
  <c r="G696" i="10"/>
  <c r="E734" i="10"/>
  <c r="E760" i="10"/>
  <c r="E889" i="10"/>
  <c r="G961" i="10"/>
  <c r="F662" i="10"/>
  <c r="G663" i="10" s="1"/>
  <c r="G681" i="10"/>
  <c r="H812" i="10"/>
  <c r="G814" i="10"/>
  <c r="G821" i="10"/>
  <c r="D912" i="10"/>
  <c r="E916" i="10" s="1"/>
  <c r="E965" i="10"/>
  <c r="G676" i="10"/>
  <c r="E679" i="10"/>
  <c r="H682" i="10"/>
  <c r="E688" i="10"/>
  <c r="G691" i="10"/>
  <c r="G694" i="10"/>
  <c r="E700" i="10"/>
  <c r="E704" i="10"/>
  <c r="G706" i="10"/>
  <c r="E724" i="10"/>
  <c r="H727" i="10"/>
  <c r="G738" i="10"/>
  <c r="E754" i="10"/>
  <c r="H757" i="10"/>
  <c r="G761" i="10"/>
  <c r="E764" i="10"/>
  <c r="G769" i="10"/>
  <c r="E785" i="10"/>
  <c r="H787" i="10"/>
  <c r="G794" i="10"/>
  <c r="G804" i="10"/>
  <c r="G810" i="10"/>
  <c r="E813" i="10"/>
  <c r="E815" i="10"/>
  <c r="E824" i="10"/>
  <c r="E844" i="10"/>
  <c r="H887" i="10"/>
  <c r="E919" i="10"/>
  <c r="G939" i="10"/>
  <c r="E945" i="10"/>
  <c r="H947" i="10"/>
  <c r="G951" i="10"/>
  <c r="E953" i="10"/>
  <c r="G959" i="10"/>
  <c r="D659" i="10"/>
  <c r="D662" i="10"/>
  <c r="E663" i="10" s="1"/>
  <c r="H664" i="10"/>
  <c r="H665" i="10"/>
  <c r="G745" i="10"/>
  <c r="E768" i="10"/>
  <c r="E793" i="10"/>
  <c r="E820" i="10"/>
  <c r="E818" i="10"/>
  <c r="E819" i="10"/>
  <c r="H874" i="10"/>
  <c r="E905" i="10"/>
  <c r="H902" i="10"/>
  <c r="E904" i="10"/>
  <c r="E940" i="10"/>
  <c r="E938" i="10"/>
  <c r="E941" i="10"/>
  <c r="H937" i="10"/>
  <c r="E676" i="10"/>
  <c r="E686" i="10"/>
  <c r="G688" i="10"/>
  <c r="E696" i="10"/>
  <c r="G698" i="10"/>
  <c r="E731" i="10"/>
  <c r="G739" i="10"/>
  <c r="E806" i="10"/>
  <c r="E805" i="10"/>
  <c r="E878" i="10"/>
  <c r="E880" i="10"/>
  <c r="E879" i="10"/>
  <c r="E960" i="10"/>
  <c r="E958" i="10"/>
  <c r="E673" i="10"/>
  <c r="E675" i="10"/>
  <c r="E683" i="10"/>
  <c r="E685" i="10"/>
  <c r="E693" i="10"/>
  <c r="E695" i="10"/>
  <c r="G700" i="10"/>
  <c r="E703" i="10"/>
  <c r="E728" i="10"/>
  <c r="E730" i="10"/>
  <c r="H737" i="10"/>
  <c r="G741" i="10"/>
  <c r="E748" i="10"/>
  <c r="E751" i="10"/>
  <c r="G766" i="10"/>
  <c r="G764" i="10"/>
  <c r="H762" i="10"/>
  <c r="G765" i="10"/>
  <c r="E770" i="10"/>
  <c r="E789" i="10"/>
  <c r="E791" i="10"/>
  <c r="E790" i="10"/>
  <c r="E788" i="10"/>
  <c r="E795" i="10"/>
  <c r="E810" i="10"/>
  <c r="E811" i="10"/>
  <c r="H880" i="10"/>
  <c r="F877" i="10"/>
  <c r="G880" i="10" s="1"/>
  <c r="F875" i="10"/>
  <c r="F872" i="10" s="1"/>
  <c r="H900" i="10"/>
  <c r="E906" i="10"/>
  <c r="E939" i="10"/>
  <c r="G964" i="10"/>
  <c r="H962" i="10"/>
  <c r="G966" i="10"/>
  <c r="G963" i="10"/>
  <c r="G965" i="10"/>
  <c r="H669" i="10"/>
  <c r="G746" i="10"/>
  <c r="G744" i="10"/>
  <c r="H742" i="10"/>
  <c r="E771" i="10"/>
  <c r="E796" i="10"/>
  <c r="E830" i="10"/>
  <c r="E828" i="10"/>
  <c r="E831" i="10"/>
  <c r="H827" i="10"/>
  <c r="H933" i="10"/>
  <c r="D667" i="10"/>
  <c r="E669" i="10" s="1"/>
  <c r="G678" i="10"/>
  <c r="G680" i="10"/>
  <c r="G690" i="10"/>
  <c r="H702" i="10"/>
  <c r="E706" i="10"/>
  <c r="G723" i="10"/>
  <c r="G725" i="10"/>
  <c r="G733" i="10"/>
  <c r="G756" i="10"/>
  <c r="G754" i="10"/>
  <c r="H752" i="10"/>
  <c r="G755" i="10"/>
  <c r="E779" i="10"/>
  <c r="E780" i="10"/>
  <c r="E778" i="10"/>
  <c r="E803" i="10"/>
  <c r="H873" i="10"/>
  <c r="G886" i="10"/>
  <c r="G884" i="10"/>
  <c r="H882" i="10"/>
  <c r="G883" i="10"/>
  <c r="F932" i="10"/>
  <c r="G935" i="10" s="1"/>
  <c r="F661" i="10"/>
  <c r="H663" i="10"/>
  <c r="F667" i="10"/>
  <c r="G673" i="10"/>
  <c r="H677" i="10"/>
  <c r="G683" i="10"/>
  <c r="H687" i="10"/>
  <c r="G693" i="10"/>
  <c r="H697" i="10"/>
  <c r="H722" i="10"/>
  <c r="G728" i="10"/>
  <c r="H732" i="10"/>
  <c r="G734" i="10"/>
  <c r="E738" i="10"/>
  <c r="E745" i="10"/>
  <c r="E743" i="10"/>
  <c r="E746" i="10"/>
  <c r="E744" i="10"/>
  <c r="G753" i="10"/>
  <c r="E758" i="10"/>
  <c r="E761" i="10"/>
  <c r="H767" i="10"/>
  <c r="G776" i="10"/>
  <c r="G774" i="10"/>
  <c r="H772" i="10"/>
  <c r="G775" i="10"/>
  <c r="G786" i="10"/>
  <c r="G784" i="10"/>
  <c r="H782" i="10"/>
  <c r="H792" i="10"/>
  <c r="G801" i="10"/>
  <c r="G799" i="10"/>
  <c r="H797" i="10"/>
  <c r="G800" i="10"/>
  <c r="E804" i="10"/>
  <c r="E809" i="10"/>
  <c r="H817" i="10"/>
  <c r="E821" i="10"/>
  <c r="G824" i="10"/>
  <c r="H822" i="10"/>
  <c r="G825" i="10"/>
  <c r="G826" i="10"/>
  <c r="G823" i="10"/>
  <c r="F847" i="10"/>
  <c r="H850" i="10"/>
  <c r="F862" i="10"/>
  <c r="H866" i="10"/>
  <c r="D865" i="10"/>
  <c r="H870" i="10"/>
  <c r="D867" i="10"/>
  <c r="E870" i="10" s="1"/>
  <c r="E881" i="10"/>
  <c r="D895" i="10"/>
  <c r="D897" i="10"/>
  <c r="H897" i="10" s="1"/>
  <c r="H899" i="10"/>
  <c r="D893" i="10"/>
  <c r="E903" i="10"/>
  <c r="G954" i="10"/>
  <c r="H952" i="10"/>
  <c r="G953" i="10"/>
  <c r="G955" i="10"/>
  <c r="H957" i="10"/>
  <c r="E961" i="10"/>
  <c r="G748" i="10"/>
  <c r="E756" i="10"/>
  <c r="G758" i="10"/>
  <c r="E766" i="10"/>
  <c r="G768" i="10"/>
  <c r="E776" i="10"/>
  <c r="G778" i="10"/>
  <c r="E786" i="10"/>
  <c r="G788" i="10"/>
  <c r="G793" i="10"/>
  <c r="E801" i="10"/>
  <c r="G803" i="10"/>
  <c r="E888" i="10"/>
  <c r="E891" i="10"/>
  <c r="D932" i="10"/>
  <c r="E933" i="10" s="1"/>
  <c r="E950" i="10"/>
  <c r="E948" i="10"/>
  <c r="E949" i="10"/>
  <c r="E753" i="10"/>
  <c r="E763" i="10"/>
  <c r="E773" i="10"/>
  <c r="E798" i="10"/>
  <c r="G816" i="10"/>
  <c r="G844" i="10"/>
  <c r="H842" i="10"/>
  <c r="E851" i="10"/>
  <c r="E850" i="10"/>
  <c r="E848" i="10"/>
  <c r="H898" i="10"/>
  <c r="H907" i="10"/>
  <c r="G910" i="10"/>
  <c r="G909" i="10"/>
  <c r="H917" i="10"/>
  <c r="H942" i="10"/>
  <c r="G945" i="10"/>
  <c r="G944" i="10"/>
  <c r="E886" i="10"/>
  <c r="G904" i="10"/>
  <c r="G906" i="10"/>
  <c r="E814" i="10"/>
  <c r="G828" i="10"/>
  <c r="E883" i="10"/>
  <c r="E909" i="10"/>
  <c r="F927" i="10"/>
  <c r="G938" i="10"/>
  <c r="E944" i="10"/>
  <c r="G948" i="10"/>
  <c r="G958" i="10"/>
  <c r="G913" i="10" l="1"/>
  <c r="G916" i="10"/>
  <c r="H927" i="10"/>
  <c r="G929" i="10"/>
  <c r="G927" i="10" s="1"/>
  <c r="G897" i="10"/>
  <c r="G914" i="10"/>
  <c r="F660" i="10"/>
  <c r="E876" i="10"/>
  <c r="G767" i="10"/>
  <c r="G747" i="10"/>
  <c r="E722" i="10"/>
  <c r="G870" i="10"/>
  <c r="E842" i="10"/>
  <c r="G666" i="10"/>
  <c r="E915" i="10"/>
  <c r="E913" i="10"/>
  <c r="G895" i="10"/>
  <c r="G827" i="10"/>
  <c r="G787" i="10"/>
  <c r="G702" i="10"/>
  <c r="E677" i="10"/>
  <c r="H659" i="10"/>
  <c r="E875" i="10"/>
  <c r="G664" i="10"/>
  <c r="G665" i="10"/>
  <c r="E797" i="10"/>
  <c r="D660" i="10"/>
  <c r="E665" i="10"/>
  <c r="H662" i="10"/>
  <c r="E873" i="10"/>
  <c r="E917" i="10"/>
  <c r="G947" i="10"/>
  <c r="E907" i="10"/>
  <c r="G902" i="10"/>
  <c r="G842" i="10"/>
  <c r="E935" i="10"/>
  <c r="E812" i="10"/>
  <c r="E962" i="10"/>
  <c r="G893" i="10"/>
  <c r="G957" i="10"/>
  <c r="F658" i="10"/>
  <c r="E697" i="10"/>
  <c r="G907" i="10"/>
  <c r="G777" i="10"/>
  <c r="G727" i="10"/>
  <c r="G737" i="10"/>
  <c r="E687" i="10"/>
  <c r="G807" i="10"/>
  <c r="E737" i="10"/>
  <c r="G682" i="10"/>
  <c r="G894" i="10"/>
  <c r="E882" i="10"/>
  <c r="G942" i="10"/>
  <c r="E934" i="10"/>
  <c r="E772" i="10"/>
  <c r="H912" i="10"/>
  <c r="E782" i="10"/>
  <c r="G797" i="10"/>
  <c r="G772" i="10"/>
  <c r="G692" i="10"/>
  <c r="E664" i="10"/>
  <c r="E952" i="10"/>
  <c r="E822" i="10"/>
  <c r="G817" i="10"/>
  <c r="G802" i="10"/>
  <c r="G782" i="10"/>
  <c r="E757" i="10"/>
  <c r="G672" i="10"/>
  <c r="G962" i="10"/>
  <c r="G812" i="10"/>
  <c r="E752" i="10"/>
  <c r="G792" i="10"/>
  <c r="E902" i="10"/>
  <c r="G762" i="10"/>
  <c r="E666" i="10"/>
  <c r="E914" i="10"/>
  <c r="G871" i="10"/>
  <c r="G869" i="10"/>
  <c r="E942" i="10"/>
  <c r="E742" i="10"/>
  <c r="G677" i="10"/>
  <c r="G742" i="10"/>
  <c r="G687" i="10"/>
  <c r="E732" i="10"/>
  <c r="G937" i="10"/>
  <c r="E847" i="10"/>
  <c r="E762" i="10"/>
  <c r="G757" i="10"/>
  <c r="G822" i="10"/>
  <c r="G732" i="10"/>
  <c r="E682" i="10"/>
  <c r="H895" i="10"/>
  <c r="G848" i="10"/>
  <c r="G851" i="10"/>
  <c r="G849" i="10"/>
  <c r="H847" i="10"/>
  <c r="G876" i="10"/>
  <c r="H872" i="10"/>
  <c r="E792" i="10"/>
  <c r="G864" i="10"/>
  <c r="G863" i="10"/>
  <c r="G668" i="10"/>
  <c r="G670" i="10"/>
  <c r="H667" i="10"/>
  <c r="G671" i="10"/>
  <c r="E802" i="10"/>
  <c r="E747" i="10"/>
  <c r="E672" i="10"/>
  <c r="G850" i="10"/>
  <c r="H932" i="10"/>
  <c r="G936" i="10"/>
  <c r="G882" i="10"/>
  <c r="G873" i="10"/>
  <c r="E777" i="10"/>
  <c r="E671" i="10"/>
  <c r="E668" i="10"/>
  <c r="E670" i="10"/>
  <c r="G933" i="10"/>
  <c r="G865" i="10"/>
  <c r="E827" i="10"/>
  <c r="G934" i="10"/>
  <c r="E807" i="10"/>
  <c r="E787" i="10"/>
  <c r="E702" i="10"/>
  <c r="E817" i="10"/>
  <c r="G669" i="10"/>
  <c r="H661" i="10"/>
  <c r="E937" i="10"/>
  <c r="G952" i="10"/>
  <c r="D658" i="10"/>
  <c r="D862" i="10"/>
  <c r="G752" i="10"/>
  <c r="E936" i="10"/>
  <c r="G875" i="10"/>
  <c r="H875" i="10"/>
  <c r="E727" i="10"/>
  <c r="E692" i="10"/>
  <c r="E877" i="10"/>
  <c r="E767" i="10"/>
  <c r="H893" i="10"/>
  <c r="E947" i="10"/>
  <c r="E887" i="10"/>
  <c r="E901" i="10"/>
  <c r="D892" i="10"/>
  <c r="E895" i="10" s="1"/>
  <c r="E898" i="10"/>
  <c r="E899" i="10"/>
  <c r="E869" i="10"/>
  <c r="E871" i="10"/>
  <c r="E868" i="10"/>
  <c r="H867" i="10"/>
  <c r="G866" i="10"/>
  <c r="G722" i="10"/>
  <c r="H865" i="10"/>
  <c r="E900" i="10"/>
  <c r="G878" i="10"/>
  <c r="G881" i="10"/>
  <c r="H877" i="10"/>
  <c r="G879" i="10"/>
  <c r="E957" i="10"/>
  <c r="G697" i="10"/>
  <c r="G874" i="10"/>
  <c r="G912" i="10" l="1"/>
  <c r="F657" i="10"/>
  <c r="G660" i="10" s="1"/>
  <c r="H660" i="10"/>
  <c r="E872" i="10"/>
  <c r="E912" i="10"/>
  <c r="G892" i="10"/>
  <c r="G872" i="10"/>
  <c r="E662" i="10"/>
  <c r="H658" i="10"/>
  <c r="G662" i="10"/>
  <c r="E932" i="10"/>
  <c r="G867" i="10"/>
  <c r="G877" i="10"/>
  <c r="G847" i="10"/>
  <c r="E866" i="10"/>
  <c r="E863" i="10"/>
  <c r="E864" i="10"/>
  <c r="E667" i="10"/>
  <c r="E865" i="10"/>
  <c r="G667" i="10"/>
  <c r="E896" i="10"/>
  <c r="E894" i="10"/>
  <c r="H892" i="10"/>
  <c r="E893" i="10"/>
  <c r="H862" i="10"/>
  <c r="E867" i="10"/>
  <c r="E897" i="10"/>
  <c r="D657" i="10"/>
  <c r="G932" i="10"/>
  <c r="G862" i="10"/>
  <c r="G658" i="10" l="1"/>
  <c r="H657" i="10"/>
  <c r="G659" i="10"/>
  <c r="G661" i="10"/>
  <c r="E661" i="10"/>
  <c r="E660" i="10"/>
  <c r="E659" i="10"/>
  <c r="E862" i="10"/>
  <c r="E658" i="10"/>
  <c r="E892" i="10"/>
  <c r="G657" i="10" l="1"/>
  <c r="E657" i="10"/>
  <c r="H350" i="8" l="1"/>
  <c r="H348" i="8"/>
  <c r="H358" i="8"/>
  <c r="H360" i="8"/>
  <c r="H362" i="8"/>
  <c r="H364" i="8"/>
  <c r="H366" i="8"/>
  <c r="H368" i="8"/>
  <c r="H370" i="8"/>
  <c r="H372" i="8"/>
  <c r="H374" i="8"/>
  <c r="H376" i="8"/>
  <c r="H378" i="8"/>
  <c r="H380" i="8"/>
  <c r="H381" i="8"/>
  <c r="H382" i="8"/>
  <c r="H384" i="8"/>
  <c r="H386" i="8"/>
  <c r="H388" i="8"/>
  <c r="H390" i="8"/>
  <c r="H392" i="8"/>
  <c r="H394" i="8"/>
  <c r="H398" i="8"/>
  <c r="H402" i="8"/>
  <c r="H404" i="8"/>
  <c r="H406" i="8"/>
  <c r="H408" i="8"/>
  <c r="H410" i="8"/>
  <c r="H414" i="8"/>
  <c r="H419" i="8"/>
  <c r="H420" i="8"/>
  <c r="H421" i="8"/>
  <c r="H427" i="8"/>
  <c r="H428" i="8"/>
  <c r="H430" i="8"/>
  <c r="H432" i="8"/>
  <c r="H434" i="8"/>
  <c r="H437" i="8"/>
  <c r="H439" i="8"/>
  <c r="H441" i="8"/>
  <c r="H445" i="8"/>
  <c r="H453" i="8"/>
  <c r="H457" i="8"/>
  <c r="H459" i="8"/>
  <c r="H461" i="8"/>
  <c r="H463" i="8"/>
  <c r="H595" i="8" l="1"/>
  <c r="H593" i="8"/>
  <c r="H589" i="8"/>
  <c r="H588" i="8"/>
  <c r="H587" i="8"/>
  <c r="H585" i="8"/>
  <c r="H583" i="8"/>
  <c r="H582" i="8"/>
  <c r="H581" i="8"/>
  <c r="H626" i="8" l="1"/>
  <c r="F457" i="10" l="1"/>
  <c r="F1472" i="10" l="1"/>
  <c r="G1474" i="10" l="1"/>
  <c r="G1473" i="10"/>
  <c r="G1472" i="10" s="1"/>
  <c r="G1476" i="10"/>
  <c r="G1475" i="10"/>
  <c r="H799" i="8"/>
  <c r="H797" i="8"/>
  <c r="H796" i="8"/>
  <c r="H1481" i="10"/>
  <c r="F1477" i="10"/>
  <c r="D1477" i="10"/>
  <c r="H1475" i="10"/>
  <c r="H1474" i="10"/>
  <c r="H1473" i="10"/>
  <c r="D1472" i="10"/>
  <c r="F1471" i="10"/>
  <c r="D1471" i="10"/>
  <c r="F1470" i="10"/>
  <c r="D1470" i="10"/>
  <c r="F1469" i="10"/>
  <c r="D1469" i="10"/>
  <c r="F1468" i="10"/>
  <c r="D1468" i="10"/>
  <c r="H1468" i="10" l="1"/>
  <c r="E1473" i="10"/>
  <c r="E1476" i="10"/>
  <c r="F1467" i="10"/>
  <c r="H1470" i="10"/>
  <c r="H1477" i="10"/>
  <c r="E1475" i="10"/>
  <c r="G1478" i="10"/>
  <c r="H1469" i="10"/>
  <c r="D1467" i="10"/>
  <c r="H1471" i="10"/>
  <c r="H1472" i="10"/>
  <c r="E1474" i="10"/>
  <c r="G1480" i="10"/>
  <c r="G1479" i="10"/>
  <c r="E1472" i="10" l="1"/>
  <c r="H1467" i="10"/>
  <c r="E1470" i="10"/>
  <c r="G1477" i="10"/>
  <c r="E1471" i="10"/>
  <c r="E1468" i="10"/>
  <c r="E1469" i="10"/>
  <c r="G1467" i="10" l="1"/>
  <c r="E1467" i="10"/>
  <c r="H206" i="8" l="1"/>
  <c r="H204" i="8"/>
  <c r="H202" i="8"/>
  <c r="H200" i="8"/>
  <c r="H198" i="8"/>
  <c r="H196" i="8"/>
  <c r="H194" i="8"/>
  <c r="H192" i="8"/>
  <c r="H190" i="8"/>
  <c r="H189" i="8"/>
  <c r="H188" i="8"/>
  <c r="H187" i="8"/>
  <c r="H186" i="8"/>
  <c r="H184" i="8"/>
  <c r="H183" i="8"/>
  <c r="H181" i="8"/>
  <c r="H179" i="8"/>
  <c r="H177" i="8"/>
  <c r="H175" i="8"/>
  <c r="H174" i="8"/>
  <c r="H172" i="8"/>
  <c r="H170" i="8"/>
  <c r="H166" i="8"/>
  <c r="H165" i="8"/>
  <c r="H163" i="8"/>
  <c r="H162" i="8"/>
  <c r="H161" i="8"/>
  <c r="H159" i="8"/>
  <c r="H157" i="8"/>
  <c r="H156" i="8"/>
  <c r="H154" i="8"/>
  <c r="H153" i="8"/>
  <c r="H151" i="8"/>
  <c r="H149" i="8"/>
  <c r="H148" i="8"/>
  <c r="H146" i="8"/>
  <c r="H144" i="8"/>
  <c r="H143" i="8"/>
  <c r="H141" i="8"/>
  <c r="H140" i="8"/>
  <c r="H139" i="8"/>
  <c r="H138" i="8"/>
  <c r="H136" i="8"/>
  <c r="H134" i="8"/>
  <c r="H128" i="8"/>
  <c r="H124" i="8"/>
  <c r="H120" i="8"/>
  <c r="H122" i="8"/>
  <c r="H118" i="8"/>
  <c r="H117" i="8"/>
  <c r="H115" i="8"/>
  <c r="H114" i="8"/>
  <c r="H113" i="8"/>
  <c r="H111" i="8"/>
  <c r="H110" i="8"/>
  <c r="H109" i="8"/>
  <c r="H106" i="8"/>
  <c r="H103" i="8"/>
  <c r="H100" i="8"/>
  <c r="H98" i="8"/>
  <c r="H96" i="8"/>
  <c r="H95" i="8"/>
  <c r="H93" i="8"/>
  <c r="H92" i="8"/>
  <c r="H90" i="8"/>
  <c r="H87" i="8"/>
  <c r="H86" i="8"/>
  <c r="H85" i="8"/>
  <c r="H84" i="8"/>
  <c r="H83" i="8"/>
  <c r="H82" i="8"/>
  <c r="H81" i="8"/>
  <c r="H47" i="8"/>
  <c r="F1293" i="10" l="1"/>
  <c r="F1294" i="10"/>
  <c r="F1295" i="10"/>
  <c r="F1296" i="10"/>
  <c r="F1261" i="10" s="1"/>
  <c r="D1294" i="10"/>
  <c r="D1295" i="10"/>
  <c r="D1296" i="10"/>
  <c r="D1261" i="10" s="1"/>
  <c r="D1258" i="10"/>
  <c r="F1260" i="10" l="1"/>
  <c r="D1260" i="10"/>
  <c r="D1259" i="10"/>
  <c r="F1258" i="10"/>
  <c r="H1258" i="10" s="1"/>
  <c r="H1293" i="10"/>
  <c r="F1292" i="10"/>
  <c r="G1294" i="10" s="1"/>
  <c r="F1259" i="10"/>
  <c r="D1292" i="10"/>
  <c r="E1293" i="10" s="1"/>
  <c r="H1259" i="10" l="1"/>
  <c r="H1260" i="10"/>
  <c r="G1295" i="10"/>
  <c r="E1294" i="10"/>
  <c r="E1295" i="10"/>
  <c r="D1257" i="10"/>
  <c r="E1260" i="10" s="1"/>
  <c r="G1293" i="10"/>
  <c r="F1257" i="10"/>
  <c r="G1259" i="10" s="1"/>
  <c r="H1292" i="10"/>
  <c r="E1292" i="10" l="1"/>
  <c r="G1260" i="10"/>
  <c r="E1259" i="10"/>
  <c r="E1258" i="10"/>
  <c r="G1258" i="10"/>
  <c r="G1292" i="10"/>
  <c r="H1257" i="10"/>
  <c r="E1257" i="10" l="1"/>
  <c r="G1257" i="10"/>
  <c r="F1416" i="10"/>
  <c r="F1415" i="10"/>
  <c r="F1414" i="10"/>
  <c r="D1414" i="10"/>
  <c r="D1415" i="10"/>
  <c r="H1393" i="10"/>
  <c r="H1392" i="10"/>
  <c r="F1391" i="10"/>
  <c r="D1391" i="10"/>
  <c r="F1382" i="10"/>
  <c r="G1383" i="10" s="1"/>
  <c r="D1382" i="10"/>
  <c r="E1383" i="10" s="1"/>
  <c r="D1377" i="10"/>
  <c r="E1378" i="10" s="1"/>
  <c r="E1375" i="10"/>
  <c r="H1368" i="10"/>
  <c r="G1371" i="10"/>
  <c r="E1371" i="10"/>
  <c r="H1363" i="10"/>
  <c r="G1363" i="10"/>
  <c r="G1362" i="10" s="1"/>
  <c r="D1362" i="10"/>
  <c r="E1363" i="10" s="1"/>
  <c r="E1362" i="10" s="1"/>
  <c r="F1361" i="10"/>
  <c r="D1360" i="10"/>
  <c r="D1361" i="10"/>
  <c r="H1416" i="10" l="1"/>
  <c r="H1413" i="10"/>
  <c r="H1359" i="10"/>
  <c r="H1360" i="10"/>
  <c r="H1358" i="10"/>
  <c r="D1387" i="10"/>
  <c r="E1388" i="10" s="1"/>
  <c r="E1373" i="10"/>
  <c r="E1372" i="10" s="1"/>
  <c r="E1368" i="10"/>
  <c r="E1367" i="10" s="1"/>
  <c r="E1379" i="10"/>
  <c r="E1377" i="10" s="1"/>
  <c r="H1390" i="10"/>
  <c r="H1362" i="10"/>
  <c r="G1377" i="10"/>
  <c r="G1385" i="10"/>
  <c r="G1382" i="10" s="1"/>
  <c r="E1413" i="10"/>
  <c r="E1385" i="10"/>
  <c r="E1382" i="10" s="1"/>
  <c r="H1388" i="10"/>
  <c r="H1372" i="10"/>
  <c r="H1367" i="10"/>
  <c r="H1382" i="10"/>
  <c r="H1377" i="10"/>
  <c r="G1368" i="10"/>
  <c r="G1367" i="10" s="1"/>
  <c r="H660" i="8"/>
  <c r="H658" i="8"/>
  <c r="H656" i="8"/>
  <c r="H655" i="8"/>
  <c r="H644" i="8"/>
  <c r="H643" i="8"/>
  <c r="G1416" i="10" l="1"/>
  <c r="H1412" i="10"/>
  <c r="G1372" i="10"/>
  <c r="E1389" i="10"/>
  <c r="H1387" i="10"/>
  <c r="H1353" i="10"/>
  <c r="G1390" i="10"/>
  <c r="E1390" i="10"/>
  <c r="E1387" i="10" s="1"/>
  <c r="G1388" i="10"/>
  <c r="G1389" i="10"/>
  <c r="G1413" i="10"/>
  <c r="H1354" i="10"/>
  <c r="E1416" i="10"/>
  <c r="E1412" i="10" s="1"/>
  <c r="H1355" i="10"/>
  <c r="G1361" i="10"/>
  <c r="G1360" i="10"/>
  <c r="G1359" i="10"/>
  <c r="G1358" i="10"/>
  <c r="E1361" i="10"/>
  <c r="E1360" i="10"/>
  <c r="E1359" i="10"/>
  <c r="E1358" i="10"/>
  <c r="H1357" i="10"/>
  <c r="E1353" i="10"/>
  <c r="H1356" i="10"/>
  <c r="G1353" i="10"/>
  <c r="G1355" i="10" l="1"/>
  <c r="E1356" i="10"/>
  <c r="E1354" i="10"/>
  <c r="E1355" i="10"/>
  <c r="G1354" i="10"/>
  <c r="G1356" i="10"/>
  <c r="G1412" i="10"/>
  <c r="G1387" i="10"/>
  <c r="H1352" i="10"/>
  <c r="E1357" i="10"/>
  <c r="G1357" i="10"/>
  <c r="E1352" i="10" l="1"/>
  <c r="G1352" i="10"/>
  <c r="H299" i="8" l="1"/>
  <c r="H291" i="8"/>
  <c r="H289" i="8"/>
  <c r="H295" i="8"/>
  <c r="F1026" i="10" l="1"/>
  <c r="F1025" i="10"/>
  <c r="F1024" i="10"/>
  <c r="F1023" i="10"/>
  <c r="D1026" i="10"/>
  <c r="D1025" i="10"/>
  <c r="D1024" i="10"/>
  <c r="F1032" i="10"/>
  <c r="G1036" i="10" s="1"/>
  <c r="D1032" i="10"/>
  <c r="E1033" i="10" s="1"/>
  <c r="F1027" i="10"/>
  <c r="G1031" i="10" s="1"/>
  <c r="D1027" i="10"/>
  <c r="E1030" i="10" s="1"/>
  <c r="F1017" i="10"/>
  <c r="G1019" i="10" s="1"/>
  <c r="D1017" i="10"/>
  <c r="E1019" i="10" s="1"/>
  <c r="F1016" i="10"/>
  <c r="F1015" i="10"/>
  <c r="F1014" i="10"/>
  <c r="F1013" i="10"/>
  <c r="D1015" i="10"/>
  <c r="D1016" i="10"/>
  <c r="D1014" i="10"/>
  <c r="F1007" i="10"/>
  <c r="G1011" i="10" s="1"/>
  <c r="D1007" i="10"/>
  <c r="E1029" i="10"/>
  <c r="F1006" i="10"/>
  <c r="F1005" i="10"/>
  <c r="F1004" i="10"/>
  <c r="F1003" i="10"/>
  <c r="D1006" i="10"/>
  <c r="D1005" i="10"/>
  <c r="D1004" i="10"/>
  <c r="F982" i="10"/>
  <c r="G986" i="10" s="1"/>
  <c r="D982" i="10"/>
  <c r="E986" i="10" s="1"/>
  <c r="F976" i="10"/>
  <c r="E1010" i="10" l="1"/>
  <c r="E1008" i="10"/>
  <c r="E1021" i="10"/>
  <c r="G1028" i="10"/>
  <c r="D970" i="10"/>
  <c r="H970" i="10" s="1"/>
  <c r="G1030" i="10"/>
  <c r="E1011" i="10"/>
  <c r="F972" i="10"/>
  <c r="G973" i="10" s="1"/>
  <c r="E1018" i="10"/>
  <c r="E1034" i="10"/>
  <c r="G1008" i="10"/>
  <c r="E1020" i="10"/>
  <c r="F1022" i="10"/>
  <c r="G1023" i="10" s="1"/>
  <c r="G1033" i="10"/>
  <c r="G1020" i="10"/>
  <c r="G1035" i="10"/>
  <c r="E1009" i="10"/>
  <c r="F1012" i="10"/>
  <c r="G1015" i="10" s="1"/>
  <c r="G985" i="10"/>
  <c r="G983" i="10"/>
  <c r="E983" i="10"/>
  <c r="E985" i="10"/>
  <c r="D969" i="10"/>
  <c r="H969" i="10" s="1"/>
  <c r="E984" i="10"/>
  <c r="G984" i="10"/>
  <c r="F1002" i="10"/>
  <c r="G1004" i="10" s="1"/>
  <c r="E1031" i="10"/>
  <c r="E1036" i="10"/>
  <c r="G1034" i="10"/>
  <c r="E1035" i="10"/>
  <c r="G1029" i="10"/>
  <c r="E1028" i="10"/>
  <c r="G1021" i="10"/>
  <c r="G1018" i="10"/>
  <c r="G1009" i="10"/>
  <c r="G1010" i="10"/>
  <c r="G1026" i="10" l="1"/>
  <c r="G976" i="10"/>
  <c r="E1027" i="10"/>
  <c r="G1027" i="10"/>
  <c r="E1017" i="10"/>
  <c r="G1006" i="10"/>
  <c r="G974" i="10"/>
  <c r="G1005" i="10"/>
  <c r="E1032" i="10"/>
  <c r="G975" i="10"/>
  <c r="E1007" i="10"/>
  <c r="G1024" i="10"/>
  <c r="G982" i="10"/>
  <c r="G1003" i="10"/>
  <c r="G1007" i="10"/>
  <c r="G1025" i="10"/>
  <c r="G1032" i="10"/>
  <c r="G1014" i="10"/>
  <c r="G1013" i="10"/>
  <c r="G1016" i="10"/>
  <c r="E982" i="10"/>
  <c r="G1017" i="10"/>
  <c r="G1022" i="10" l="1"/>
  <c r="G1012" i="10"/>
  <c r="G972" i="10"/>
  <c r="G1002" i="10"/>
  <c r="F968" i="10"/>
  <c r="F971" i="10"/>
  <c r="H973" i="10"/>
  <c r="D976" i="10"/>
  <c r="H983" i="10"/>
  <c r="H986" i="10"/>
  <c r="H982" i="10"/>
  <c r="H988" i="10"/>
  <c r="F987" i="10"/>
  <c r="D987" i="10"/>
  <c r="H993" i="10"/>
  <c r="F992" i="10"/>
  <c r="D992" i="10"/>
  <c r="D1003" i="10"/>
  <c r="H1003" i="10" s="1"/>
  <c r="H1008" i="10"/>
  <c r="H1007" i="10"/>
  <c r="D1013" i="10"/>
  <c r="H1018" i="10"/>
  <c r="H1017" i="10"/>
  <c r="D1023" i="10"/>
  <c r="H1028" i="10"/>
  <c r="H1027" i="10"/>
  <c r="H1033" i="10"/>
  <c r="H1032" i="10"/>
  <c r="F967" i="10" l="1"/>
  <c r="D1022" i="10"/>
  <c r="G995" i="10"/>
  <c r="G993" i="10"/>
  <c r="G996" i="10"/>
  <c r="G994" i="10"/>
  <c r="G991" i="10"/>
  <c r="G989" i="10"/>
  <c r="G990" i="10"/>
  <c r="G988" i="10"/>
  <c r="D972" i="10"/>
  <c r="E976" i="10" s="1"/>
  <c r="D971" i="10"/>
  <c r="H971" i="10" s="1"/>
  <c r="H976" i="10"/>
  <c r="D1012" i="10"/>
  <c r="H1012" i="10" s="1"/>
  <c r="H1013" i="10" s="1"/>
  <c r="D1002" i="10"/>
  <c r="E1003" i="10" s="1"/>
  <c r="D968" i="10"/>
  <c r="H968" i="10" s="1"/>
  <c r="E996" i="10"/>
  <c r="E994" i="10"/>
  <c r="E995" i="10"/>
  <c r="E993" i="10"/>
  <c r="H992" i="10"/>
  <c r="E991" i="10"/>
  <c r="E989" i="10"/>
  <c r="E990" i="10"/>
  <c r="E988" i="10"/>
  <c r="H987" i="10"/>
  <c r="H1023" i="10"/>
  <c r="E477" i="10"/>
  <c r="D967" i="10" l="1"/>
  <c r="H967" i="10" s="1"/>
  <c r="E992" i="10"/>
  <c r="E1015" i="10"/>
  <c r="E1016" i="10"/>
  <c r="E1014" i="10"/>
  <c r="E1025" i="10"/>
  <c r="E1024" i="10"/>
  <c r="E1026" i="10"/>
  <c r="E987" i="10"/>
  <c r="E1006" i="10"/>
  <c r="E1004" i="10"/>
  <c r="E1005" i="10"/>
  <c r="H1002" i="10"/>
  <c r="E1013" i="10"/>
  <c r="E975" i="10"/>
  <c r="E973" i="10"/>
  <c r="E974" i="10"/>
  <c r="H972" i="10"/>
  <c r="G987" i="10"/>
  <c r="G992" i="10"/>
  <c r="E1023" i="10"/>
  <c r="G970" i="10"/>
  <c r="G969" i="10"/>
  <c r="G971" i="10"/>
  <c r="G968" i="10"/>
  <c r="H1022" i="10"/>
  <c r="E971" i="10" l="1"/>
  <c r="E1002" i="10"/>
  <c r="E1012" i="10"/>
  <c r="E1022" i="10"/>
  <c r="E972" i="10"/>
  <c r="E969" i="10"/>
  <c r="E968" i="10"/>
  <c r="E970" i="10"/>
  <c r="G967" i="10"/>
  <c r="E967" i="10" l="1"/>
  <c r="F477" i="10" l="1"/>
  <c r="G479" i="10" s="1"/>
  <c r="G477" i="10" s="1"/>
  <c r="F472" i="10"/>
  <c r="F467" i="10"/>
  <c r="G468" i="10" s="1"/>
  <c r="G467" i="10" s="1"/>
  <c r="G461" i="10"/>
  <c r="F452" i="10"/>
  <c r="G454" i="10" s="1"/>
  <c r="E442" i="10"/>
  <c r="F442" i="10"/>
  <c r="G443" i="10" s="1"/>
  <c r="G442" i="10" s="1"/>
  <c r="F437" i="10"/>
  <c r="G438" i="10" s="1"/>
  <c r="G437" i="10" s="1"/>
  <c r="F432" i="10"/>
  <c r="G433" i="10" s="1"/>
  <c r="G432" i="10" s="1"/>
  <c r="F427" i="10"/>
  <c r="G428" i="10" s="1"/>
  <c r="G427" i="10" s="1"/>
  <c r="F422" i="10"/>
  <c r="G423" i="10" s="1"/>
  <c r="G422" i="10" s="1"/>
  <c r="F417" i="10"/>
  <c r="F402" i="10"/>
  <c r="H443" i="10"/>
  <c r="D442" i="10"/>
  <c r="F412" i="10"/>
  <c r="G412" i="10"/>
  <c r="F407" i="10"/>
  <c r="G410" i="10" s="1"/>
  <c r="D407" i="10"/>
  <c r="E408" i="10" s="1"/>
  <c r="D402" i="10"/>
  <c r="E406" i="10" s="1"/>
  <c r="H403" i="10"/>
  <c r="F464" i="10"/>
  <c r="D457" i="10"/>
  <c r="E461" i="10" s="1"/>
  <c r="D401" i="10"/>
  <c r="D400" i="10"/>
  <c r="D399" i="10"/>
  <c r="H209" i="8"/>
  <c r="H208" i="8"/>
  <c r="H622" i="8"/>
  <c r="H623" i="8"/>
  <c r="H624" i="8"/>
  <c r="F1452" i="10"/>
  <c r="D1452" i="10"/>
  <c r="D477" i="10"/>
  <c r="H475" i="10"/>
  <c r="D472" i="10"/>
  <c r="E475" i="10" s="1"/>
  <c r="H468" i="10"/>
  <c r="D467" i="10"/>
  <c r="E468" i="10" s="1"/>
  <c r="D466" i="10"/>
  <c r="F465" i="10"/>
  <c r="D465" i="10"/>
  <c r="D464" i="10"/>
  <c r="F463" i="10"/>
  <c r="D463" i="10"/>
  <c r="H458" i="10"/>
  <c r="H453" i="10"/>
  <c r="D452" i="10"/>
  <c r="E453" i="10" s="1"/>
  <c r="D451" i="10"/>
  <c r="D450" i="10"/>
  <c r="D449" i="10"/>
  <c r="F448" i="10"/>
  <c r="D448" i="10"/>
  <c r="D393" i="10" s="1"/>
  <c r="H438" i="10"/>
  <c r="D437" i="10"/>
  <c r="H433" i="10"/>
  <c r="D432" i="10"/>
  <c r="H428" i="10"/>
  <c r="D427" i="10"/>
  <c r="H423" i="10"/>
  <c r="D422" i="10"/>
  <c r="E423" i="10" s="1"/>
  <c r="E422" i="10" s="1"/>
  <c r="D417" i="10"/>
  <c r="D412" i="10"/>
  <c r="H408" i="10"/>
  <c r="H705" i="8"/>
  <c r="H703" i="8"/>
  <c r="H702" i="8"/>
  <c r="H700" i="8"/>
  <c r="H698" i="8"/>
  <c r="H696" i="8"/>
  <c r="H694" i="8"/>
  <c r="H692" i="8"/>
  <c r="H691" i="8"/>
  <c r="H560" i="8"/>
  <c r="H558" i="8"/>
  <c r="H556" i="8"/>
  <c r="H554" i="8"/>
  <c r="H552" i="8"/>
  <c r="H550" i="8"/>
  <c r="H548" i="8"/>
  <c r="H546" i="8"/>
  <c r="H545" i="8"/>
  <c r="H543" i="8"/>
  <c r="H542" i="8"/>
  <c r="H540" i="8"/>
  <c r="H539" i="8"/>
  <c r="H537" i="8"/>
  <c r="H536" i="8"/>
  <c r="H535" i="8"/>
  <c r="H534" i="8"/>
  <c r="H532" i="8"/>
  <c r="H531" i="8"/>
  <c r="H529" i="8"/>
  <c r="H528" i="8"/>
  <c r="H526" i="8"/>
  <c r="H525" i="8"/>
  <c r="H524" i="8"/>
  <c r="H523" i="8"/>
  <c r="H521" i="8"/>
  <c r="H520" i="8"/>
  <c r="H519" i="8"/>
  <c r="H517" i="8"/>
  <c r="H515" i="8"/>
  <c r="H513" i="8"/>
  <c r="H512" i="8"/>
  <c r="H511" i="8"/>
  <c r="H509" i="8"/>
  <c r="H508" i="8"/>
  <c r="H506" i="8"/>
  <c r="H505" i="8"/>
  <c r="H503" i="8"/>
  <c r="H501" i="8"/>
  <c r="H499" i="8"/>
  <c r="H498" i="8"/>
  <c r="H497" i="8"/>
  <c r="H496" i="8"/>
  <c r="H492" i="8"/>
  <c r="H490" i="8"/>
  <c r="H488" i="8"/>
  <c r="H486" i="8"/>
  <c r="H484" i="8"/>
  <c r="H482" i="8"/>
  <c r="H480" i="8"/>
  <c r="H476" i="8"/>
  <c r="H474" i="8"/>
  <c r="H472" i="8"/>
  <c r="H470" i="8"/>
  <c r="H468" i="8"/>
  <c r="H467" i="8"/>
  <c r="H466" i="8"/>
  <c r="H465" i="8"/>
  <c r="H335" i="8"/>
  <c r="H333" i="8"/>
  <c r="H331" i="8"/>
  <c r="H329" i="8"/>
  <c r="H327" i="8"/>
  <c r="H326" i="8"/>
  <c r="H324" i="8"/>
  <c r="H323" i="8"/>
  <c r="H321" i="8"/>
  <c r="H303" i="8"/>
  <c r="H301" i="8"/>
  <c r="H297" i="8"/>
  <c r="H287" i="8"/>
  <c r="H285" i="8"/>
  <c r="H283" i="8"/>
  <c r="H281" i="8"/>
  <c r="H280" i="8"/>
  <c r="H278" i="8"/>
  <c r="H272" i="8"/>
  <c r="H270" i="8"/>
  <c r="H268" i="8"/>
  <c r="H266" i="8"/>
  <c r="H264" i="8"/>
  <c r="H259" i="8"/>
  <c r="H247" i="8"/>
  <c r="H245" i="8"/>
  <c r="H243" i="8"/>
  <c r="H239" i="8"/>
  <c r="H238" i="8"/>
  <c r="H232" i="8"/>
  <c r="H222" i="8"/>
  <c r="H220" i="8"/>
  <c r="H218" i="8"/>
  <c r="H217" i="8"/>
  <c r="H216" i="8"/>
  <c r="H213" i="8"/>
  <c r="H212" i="8"/>
  <c r="H211" i="8"/>
  <c r="H210" i="8"/>
  <c r="H417" i="10" l="1"/>
  <c r="E418" i="10"/>
  <c r="E419" i="10"/>
  <c r="E420" i="10"/>
  <c r="E421" i="10"/>
  <c r="G475" i="10"/>
  <c r="G473" i="10"/>
  <c r="F394" i="10"/>
  <c r="F1484" i="10" s="1"/>
  <c r="F395" i="10"/>
  <c r="F1485" i="10" s="1"/>
  <c r="H477" i="10"/>
  <c r="D396" i="10"/>
  <c r="D395" i="10"/>
  <c r="D394" i="10"/>
  <c r="F447" i="10"/>
  <c r="G451" i="10" s="1"/>
  <c r="F393" i="10"/>
  <c r="E1456" i="10"/>
  <c r="E1455" i="10"/>
  <c r="E1454" i="10"/>
  <c r="H1452" i="10"/>
  <c r="H464" i="10"/>
  <c r="H465" i="10"/>
  <c r="H463" i="10"/>
  <c r="E471" i="10"/>
  <c r="G455" i="10"/>
  <c r="H437" i="10"/>
  <c r="E473" i="10"/>
  <c r="G411" i="10"/>
  <c r="G453" i="10"/>
  <c r="F462" i="10"/>
  <c r="G466" i="10" s="1"/>
  <c r="G408" i="10"/>
  <c r="E476" i="10"/>
  <c r="E405" i="10"/>
  <c r="D447" i="10"/>
  <c r="E449" i="10" s="1"/>
  <c r="G409" i="10"/>
  <c r="G456" i="10"/>
  <c r="H442" i="10"/>
  <c r="H402" i="10"/>
  <c r="G403" i="10"/>
  <c r="G459" i="10"/>
  <c r="E460" i="10"/>
  <c r="H457" i="10"/>
  <c r="E459" i="10"/>
  <c r="H448" i="10"/>
  <c r="E456" i="10"/>
  <c r="E455" i="10"/>
  <c r="H452" i="10"/>
  <c r="D397" i="10"/>
  <c r="E398" i="10" s="1"/>
  <c r="E403" i="10"/>
  <c r="G404" i="10"/>
  <c r="G406" i="10"/>
  <c r="G405" i="10"/>
  <c r="G458" i="10"/>
  <c r="G460" i="10"/>
  <c r="H422" i="10"/>
  <c r="H467" i="10"/>
  <c r="D462" i="10"/>
  <c r="E466" i="10" s="1"/>
  <c r="E469" i="10"/>
  <c r="E470" i="10"/>
  <c r="E458" i="10"/>
  <c r="E454" i="10"/>
  <c r="D1483" i="10"/>
  <c r="E438" i="10"/>
  <c r="E437" i="10" s="1"/>
  <c r="H432" i="10"/>
  <c r="E433" i="10"/>
  <c r="E432" i="10" s="1"/>
  <c r="H407" i="10"/>
  <c r="E411" i="10"/>
  <c r="E409" i="10"/>
  <c r="E410" i="10"/>
  <c r="E404" i="10"/>
  <c r="E428" i="10"/>
  <c r="E427" i="10" s="1"/>
  <c r="H427" i="10"/>
  <c r="F397" i="10"/>
  <c r="H472" i="10"/>
  <c r="E474" i="10"/>
  <c r="H394" i="10" l="1"/>
  <c r="G472" i="10"/>
  <c r="G464" i="10"/>
  <c r="G465" i="10"/>
  <c r="G463" i="10"/>
  <c r="G450" i="10"/>
  <c r="G449" i="10"/>
  <c r="G448" i="10"/>
  <c r="D1484" i="10"/>
  <c r="H395" i="10"/>
  <c r="D1485" i="10"/>
  <c r="H1485" i="10" s="1"/>
  <c r="E450" i="10"/>
  <c r="G407" i="10"/>
  <c r="E1452" i="10"/>
  <c r="E472" i="10"/>
  <c r="F1486" i="10"/>
  <c r="G452" i="10"/>
  <c r="H397" i="10"/>
  <c r="H447" i="10"/>
  <c r="E448" i="10"/>
  <c r="E467" i="10"/>
  <c r="E451" i="10"/>
  <c r="E452" i="10"/>
  <c r="E457" i="10"/>
  <c r="E402" i="10"/>
  <c r="E417" i="10"/>
  <c r="G457" i="10"/>
  <c r="G402" i="10"/>
  <c r="E464" i="10"/>
  <c r="D392" i="10"/>
  <c r="E396" i="10" s="1"/>
  <c r="E407" i="10"/>
  <c r="E465" i="10"/>
  <c r="E463" i="10"/>
  <c r="E399" i="10"/>
  <c r="E401" i="10"/>
  <c r="E400" i="10"/>
  <c r="H398" i="10"/>
  <c r="G398" i="10"/>
  <c r="H462" i="10"/>
  <c r="G462" i="10" l="1"/>
  <c r="G447" i="10"/>
  <c r="F392" i="10"/>
  <c r="G393" i="10" s="1"/>
  <c r="F1483" i="10"/>
  <c r="H1484" i="10"/>
  <c r="D1486" i="10"/>
  <c r="E397" i="10"/>
  <c r="E447" i="10"/>
  <c r="E462" i="10"/>
  <c r="E395" i="10"/>
  <c r="E394" i="10"/>
  <c r="E393" i="10"/>
  <c r="G400" i="10"/>
  <c r="G399" i="10"/>
  <c r="G401" i="10"/>
  <c r="H393" i="10"/>
  <c r="H1483" i="10" l="1"/>
  <c r="D1482" i="10"/>
  <c r="E1486" i="10" s="1"/>
  <c r="H1486" i="10"/>
  <c r="F1482" i="10"/>
  <c r="G397" i="10"/>
  <c r="E392" i="10"/>
  <c r="H392" i="10"/>
  <c r="G395" i="10"/>
  <c r="G394" i="10"/>
  <c r="G396" i="10"/>
  <c r="E1483" i="10" l="1"/>
  <c r="E1484" i="10"/>
  <c r="E1485" i="10"/>
  <c r="H1482" i="10"/>
  <c r="G1486" i="10"/>
  <c r="G1485" i="10"/>
  <c r="G1484" i="10"/>
  <c r="G1483" i="10"/>
  <c r="G392" i="10"/>
  <c r="E1482" i="10" l="1"/>
  <c r="G1482" i="10"/>
  <c r="G137" i="10"/>
</calcChain>
</file>

<file path=xl/sharedStrings.xml><?xml version="1.0" encoding="utf-8"?>
<sst xmlns="http://schemas.openxmlformats.org/spreadsheetml/2006/main" count="5113" uniqueCount="1301">
  <si>
    <t>№ пп.</t>
  </si>
  <si>
    <t>1.</t>
  </si>
  <si>
    <t>3.</t>
  </si>
  <si>
    <t>Наименование целевого показателя</t>
  </si>
  <si>
    <t>Вид целевого показателя</t>
  </si>
  <si>
    <t>Ед. изм.</t>
  </si>
  <si>
    <t>Значение целевого показателя</t>
  </si>
  <si>
    <t>Обоснование отклонения значения показателя на конец отчетного периода (при наличии)</t>
  </si>
  <si>
    <t>Базовый период (факт)</t>
  </si>
  <si>
    <t>Отчетный период</t>
  </si>
  <si>
    <t xml:space="preserve">план </t>
  </si>
  <si>
    <t>факт</t>
  </si>
  <si>
    <t>отклонение, %</t>
  </si>
  <si>
    <t>1</t>
  </si>
  <si>
    <t>Удовлетворенность населения городского округа безопасностью жизни</t>
  </si>
  <si>
    <t>прогрессирующий</t>
  </si>
  <si>
    <t>%</t>
  </si>
  <si>
    <t>2</t>
  </si>
  <si>
    <t>Уровень преступности (на 100 тысяч населения)</t>
  </si>
  <si>
    <t>регрессирующий</t>
  </si>
  <si>
    <t>ед.</t>
  </si>
  <si>
    <t>3</t>
  </si>
  <si>
    <t>Социальный риск (число погибших в ДТП), на 100 тысяч населения, ед.</t>
  </si>
  <si>
    <t>Доля подростков и молодежи в возрасте от 14 до 30 лет, вовлеченных в мероприятия по профилактике наркомании, по отношению к общему числу молодежи</t>
  </si>
  <si>
    <t>Доля преступлений, совершенных несовершеннолетними, в общем количестве совершенных преступлений</t>
  </si>
  <si>
    <t>Количество пожаров</t>
  </si>
  <si>
    <t>1.1.</t>
  </si>
  <si>
    <t>1.1.1.</t>
  </si>
  <si>
    <t>Основное мероприятие «Мероприятия по профилактике правонарушений и преступлений»</t>
  </si>
  <si>
    <t>Доля молодежи, охваченной мероприятиями по профилактике правонарушений и преступлений в возрасте  от 16 до 24 лет</t>
  </si>
  <si>
    <t>Обеспечение бесперебойной  работы камер видеонаблюдения и кнопок экстренной связи  «Гражданин полиция»</t>
  </si>
  <si>
    <t>1.1.2.</t>
  </si>
  <si>
    <t xml:space="preserve">Основное мероприятие  «Мероприятия по обеспечению безопасности дорожного движения»  </t>
  </si>
  <si>
    <t>Доля воспитанников и обучащихся в возрасте от 4 до 18 лет, охваченных мероприятиями по обеспечению безопасности дорожного движения, в  общей численности детей от 4 до 18 лет</t>
  </si>
  <si>
    <t>Количество дорожно-транспортных происшествий</t>
  </si>
  <si>
    <t>1.1.2.1.</t>
  </si>
  <si>
    <t>Количество комплектов оборудования "Детский автогородок"</t>
  </si>
  <si>
    <t>комплект</t>
  </si>
  <si>
    <t>1.1.2.2.</t>
  </si>
  <si>
    <t>Мероприятие «Изготовление и распространение световозвращающих приспособлений в среде дошкольников и учащихся младших классов образовательных организаций»</t>
  </si>
  <si>
    <t>Количество световозвращающих приспособлений</t>
  </si>
  <si>
    <t>шт.</t>
  </si>
  <si>
    <t>Мероприятие «Проведение мероприятий: безопасное колесо, зеленый огонек»</t>
  </si>
  <si>
    <t>Количество мероприятий</t>
  </si>
  <si>
    <t xml:space="preserve">Мероприятие «Организационно-планировочные и инженерные меры совершенствования организации движения транспорта и пешеходов»
</t>
  </si>
  <si>
    <t>Эффективное исполнение запланированных мероприятий</t>
  </si>
  <si>
    <t>1.1.3.</t>
  </si>
  <si>
    <t>Основное мероприятие «Обеспечение деятельности (оказание услуг) подведомственным учреждениям, в том числе на предоставление муниципальным бюджетным  и автономным учреждениям субсидий»</t>
  </si>
  <si>
    <t>Уровень выполнения параметров доведенного муниципального задания</t>
  </si>
  <si>
    <t>1.1.4.</t>
  </si>
  <si>
    <t>Основное мероприятие «Предоставление права льготного проезда к месту учебы и обратно обучающимся общеобразовательных организаций, в том числе интернатов, студентам и аспирантам профессиональных образовательных организаций и организаций  высшего образования»</t>
  </si>
  <si>
    <t>Количество  граждан  в части льготного проезда к месту учебы и обратно обучающимся общеобразовательных организаций, в том числе интернатов, студентов и аспирантов профессиональных образовательных организаций и организаций  высшего образования</t>
  </si>
  <si>
    <t>чел.</t>
  </si>
  <si>
    <t>1.1.5.</t>
  </si>
  <si>
    <t>Основное мероприятие «Организация транспортного обслуживания населения в пригородном межмуниципальном сообщении»</t>
  </si>
  <si>
    <t>Количество транспортных маршрутов пригородного межмуниципального сообщения</t>
  </si>
  <si>
    <t>1.2.</t>
  </si>
  <si>
    <t>Доля подростков и молодежи в возрасте от 14 до 30 лет, вовлеченных в мероприятия по профилактике наркомании по отношению к общему числу молодежи</t>
  </si>
  <si>
    <t>1.2.1.</t>
  </si>
  <si>
    <t>Основное мероприятие  «Мероприятия  по антинаркотической пропаганде и антинаркотическому просвещению»</t>
  </si>
  <si>
    <t>Количество мероприятий по антинаркотической пропаганде и антинаркотическому просвещению</t>
  </si>
  <si>
    <t>Доля молодежи, охваченной мероприятиями, направленными на мотивацию к здоровому образу жизни</t>
  </si>
  <si>
    <t>1.3.</t>
  </si>
  <si>
    <t>Удельный вес подростков, снятых с учета по положительным основаниям</t>
  </si>
  <si>
    <t>1.3.1.</t>
  </si>
  <si>
    <t>Основное мероприятие "Мероприятия, направленные на создание условий для обучения, творческого развития, оздоровления, временной занятости и трудоустройства несовершеннолетних и их правовое воспитание"</t>
  </si>
  <si>
    <t>ед</t>
  </si>
  <si>
    <t>1.3.2.</t>
  </si>
  <si>
    <t>Доля несовершеннолетних, совершивших преступления повторно, в общей численности несовершеннолетних, совершивших преступления</t>
  </si>
  <si>
    <t>1.3.3.</t>
  </si>
  <si>
    <t>Основное мероприятие "Мероприятия, направленные на повышение эффективности работы системы профилактики безнадзорности и правонарушений"</t>
  </si>
  <si>
    <t>Охват несовершеннолетних, находящихся в трудной жизненной ситуации, организованными формами отдыха, оздоровления, досуга и занятости</t>
  </si>
  <si>
    <t>1.4.</t>
  </si>
  <si>
    <t>Количество лиц, погибших в результате пожаров</t>
  </si>
  <si>
    <t>1.4.1.</t>
  </si>
  <si>
    <t>Основное мероприятие 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</si>
  <si>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t>Количество работников, работающих в области ГО и ЧС</t>
  </si>
  <si>
    <t>1.4.2.</t>
  </si>
  <si>
    <t>Основное мероприятие «Поддержание в готовности сил и средств добровольной пожарной охраны, обеспечение первичных мер пожарной безопасности»</t>
  </si>
  <si>
    <t>Количество  добровольно-пожарных команд</t>
  </si>
  <si>
    <t>Количество территориальных  администраций, обеспеченных первичными мерами пожарной безопасности</t>
  </si>
  <si>
    <t>Количество сирен С-40, установленных на территории территориальных администраций</t>
  </si>
  <si>
    <t>2.1.</t>
  </si>
  <si>
    <t>Подпрограмма 1 «Развитие дошкольного образования»</t>
  </si>
  <si>
    <t>-</t>
  </si>
  <si>
    <t>шт</t>
  </si>
  <si>
    <t>2.2.</t>
  </si>
  <si>
    <t>Подпрограмма 2 «Развитие общего образования»</t>
  </si>
  <si>
    <t>2.3.</t>
  </si>
  <si>
    <t>Подпрограмма 3 «Развитие дополнительного образования детей, поддержка талантливых и одаренных детей»</t>
  </si>
  <si>
    <t>2.4.</t>
  </si>
  <si>
    <t>Подпрограмма 4 «Здоровое поколение»</t>
  </si>
  <si>
    <t>Основное мероприятие "Мероприятия"</t>
  </si>
  <si>
    <t>2.5.</t>
  </si>
  <si>
    <t>Подпрограмма 5 «Методическая  поддержка  педагогических работников образовательных организаций»</t>
  </si>
  <si>
    <t>Основное мероприятие "Профессиональная подготовка, переподготовка и повышение квалификации"</t>
  </si>
  <si>
    <t>2.6.</t>
  </si>
  <si>
    <t>2.7.</t>
  </si>
  <si>
    <t>2.8.</t>
  </si>
  <si>
    <t>Подпрограмма 8 «Обеспечение реализации муниципальной программы»</t>
  </si>
  <si>
    <t>Основное мероприятие "Обеспечение функций органов местного самоуправления"</t>
  </si>
  <si>
    <t>Доля молодежи, охваченной мероприятиями по информационному сопровождению</t>
  </si>
  <si>
    <t>Доля молодежи, охваченной мероприятиями по патриотическому и духовно-нравственному воспитанию</t>
  </si>
  <si>
    <t>Доля подростков категории групп социального риска, участвующих в мероприятиях по патриотическому и духовно-нравственному воспитанию</t>
  </si>
  <si>
    <t>Количество молодых семей, улучшивших жилищные условия за счет безвозмездной социальной выплаты на улучшение жилищных условий</t>
  </si>
  <si>
    <t>3.1.</t>
  </si>
  <si>
    <t>3.1.1.</t>
  </si>
  <si>
    <t>Основное мероприятие "Мероприятия молодежной политики направленные на создание целостной системы молодежных информационных ресурсов"</t>
  </si>
  <si>
    <t>3.1.2.</t>
  </si>
  <si>
    <t xml:space="preserve">Основное мероприятие "Мероприятия по выявлению и поддержке талантливой молодежи, использование продуктов ее инновационной деятельности" </t>
  </si>
  <si>
    <t>3.1.3.</t>
  </si>
  <si>
    <t xml:space="preserve">Основное мероприятие "Развитие и поддержка молодежных инициатив, направленных на организацию добровольного труда молодежи" </t>
  </si>
  <si>
    <t>Количество молодежи, вовлеченной в волонтерскую деятельность, деятельность трудовых объединений, студенческих трудовых отрядов, молодежных бирж труда и других форм занятости, к общему числу молодежи округа</t>
  </si>
  <si>
    <t>3.1.4.</t>
  </si>
  <si>
    <t>Количество молодежи, охваченной мероприятиями по развитию моделей и форм вовлечения молодежи в трудовую и экономическую деятельность</t>
  </si>
  <si>
    <t>3.1.5.</t>
  </si>
  <si>
    <t>3.1.6.</t>
  </si>
  <si>
    <t xml:space="preserve">Основное мероприятие  "Мероприятия по формированию системы духовно - нравственных ценностей и гражданской культуры" </t>
  </si>
  <si>
    <t>3.1.7.</t>
  </si>
  <si>
    <t>Количество мероприятий, направленных на организацию мер поддержки и социальной адаптации отдельных категорий граждан молодежи (молодые семьи, молодые люди оказавшиеся в трудной жизненной ситуации)</t>
  </si>
  <si>
    <t>3.1.8.</t>
  </si>
  <si>
    <t>Основное мероприятие "Реализация молодежной политики на сельских территориях Губкинского городского округа "</t>
  </si>
  <si>
    <t>Количество реализованных мероприятий молодежной политики на сельских территориях Губкинского городского округа</t>
  </si>
  <si>
    <t>3.2.</t>
  </si>
  <si>
    <t>3.2.1.</t>
  </si>
  <si>
    <t xml:space="preserve">Основное мероприятие "Мероприятия по совершенствованию системы патриотического воспитания граждан" </t>
  </si>
  <si>
    <t>Количество молодежи, охваченной мероприятиями по патриотическому и духовно-нравственному воспитанию</t>
  </si>
  <si>
    <t>3.2.2.</t>
  </si>
  <si>
    <t>Основное мероприятие "Мероприятия по патриотическому воспитанию граждан в ходе историко-патриотических мероприятий"</t>
  </si>
  <si>
    <t>Количество подростков категории групп социального риска, вовлеченных в мероприятия по патриотическому и духовно-нравственному воспитанию</t>
  </si>
  <si>
    <t>3.3.</t>
  </si>
  <si>
    <t>3.3.1.</t>
  </si>
  <si>
    <t>4.</t>
  </si>
  <si>
    <t>Доля населения, участвующего в культурно-досуговых мероприятиях на территории Губкинского городского округа</t>
  </si>
  <si>
    <t>Уровень фактической обеспеченности учреждениями культуры в Губкинском городском округе от нормативной потребности</t>
  </si>
  <si>
    <t>4.1.</t>
  </si>
  <si>
    <t>Число зарегистрированных пользователей в муниципальных библиотеках</t>
  </si>
  <si>
    <t>4.1.1.</t>
  </si>
  <si>
    <t>Основное мероприятие "Обеспечение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субсидий"</t>
  </si>
  <si>
    <t>4.1.2.</t>
  </si>
  <si>
    <t>Основное мероприятие  «Мероприятия по созданию модельных библиотек»</t>
  </si>
  <si>
    <t xml:space="preserve"> Число модельных библиотек </t>
  </si>
  <si>
    <t>4.1.3.</t>
  </si>
  <si>
    <t>Основное мероприятие «Подключение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оцифровки»</t>
  </si>
  <si>
    <t>4.1.4.</t>
  </si>
  <si>
    <t>4.1.5.</t>
  </si>
  <si>
    <t>Основное мероприятие «Обеспечение актуализации и сохранности библиотечных фондов, комплектование библиотек»</t>
  </si>
  <si>
    <t>4.1.6.</t>
  </si>
  <si>
    <t>Основное мероприятие «Комплектование книжных фондов библиотек муниципальных образований (за счет межбюджетных трансфертов из федерального бюджета)»</t>
  </si>
  <si>
    <t>Число документовыдач</t>
  </si>
  <si>
    <t>4.2.</t>
  </si>
  <si>
    <t>4.2.1.</t>
  </si>
  <si>
    <t>4.3.</t>
  </si>
  <si>
    <t>4.3.1.</t>
  </si>
  <si>
    <t>4.3.2.</t>
  </si>
  <si>
    <t>4.4.</t>
  </si>
  <si>
    <t>4.4.1.</t>
  </si>
  <si>
    <t>4.4.2.</t>
  </si>
  <si>
    <t>4.4.3.</t>
  </si>
  <si>
    <t>4.4.4.</t>
  </si>
  <si>
    <t>4.4.5.</t>
  </si>
  <si>
    <t>4.6.</t>
  </si>
  <si>
    <t>4.6.1.</t>
  </si>
  <si>
    <t>4.7.</t>
  </si>
  <si>
    <t>Основное мероприятие «Меры социальной поддержки работников муниципальных учреждений культуры, расположенных в сельских населенных  пунктах, рабочих поселках (поселках городского типа)»</t>
  </si>
  <si>
    <t>Процент обслуживания подведомственных культурно - досуговых учреждений (организаций)  в рамках организации материально - технического  обслуживания в общем количестве подведомственных культурно - досуговых учреждений (организаций)</t>
  </si>
  <si>
    <t xml:space="preserve"> тыс.ед.</t>
  </si>
  <si>
    <t>Доля детей-сирот, детей, оставшихся без попечения родителей, в общей численности детей в возрасте 0-17 лет</t>
  </si>
  <si>
    <t xml:space="preserve"> ед.</t>
  </si>
  <si>
    <t>Доля инвалидов, прошедших социально-культурную и социально-средовую реабилитацию, в общем количестве инвалидов</t>
  </si>
  <si>
    <t>Количество построенного или приобретенного на вторичном рынке жилья</t>
  </si>
  <si>
    <t>5.1.</t>
  </si>
  <si>
    <t xml:space="preserve"> %</t>
  </si>
  <si>
    <t>5.1.1.</t>
  </si>
  <si>
    <t>Количество граждан, получивших услуги по оплате жилищно-коммунальных услуг в денежной форме</t>
  </si>
  <si>
    <t>5.1.2.</t>
  </si>
  <si>
    <t>Количество ветеранов труда, получивших услуги по выплате ежемесячных денежных компенсаций расходов по оплате жилищно-коммунальных услуг</t>
  </si>
  <si>
    <t>5.1.3.</t>
  </si>
  <si>
    <t>Количество реабилитированных лиц и лиц, признанных пострадавшими от политических репрессий, получивших услуги по выплате ежемесячных денежных компенсаций расходов по оплате жилищно-коммунальных услуг</t>
  </si>
  <si>
    <t>5.1.4.</t>
  </si>
  <si>
    <t>Количество многодетных семей, получивших услуги по выплате ежемесячных денежных компенсаций расходов по оплате жилищно-коммунальных услуг</t>
  </si>
  <si>
    <t>5.1.5.</t>
  </si>
  <si>
    <t>Количество иных категорий граждан, получивших услуги по выплате ежемесячных денежных компенсаций расходов по оплате жилищно-коммунальных услуг</t>
  </si>
  <si>
    <t>5.1.6.</t>
  </si>
  <si>
    <t>Количество граждан, получивших услуги по выплате адресных субсидий на оплату жилья и коммунальных услуг</t>
  </si>
  <si>
    <t>5.1.7.</t>
  </si>
  <si>
    <t>Количество инвалидов, получивших услуги по выплате компенсаций страховых премий по договорам обязательного страхования гражданской ответственности владельцев транспортных средств</t>
  </si>
  <si>
    <t>5.1.8.</t>
  </si>
  <si>
    <t>Количество лиц, награжденных нагрудным знаком "Почетный донор России", получивших услуги по осуществлению ежегодной денежной выплаты</t>
  </si>
  <si>
    <t>5.1.9.</t>
  </si>
  <si>
    <t>5.1.10.</t>
  </si>
  <si>
    <t>5.1.11.</t>
  </si>
  <si>
    <t>Количество ветеранов труда, ветеранов военной службы, получивших услуги по оплате ежемесячных денежных выплат</t>
  </si>
  <si>
    <t>5.1.12.</t>
  </si>
  <si>
    <t>Количество тружеников тыла, получивших услуги по оплате ежемесячных денежных выплат</t>
  </si>
  <si>
    <t>5.1.13.</t>
  </si>
  <si>
    <t>Количество реабилитированных лиц, получивших услуги по оплате ежемесячных денежных выплат</t>
  </si>
  <si>
    <t>5.1.14.</t>
  </si>
  <si>
    <t>Количество лиц, признанных пострадавшими от политических репрессий, получивших услуги по оплате ежемесячных денежных выплат</t>
  </si>
  <si>
    <t>5.1.15.</t>
  </si>
  <si>
    <t>Количество лиц, родившихся в период с 22 июня 1923 года по 3 сентября 1945 года (Дети войны), получивших услуги по оплате ежемесячных денежных выплат</t>
  </si>
  <si>
    <t>5.1.16.</t>
  </si>
  <si>
    <t>Количество ветеранов боевых действий и других категорий военнослужащих,  получивших услуги по выплате субсидий</t>
  </si>
  <si>
    <t>5.1.17.</t>
  </si>
  <si>
    <t>Количество многодетных семей,  получивших услуги по выплате субсидий</t>
  </si>
  <si>
    <t>5.1.18.</t>
  </si>
  <si>
    <t>Количество обучающихся, получивших меру социальной защиты многодетных семей по обеспечению питанием</t>
  </si>
  <si>
    <t>Количество обучающихся, получивших меру социальной защиты многодетных семей по обеспечению льготного проезда детей</t>
  </si>
  <si>
    <t>5.1.19.</t>
  </si>
  <si>
    <t>Количество отдельных категорий граждан (инвалидов боевых действий I и II групп, а также членов семей военнослужащих и сотрудников, погибших при исполнении обязанностей военной службы или служебных обязанностей в районах боевых действий; вдов погибших (умерших) ветеранов подразделений особого риска), получивших услуги на выплату ежемесячных пособий</t>
  </si>
  <si>
    <t>5.1.20.</t>
  </si>
  <si>
    <t>Количество граждан, получивших услуги на предоставление материальной и иной помощи для погребения</t>
  </si>
  <si>
    <t>5.1.21.</t>
  </si>
  <si>
    <t>Количество малоимущих граждан и граждан, оказавшихся в тяжелой жизненной ситуации, получивших услуги на выплату пособий</t>
  </si>
  <si>
    <t>5.1.22.</t>
  </si>
  <si>
    <t>5.1.23.</t>
  </si>
  <si>
    <t>Основное мероприятие "Выплата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материнством"</t>
  </si>
  <si>
    <t>5.1.24.</t>
  </si>
  <si>
    <t>Количество граждан, получивших меры социальной поддержки по ежемесячной денежной выплате, назначаемой в случае рождения третьего ребенка или последующих детей до достижения ребенком возраста трех лет</t>
  </si>
  <si>
    <t>5.1.25.</t>
  </si>
  <si>
    <t>5.1.26.</t>
  </si>
  <si>
    <t>5.1.27.</t>
  </si>
  <si>
    <t>5.1.28.</t>
  </si>
  <si>
    <t>5.1.29.</t>
  </si>
  <si>
    <t>5.1.30.</t>
  </si>
  <si>
    <t xml:space="preserve"> %
</t>
  </si>
  <si>
    <t>5.1.31.</t>
  </si>
  <si>
    <t>Основное мероприятие "Осуществление переданных полномочий по предоставлению отдельных мер социальной поддержки граждан, подвергшихся радиации"</t>
  </si>
  <si>
    <t>5.1.32.</t>
  </si>
  <si>
    <t>5.1.33.</t>
  </si>
  <si>
    <t>Основное мероприятие "Укрепление материально-технической базы учреждений социального обслуживания населения и оказание адресной социальной помощи неработающим пенсионерам"</t>
  </si>
  <si>
    <t>5.2.</t>
  </si>
  <si>
    <t>5.2.1.</t>
  </si>
  <si>
    <t>Основное мероприятие "Осуществление полномочий по обеспечению права граждан на социальное обслуживание"</t>
  </si>
  <si>
    <t xml:space="preserve">Количество социальных услуг, оказанных муниципальными бюджетными учреждениями социального обслуживания населения </t>
  </si>
  <si>
    <t>Уровень выполнения параметров доведенных муниципальных заданий</t>
  </si>
  <si>
    <t>5.3.</t>
  </si>
  <si>
    <t xml:space="preserve">Доля детей, оставшихся без попечения родителей, переданных на воспитание в семьи, в общей численности детей, оставшихся без попечения родителей </t>
  </si>
  <si>
    <t>5.3.1.</t>
  </si>
  <si>
    <t>Основное мероприятие "Организация своевременного и в полном объеме предоставления мер социальной поддержки и государственных социальных гарантий семьям, воспитывающим детей-сирот и детей, оставшихся без попечения родителей"</t>
  </si>
  <si>
    <t xml:space="preserve"> чел.</t>
  </si>
  <si>
    <t>5.3.2.</t>
  </si>
  <si>
    <t>Основное мероприятие "Выплата компенсации части родительской платы за присмотр и уход за детьми  в образовательных  организациях, реализующих основную обще-образовательную программу дошкольного образования"</t>
  </si>
  <si>
    <t>Количество граждан, получивших услугу по выплате  компенсации части родительской платы за присмотр и уход за детьми  в образовательных  организациях, реализующих основную общеобразовательную программу дошкольного образования</t>
  </si>
  <si>
    <t>5.3.3.</t>
  </si>
  <si>
    <t>Доля  многодетных семей, семей, воспитывающих детей-инвалидов, охваченных социально-культурными мероприятиями, в общем количестве семей данных категорий</t>
  </si>
  <si>
    <t>семей</t>
  </si>
  <si>
    <t>5.4.</t>
  </si>
  <si>
    <t>5.4.1.</t>
  </si>
  <si>
    <t>5.4.2.</t>
  </si>
  <si>
    <t>5.4.3.</t>
  </si>
  <si>
    <t xml:space="preserve">ед. </t>
  </si>
  <si>
    <t>Основное мероприятие "Мероприятия по поддержке социально ориентированных некоммерческих организаций"</t>
  </si>
  <si>
    <t>5.5.</t>
  </si>
  <si>
    <t>5.5.1.</t>
  </si>
  <si>
    <t>5.5.2.</t>
  </si>
  <si>
    <t>5.5.3.</t>
  </si>
  <si>
    <t>Количество граждан, получивших меру социальной поддержки (безвозмездную субсидию), установленную федеральными законами от 12 января 1995г. №5-ФЗ «О ветеранах» и от 24 ноября 1995г. №181-ФЗ «О социальной защите инвалидов в РФ»</t>
  </si>
  <si>
    <t>5.6.</t>
  </si>
  <si>
    <t>5.6.1.</t>
  </si>
  <si>
    <t>Основное мероприятие "Организация предоставления отдельных мер социальной защиты населения"</t>
  </si>
  <si>
    <t>5.6.2.</t>
  </si>
  <si>
    <t xml:space="preserve">Уровень достижения показателей подпрограммы 3  </t>
  </si>
  <si>
    <t>5.6.3.</t>
  </si>
  <si>
    <t>Основное мероприятие "Осуществление деятельности по опеке и попечительству в отношении совершеннолетних лиц"</t>
  </si>
  <si>
    <t>5.6.4.</t>
  </si>
  <si>
    <t>Основное мероприятие "Организация предоставления ежемесячных денежных компенсаций расходов по оплате жилищно-коммунальных услуг"</t>
  </si>
  <si>
    <t>Доля граждан, получающих ежемесячные денежные компенсации расходов по оплате жилищно-коммунальных услуг, от общей численности граждан, обратившихся за получением ежемесячных денежных компенсаций расходов по оплате жилищно-коммунальных услуг</t>
  </si>
  <si>
    <t>5.6.5.</t>
  </si>
  <si>
    <t>Основное мероприятие "Организация предоставления социального пособия на погребение"</t>
  </si>
  <si>
    <t>Количество граждан, получивших услуги по предоставлению материальной  помощи для погребения</t>
  </si>
  <si>
    <t>6.</t>
  </si>
  <si>
    <t>Доля населения, систематически занимающегося физической культурой и спортом</t>
  </si>
  <si>
    <t>Доля населения удовлетворенного условиями для занятий физической культурой и спортом</t>
  </si>
  <si>
    <t>Доля населения, систематически занимающегося футболом</t>
  </si>
  <si>
    <t>Средняя продолжительность жизни</t>
  </si>
  <si>
    <t>лет</t>
  </si>
  <si>
    <t>6.1.</t>
  </si>
  <si>
    <t>Численность населения, систематически занимающегося физической культурой и спортом</t>
  </si>
  <si>
    <t>6.1.1.</t>
  </si>
  <si>
    <t>Основное мероприятие "Обеспечение деятельности (оказание услуг) подведомственным учреждениям, в том числе предоставление муниципальным бюджетным учреждениям субсидий"</t>
  </si>
  <si>
    <t>уровень выполнения параметров доведенных муниципальных заданий</t>
  </si>
  <si>
    <t>6.1.2.</t>
  </si>
  <si>
    <t>Удовлетворенность населения качеством дополнительного образования от общего числа опрошенных родителей, дети которых посещают учреждения дополнительного образования</t>
  </si>
  <si>
    <t>6.1.3.</t>
  </si>
  <si>
    <t>6.1.4.</t>
  </si>
  <si>
    <t>Основное мероприятие"Адресная финансовая поддержка спортивных организаций, осуществляющих подготовку спортивного резерва для сборных команд Российской Федерации"</t>
  </si>
  <si>
    <t>Численность спортсменов городского округа, ставших призерами областных, Всероссийских и международных соревнований</t>
  </si>
  <si>
    <t>6.2.</t>
  </si>
  <si>
    <t>Численность населения, систематически занимающегося футболом</t>
  </si>
  <si>
    <t>6.2.1.</t>
  </si>
  <si>
    <t>Основное мероприятие "Обеспечение деятельности (оказание услуг) подведомственных учреждений, в том числе предоставление муниципальным бюджетным и автономным учреждениям субсидий"</t>
  </si>
  <si>
    <t>Количество спортивно-массовых мероприятий по футболу</t>
  </si>
  <si>
    <t>6.3.</t>
  </si>
  <si>
    <t>6.3.1.</t>
  </si>
  <si>
    <t>Доля детей и подростков с 1 группой здоровья</t>
  </si>
  <si>
    <t>6.4.</t>
  </si>
  <si>
    <t>Уровень достижения показателей муниципальной программы и ее подпрограмм</t>
  </si>
  <si>
    <t>6.4.1.</t>
  </si>
  <si>
    <t>6.4.2.</t>
  </si>
  <si>
    <t>Основное мероприятие "Организация бухгалтерского обслуживания учреждений в рамках подпрограмы "Обеспечение реализации муниципальной программы "Развитие физической культуры и спорта в Губкинском городском округе"</t>
  </si>
  <si>
    <t>Уровень целевого использования бюджетных средств</t>
  </si>
  <si>
    <t>стабильный</t>
  </si>
  <si>
    <t>7.</t>
  </si>
  <si>
    <t>7.1.</t>
  </si>
  <si>
    <t>Доля территории муниципального образования, охваченной качественным теле- и радиовещанием, от общей площади территории</t>
  </si>
  <si>
    <t>7.1.1.</t>
  </si>
  <si>
    <t>Основное мероприятие «Укрепление материально-технической базы подведомственных учреждений  (организаций), в том числе реализация мероприятий за счет субсидии на иные цели, предоставляемых муниципальным бюджетным и автономным учреждениям»</t>
  </si>
  <si>
    <t>Количество модернизированных рабочих мест в печатных и электронных СМИ</t>
  </si>
  <si>
    <t>7.2.</t>
  </si>
  <si>
    <t>Подпрограмма 2 "Формирование посредством СМИ идеологических представлений населения об общественных процессах, побуждение к позитивным социальным действиям, приобщение жителей к общественно-политическим ценностям, традиционным этическим нормам и образцам поведения"</t>
  </si>
  <si>
    <t>Уровень доведенной до сведения жителей Губкинского городского округа информации о социально-экономическом и культурном развитии муниципального образования, его общественной инфраструктуры и иной официальной информации по вопросам жизнедеятельности территории на телевидении «Губкин-ТВ»</t>
  </si>
  <si>
    <t>7.2.1.</t>
  </si>
  <si>
    <t>Основное мероприятие «Обеспечение деятельности (оказание услуг) подведомственных учреждений, в том числе предоставление муниципальным бюджетным и автономным учреждениям субсидий»</t>
  </si>
  <si>
    <t>полосы</t>
  </si>
  <si>
    <t>Количество телепередач</t>
  </si>
  <si>
    <t>минут</t>
  </si>
  <si>
    <t>7.2.2.</t>
  </si>
  <si>
    <t>Основное мероприятие «Информационное сопровождение деятельности органов местного самоуправления в печатных и электронных СМИ»</t>
  </si>
  <si>
    <t>Количество минут на телевидении ФГУП ВГТРК ГТРК «Белгород» с официальной информацией о деятельности органов местного самоуправления и иной официальной информацией</t>
  </si>
  <si>
    <t>Количество полос формата А3 в Губкинской районной общественно-политической газете Белгородской области "Сельские просторы" с официальной информацией о деятельности органов местного самоуправленияи иной официальной информацией</t>
  </si>
  <si>
    <t>7.3.</t>
  </si>
  <si>
    <t>Подпрограмма 3. «Кадровая политика в сфере развития информационного пространства Губкинского городского округа»</t>
  </si>
  <si>
    <t>7.3.1.</t>
  </si>
  <si>
    <t>Основное мероприятие «Мероприятия, направленные на повышение уровня профессионального мастерства»</t>
  </si>
  <si>
    <t>8.</t>
  </si>
  <si>
    <t xml:space="preserve"> Количество посадочных мест в предприятиях общественного питания</t>
  </si>
  <si>
    <t>Обеспеченность торговыми площадями на 1 тысячу жителей</t>
  </si>
  <si>
    <t>кв.м</t>
  </si>
  <si>
    <t>Доля занятых в малом бизнесе, включая ИП, в общей численности занятых</t>
  </si>
  <si>
    <t>8.1.</t>
  </si>
  <si>
    <t>Объем товарооборота общественного питания</t>
  </si>
  <si>
    <t>млн. рублей</t>
  </si>
  <si>
    <t>Оборот общественного питания на душу населения</t>
  </si>
  <si>
    <t>тыс. рублей</t>
  </si>
  <si>
    <t>4</t>
  </si>
  <si>
    <t>Обеспеченность населения посадочными местами в предприятиях общественного питания на 1 тысячу жителей</t>
  </si>
  <si>
    <t>8.1.1.</t>
  </si>
  <si>
    <t>Количество обученных специалистов</t>
  </si>
  <si>
    <t>Количество предприятий, внедривших форму обслуживания кейтеринг (нарастающим итогом)</t>
  </si>
  <si>
    <t>8.1.2.</t>
  </si>
  <si>
    <t>Основное мероприятие "Мероприятия, направленные на повышение уровня профессионального мастерства"</t>
  </si>
  <si>
    <t>Количество принявших участие</t>
  </si>
  <si>
    <t>Количество предприятий, внедривших новые методы обработки продукции и новые блюда (нарастающим итогом)</t>
  </si>
  <si>
    <t>8.2.</t>
  </si>
  <si>
    <t xml:space="preserve">Объем розничного  товарооборота </t>
  </si>
  <si>
    <t>млрд. рублей</t>
  </si>
  <si>
    <t>Объем розничного товарооборота на душу населения</t>
  </si>
  <si>
    <t>Торговая площадь</t>
  </si>
  <si>
    <t>тыс. кв.м</t>
  </si>
  <si>
    <t>Обеспеченность населения торговыми площадями на 1 тысячу жителей</t>
  </si>
  <si>
    <t>8.2.1.</t>
  </si>
  <si>
    <t>Основное мероприятие  "Профессиональная подготовка, переподготовка и повышение квалификации"</t>
  </si>
  <si>
    <t>Количество обученных специалистов торговых предприятий</t>
  </si>
  <si>
    <t>Количество предприятий, внедривших новые технологии, формы и методы торговли</t>
  </si>
  <si>
    <t>8.2.2.</t>
  </si>
  <si>
    <t>Количество предприятий, принявших участие в конкурсе</t>
  </si>
  <si>
    <t>Количество предприятий, которые расширили и совершенствовали дополнительные услуги (организация работы отделов кулинарии, доставка товаров на дом, сборка и установка крупногабаритных товаров на дому, установка сложной бытовой техники, продажа товаров в рассрочку, заказ товаров по каталогам)</t>
  </si>
  <si>
    <t>8.3.</t>
  </si>
  <si>
    <t>Оборот малых и средних предприятий вдействующих ценах</t>
  </si>
  <si>
    <t>8.3.1.</t>
  </si>
  <si>
    <t>Основное мероприятие "Мероприятие по поддержке субъектов малого и среднего предпринимательства в области ремесленной и выставочно-ярмарочной деятельности"</t>
  </si>
  <si>
    <t xml:space="preserve"> Количество действующих субъектов малого и среднего предпринимательства на конец года</t>
  </si>
  <si>
    <t>8.3.1.1.</t>
  </si>
  <si>
    <t>Мероприятие "Организация выставочно-ярмарочной деятельности субъектов малого и среднего  предпринимательства, организации участия субъектов малого и среднего предпринимательства в конференциях, форумах, заседаниях круглых столов, конкурсах предпринимателей по различным номинациям"</t>
  </si>
  <si>
    <t>Количество субъектов малого и среднего предпринимательства, участвовавших в выставочно-ярмарочной деятельности,заседаниях круглых столов, конкурсах предпринимателей по различным номинациям</t>
  </si>
  <si>
    <t>8.3.1.2.</t>
  </si>
  <si>
    <t>Мероприятие "Проведение ежегодного городского конкурса "Губкинский предприниматель", приуроченного к празднованию Дня российского предпринимательства"</t>
  </si>
  <si>
    <t>Количество  организованных мероприятий по празднованию Дня российского предпринимательства</t>
  </si>
  <si>
    <t>8.3.1.3.</t>
  </si>
  <si>
    <t>Мероприятие "Информационно-образовательная подготовка жителей Губкинского городского округа к ведению предпринимательской деятельности"</t>
  </si>
  <si>
    <t>Количество  принявших участие</t>
  </si>
  <si>
    <t>8.3.1.4.</t>
  </si>
  <si>
    <t>Мероприятие "Организация и проведение на территории Губкинского городского округа областных совещаний по развитию сферы сельского хозяйства и занятых в нем ЛПХ и субъектов малого и среднего предпринимательства"</t>
  </si>
  <si>
    <t>Количество областных совещаний по развитию сферы сельского хозяйства на территории Губкинского городского округа</t>
  </si>
  <si>
    <t>8.3.2.</t>
  </si>
  <si>
    <t>Количество просубсидированных кредитов КФХ и ЛПХ</t>
  </si>
  <si>
    <t>8.3.3.</t>
  </si>
  <si>
    <t>Доля оборота малых и средних предприятий в общем обороте предприятий и организаций городского округа</t>
  </si>
  <si>
    <t>8.3.3.1.</t>
  </si>
  <si>
    <t>Количество субъектов малого и среднего предпринимательства, получателей грантов в форме субсидий на реализацию бизнес-проектов в приоритетеных видах предпринимательской деятельности</t>
  </si>
  <si>
    <t>8.3.3.2.</t>
  </si>
  <si>
    <t>Мероприятие "Субсидирование за счет средств бюджета Губкинского городского округа части расходов по уплате арендных платежей за пользование нежилыми помещениями субъектам малого и среднего предпринимательства, занятым в приоритетных для экономики Губкинского городского округа отраслях"</t>
  </si>
  <si>
    <t>Количество субъектов малого и среднего предпринимательства, получателей  субсидий за счет средств бюджета городского округа на возмещение части расходов по уплате арендных платежей за пользование нежилыми помещениями</t>
  </si>
  <si>
    <t>8.3.3.3.</t>
  </si>
  <si>
    <t>Мероприятие "Предоставление муниципальных гарантий субъектам малого и среднего  предпринимательства для обеспечения исполнения их обязательств перед третьими лицами"</t>
  </si>
  <si>
    <t>Предельные расходы бюджета Губкинского гродского округа по исполнению гарантийных обязательств в связи с наступлением гарантийного случая (не более указанной суммы в год)</t>
  </si>
  <si>
    <t>9.</t>
  </si>
  <si>
    <t>Доля общей площади капитально отремонтированных многоквартирных домов в общей площади многоквартирных домов, требующих проведение капитального ремонта</t>
  </si>
  <si>
    <t> прогрессирующий</t>
  </si>
  <si>
    <t>Доля общей площади расселенных жилых помещений в общей площади жилых помещений в признанных в установленном порядке аварийными и подлежащему сносу многоквартирных домах на период реализации программы</t>
  </si>
  <si>
    <t>Потребление топливно-энергетических ресурсов муниципальными учреждениям</t>
  </si>
  <si>
    <t>тыс.т.у.т</t>
  </si>
  <si>
    <t>Доля освещенных улиц, проездов на территории Губкинского городского округа</t>
  </si>
  <si>
    <t>Доля озелененных благоустроенных территорий (парков, скверов и т.д.)</t>
  </si>
  <si>
    <t>Протяженность построенных инженерных сетей в микрорайонах индивидуального жилищного строительства</t>
  </si>
  <si>
    <t>км</t>
  </si>
  <si>
    <t>9.1.</t>
  </si>
  <si>
    <t>Доля выполненных проектов планировки территорий в общем необходимом количестве</t>
  </si>
  <si>
    <t>9.1.1.</t>
  </si>
  <si>
    <t>Основное мероприятие «Проектные работы по планировке территории округа»</t>
  </si>
  <si>
    <t>Количество разработанных проектов планировки территорий Губкинского городского округа</t>
  </si>
  <si>
    <t>проектов</t>
  </si>
  <si>
    <t>9.2.</t>
  </si>
  <si>
    <t>Подпрограмма 2 «Капитальный ремонт многоквартирных домов Губкинского городского  округа»</t>
  </si>
  <si>
    <t>Доля количества капитально отремонтированных многоквартирных домов в общем количестве многоквартирных домов, требующих проведение капитального ремонта</t>
  </si>
  <si>
    <t>9.2.1.</t>
  </si>
  <si>
    <t>Основное мероприятие «Капитальный ремонт многоквартирных домов»</t>
  </si>
  <si>
    <t>Количество многоквартирных домов, в которых проведен капитальный ремонт</t>
  </si>
  <si>
    <t>дом</t>
  </si>
  <si>
    <t>Общая площадь многоквартирных домов, в которых проведен капитальный ремонт</t>
  </si>
  <si>
    <t>9.3.</t>
  </si>
  <si>
    <t>Подпрограмма 3 «Переселение граждан из аварийного жилищного фонда»</t>
  </si>
  <si>
    <t>9.3.1.</t>
  </si>
  <si>
    <t>Основное мероприятие  «Обеспечение мероприятий по переселению граждан из аварийного жилищного фонда за счет средств бюджета»</t>
  </si>
  <si>
    <t>Число граждан, переселенных из жилых помещений в признанных аварийными многоквартирных домах</t>
  </si>
  <si>
    <t>Количество признанных аварийными многоквартирных домов полностью расселенных</t>
  </si>
  <si>
    <t>Общая площадь жилых помещений, расселенных</t>
  </si>
  <si>
    <t>9.3.2.</t>
  </si>
  <si>
    <t>Основное мероприятие «Обеспечение мероприятий по переселению граждан из аварийного жилищного фонда за счет средств, поступающих от Фонда содействия рефор-мирования жилищно-коммунального хозяйства»</t>
  </si>
  <si>
    <t>Общее число жилых помещений, расселенных</t>
  </si>
  <si>
    <t>9.3.3.</t>
  </si>
  <si>
    <t>Основное мероприятие «Капитальный ремонт и ремонт дворовых территорий»</t>
  </si>
  <si>
    <t>Асфальтобетонное покрытие внутри дворовых территорий</t>
  </si>
  <si>
    <t>9.3.4.</t>
  </si>
  <si>
    <t>Основное мероприятие «Мероприятия»</t>
  </si>
  <si>
    <t>Ликвидация жилищного фонда, признанного непригодным для проживания</t>
  </si>
  <si>
    <t>9.3.5.</t>
  </si>
  <si>
    <t>Основное мероприятие «Проектирование и строительство инженерных сетей»</t>
  </si>
  <si>
    <t>Протяженность построенных сетей канализации</t>
  </si>
  <si>
    <t>9.4.</t>
  </si>
  <si>
    <t>Потребление топливно-энергетических ресурсов муниципальными учреждениями</t>
  </si>
  <si>
    <t>9.4.1.</t>
  </si>
  <si>
    <t>Основное мероприятие «Мероприятия по энергосбережению и повышению энергетической эффективности в бюджетной сфере»</t>
  </si>
  <si>
    <t>Удельный расход тепловой энергии муниципальными учреждениями (в расчете на 1 кв. метр общей площади)</t>
  </si>
  <si>
    <t>Гкал/кв.м</t>
  </si>
  <si>
    <t xml:space="preserve">Удельный расход электрической энергии на обеспечение муниципальных учреждений (в расчете на 1 кв. метр общей площади) </t>
  </si>
  <si>
    <t>кВтч/кв.м</t>
  </si>
  <si>
    <t>Удельный расход холодной воды на снабжение муниципальных учреждений (в расчете на 1 человека)</t>
  </si>
  <si>
    <t>куб.м/чел.</t>
  </si>
  <si>
    <t>Удельный расход горячей воды на снабжение муниципальных учреждений (в расчете на 1 человека)</t>
  </si>
  <si>
    <t>Удельный расход природного газа на обеспечение муниципальных учреждений (в расчете на 1 человека)</t>
  </si>
  <si>
    <t>9.4.2.</t>
  </si>
  <si>
    <t>Основное мероприятие «Профессиональная подготовка, переподготовка и повышение квалификации»</t>
  </si>
  <si>
    <t xml:space="preserve">Количество лиц, обученных методам энергосбережения </t>
  </si>
  <si>
    <t>9.5.</t>
  </si>
  <si>
    <t>Подпрограмма 5 «Улучшение среды обитания населения Губкинского городского округа»</t>
  </si>
  <si>
    <t xml:space="preserve">Доля освещенных улиц, проездов на территории Губкинского городского округа </t>
  </si>
  <si>
    <t>9.5.1.</t>
  </si>
  <si>
    <t>Основное мероприятие «Мероприятия по благоустройству городского округа»</t>
  </si>
  <si>
    <t>Количество горящих светильников наружного освещения на территории городского округа</t>
  </si>
  <si>
    <t>Площадь благоустроенных газонов</t>
  </si>
  <si>
    <t>га</t>
  </si>
  <si>
    <t xml:space="preserve">Площадь санитарного содержания мест захоронения </t>
  </si>
  <si>
    <t>Общая площадь благоустроенных территорий</t>
  </si>
  <si>
    <t>тыс.кв.м</t>
  </si>
  <si>
    <t>9.5.2.</t>
  </si>
  <si>
    <t>Основное мероприятие «Озеленение и ландшафтное обустройство территории Губкинского городского округа»</t>
  </si>
  <si>
    <t>Общая площадь благоустроенных озелененных территорий</t>
  </si>
  <si>
    <t>9.5.3.</t>
  </si>
  <si>
    <t>Основное мероприятие «Мониторинг окружающей среды»</t>
  </si>
  <si>
    <t>Доля компенсационных расходов на проведение мониторинговых работ за загрязнением атмосферного воздуха в пункте наблюдений от фактически проведенных</t>
  </si>
  <si>
    <t>9.5.4.</t>
  </si>
  <si>
    <t>Доля компенсационных расходов на предоставление государственных гарантий от фактически предоставленных услуг</t>
  </si>
  <si>
    <t>9.6.</t>
  </si>
  <si>
    <t>Обеспечение уровня достижения показателей конечных результатов Программы, %</t>
  </si>
  <si>
    <t>9.6.1.</t>
  </si>
  <si>
    <t>Основное мероприятие «Обеспечение функций органов местного самоуправления»</t>
  </si>
  <si>
    <t>Уровень  выполнения показателей</t>
  </si>
  <si>
    <t>9.6.2.</t>
  </si>
  <si>
    <t>Основное мероприятие «Обеспечение деятельности (оказание услуг) подведомственных учреждений (организаций), в том числе предоставление бюджетным и автономным учреждениям субсидий»</t>
  </si>
  <si>
    <t>10.</t>
  </si>
  <si>
    <t>Доля площади убираемой территории в общей площади, подлежащей уборке</t>
  </si>
  <si>
    <t>Доля механизированной уборки в общем объеме работ по содержанию улично-дорожной сети</t>
  </si>
  <si>
    <t xml:space="preserve">Доля благоустроенных дворовых территорий в общем количестве дворовых территорий многоквартирных домов </t>
  </si>
  <si>
    <t>10.3.</t>
  </si>
  <si>
    <t>10.3.1.</t>
  </si>
  <si>
    <t>Основное мероприятие "Содержание и ремонт автомобильных дорог общего пользования местного значения"</t>
  </si>
  <si>
    <t>Площадь убираемой территории</t>
  </si>
  <si>
    <t>тыс. м2</t>
  </si>
  <si>
    <t xml:space="preserve"> Площадь территории, убираемой механизированным способом</t>
  </si>
  <si>
    <t xml:space="preserve">Доля благоустроенных дворовых территорий в общем количестве дворовых территорий многоквартирных домов                         </t>
  </si>
  <si>
    <t>Основное мероприятие «Благоустройство дворовых территорий»</t>
  </si>
  <si>
    <t xml:space="preserve">Количество капитально отремонтированных  придомовых  территорий и проездов к дворовым территориям многоквартирных домов                                    </t>
  </si>
  <si>
    <t>11.</t>
  </si>
  <si>
    <t>11.1.</t>
  </si>
  <si>
    <t>11.1.1.</t>
  </si>
  <si>
    <t>Основное мероприятие «Обеспечение предоставления государственных и муниципальных услуг с использованием современных информационных и телекоммуникационных технологий»</t>
  </si>
  <si>
    <t>11.1.2.</t>
  </si>
  <si>
    <t>Основное мероприятие «Развитие и модернизация информационно-коммуникационной инфраструктуры связи»</t>
  </si>
  <si>
    <t>11.1.3.</t>
  </si>
  <si>
    <t xml:space="preserve">Основное мероприятие «Модернизация и развитие программного и технического комплекса 
корпоративной сети органов местного самоуправления Губкинского городского округа»
</t>
  </si>
  <si>
    <t>11.1.4.</t>
  </si>
  <si>
    <t>штук</t>
  </si>
  <si>
    <t>11.1.5.</t>
  </si>
  <si>
    <t>11.1.6.</t>
  </si>
  <si>
    <t>Основное мероприятие «Обеспечение информационной безопасности»</t>
  </si>
  <si>
    <t>Основное мероприятие «Обеспечение информационной открытости, прозрачности механизмов управления и доступности информации»</t>
  </si>
  <si>
    <t>11.2.</t>
  </si>
  <si>
    <t>Доля граждан, удовлетворенных качеством предоставления государственных и муниципальных услуг в МАУ МФЦ, %</t>
  </si>
  <si>
    <t>11.2.1.</t>
  </si>
  <si>
    <t>Основное мероприятие «Создание условий для предоставления государственных и муниципальных услуг по принципу «одного окна» на базе МАУ МФЦ»</t>
  </si>
  <si>
    <t>Количество заявителей, получивших услуги на площадке МАУ МФЦ, человек</t>
  </si>
  <si>
    <t>человек</t>
  </si>
  <si>
    <t>11.2.2.</t>
  </si>
  <si>
    <t>Основное мероприятие «Обеспечение информационной безопасности в МАУ МФЦ»</t>
  </si>
  <si>
    <t>Доля АРМ сотрудников МАУ МФЦ, обрабатывающих  информацию ограничен-ного доступа и задействованных в системе юридически значимого электронного документооборота c использованием электронной подписи, защищенных по требованию безопасности информации, %</t>
  </si>
  <si>
    <t>12.</t>
  </si>
  <si>
    <t>Доля объектов недвижимости, права на которые зарегистрированы, в общем количестве объектов недвижимости, находящихся в муниципальной собственности</t>
  </si>
  <si>
    <t>Неналоговые доходы  от сдачи в аренду муниципального имущества, зачисляемые в бюджет Губкинского городского округа</t>
  </si>
  <si>
    <t>тыс. руб.</t>
  </si>
  <si>
    <t>Неналоговые доходы  от приватизации  муниципального имущества, зачисляемые в бюджет Губкинского городского округа</t>
  </si>
  <si>
    <t>Неналоговые доходы от сдачи в аренду земельных участков, зачисляемые в бюджет Губкинского городского округа</t>
  </si>
  <si>
    <t>Неналоговые доходы от продажи земельных участков, зачисляемые в бюджет Губкинского городского округа</t>
  </si>
  <si>
    <t>Доля площади земельных участков, являющихся объектами налогобложения земельным налогом от площади территории Губкинского городского округа</t>
  </si>
  <si>
    <t>Достижение  предусмотренных Программой, подпрограммами значений целевых показателей (индикаторов) в установленные сроки</t>
  </si>
  <si>
    <t>12.1.</t>
  </si>
  <si>
    <t>12.1.1.</t>
  </si>
  <si>
    <t>Вовлечение в арендные отношения неиспользуемого муниципального  имущества с учетом оценки объектов недвижимости</t>
  </si>
  <si>
    <t>кол-во объектов</t>
  </si>
  <si>
    <t>Исполнение Программы приватизации муниципального имущества</t>
  </si>
  <si>
    <t>Оказание имущественной поддержки субъектам малого и среднего предпринимательства  в рамках федеральных законов от 22.07.2008 г. № 159-ФЗ и  от 26.07.2006 г. 135-ФЗ</t>
  </si>
  <si>
    <t>кол-во договоров</t>
  </si>
  <si>
    <t>Приобретение объектов недвижимости в муниципальную собственность</t>
  </si>
  <si>
    <t>Целевое и эффективное использование выделяемых бюджетных средств</t>
  </si>
  <si>
    <t>12.1.2.</t>
  </si>
  <si>
    <t>Уровень выполнения показателей, доведенных муниципальным заданием подведомственному учреждению</t>
  </si>
  <si>
    <t>12.1.3.</t>
  </si>
  <si>
    <t>Приобретение и сопровождение программного продукта для улучшения обслуживания населения</t>
  </si>
  <si>
    <t>12.1.4.</t>
  </si>
  <si>
    <t>12.2.</t>
  </si>
  <si>
    <t>тыс.руб</t>
  </si>
  <si>
    <t>Доля площади земельных участков, являющихся объектами налогообложения земельным налогом от площади территории Губкинского городского округа</t>
  </si>
  <si>
    <t>12.2.1.</t>
  </si>
  <si>
    <t xml:space="preserve">Проведение закупки на оказание услуг по изготовлению межевых планов земельных участков </t>
  </si>
  <si>
    <t xml:space="preserve">Проведение закупки на оказание услуг по оценке рыночной стоимости земельных участков </t>
  </si>
  <si>
    <t>Постановка на государственный учет формируемых земельных участков</t>
  </si>
  <si>
    <t>12.3.</t>
  </si>
  <si>
    <t>Достижение предусмотренных Программой, подпрограммами значений целевых показателей (индикаторов) в установленные сроки</t>
  </si>
  <si>
    <t>12.3.1.</t>
  </si>
  <si>
    <t>Осуществление мероприятий по инвентаризации земельных участков на территории Губкинского городского округа</t>
  </si>
  <si>
    <t>Осуществление мероприятий по контролю за сохранностью и эффективным использованием имущества Губкинского городского округа</t>
  </si>
  <si>
    <t>12.3.2.</t>
  </si>
  <si>
    <t>13.</t>
  </si>
  <si>
    <t>13.1.</t>
  </si>
  <si>
    <t>13.2.</t>
  </si>
  <si>
    <t>13.3.</t>
  </si>
  <si>
    <t>Основное мероприятие "Развитие сети учреждений культурно-досугового типа"</t>
  </si>
  <si>
    <t>Источник ресурсного обеспечения</t>
  </si>
  <si>
    <t>План</t>
  </si>
  <si>
    <t>Финансирование</t>
  </si>
  <si>
    <t>Отклонение, %</t>
  </si>
  <si>
    <t>Сумма, тыс. рублей</t>
  </si>
  <si>
    <t>Удельный вес, %</t>
  </si>
  <si>
    <t>Всего, в том числе:</t>
  </si>
  <si>
    <t>Бюджет Губкинского городского округа</t>
  </si>
  <si>
    <t>Федеральный бюджет</t>
  </si>
  <si>
    <t>Областной бюджет</t>
  </si>
  <si>
    <t>Иные источники</t>
  </si>
  <si>
    <t>Основное мероприятие  «Мероприятия по обеспечению безопасности дорожного движения»</t>
  </si>
  <si>
    <t xml:space="preserve">Мероприятие «Приобретение для дошкольных образовательных организаций оборудования, позволяющего в игровой форме формировать навыки безопасного поведения на дороге»
</t>
  </si>
  <si>
    <t>Мероприятие  «Изготовление и распространение световозвращающих приспособлений в среде дошкольников и учащихся младших классов образовательных организаций»</t>
  </si>
  <si>
    <t>Основное мероприятие «Обеспечение деятельности (оказании услуг) подведомственных учреждений (организаций), в  том  числе  предоставление  муниципальным   бюджетным и автономным   учреждениям субсидий»</t>
  </si>
  <si>
    <t>1.2.2.</t>
  </si>
  <si>
    <t xml:space="preserve">Основное мероприятие «Мероприятия, направленные на мотивацию к здоровому образу жизни» </t>
  </si>
  <si>
    <t>Основное мероприятие  «Мероприятия, направленные на создание условий для обучения, творческого развития, оздоровления, временной занятости и трудоустройства несовершеннолетних и их правовое воспитание»</t>
  </si>
  <si>
    <t>Основное мероприятие  «Мероприятия, направленные  на повышение эффективности работы системы профилактики безнадзорности и правонарушений»</t>
  </si>
  <si>
    <t>Основное мероприятие «Создание и организация деятельности территориальных комиссий по делам несовершеннолетних и защите их прав»</t>
  </si>
  <si>
    <t xml:space="preserve">1.4. </t>
  </si>
  <si>
    <t xml:space="preserve">Основное мероприятие "Развитие моделей и форм вовлечения молодежи в трудовую и экономическую деятельность" </t>
  </si>
  <si>
    <t xml:space="preserve">Основное мероприятие "Мероприятия по развитию активности и вовлечению всех групп молодежи в социальную практику" </t>
  </si>
  <si>
    <t>Основное мероприятие "Обеспечение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 "</t>
  </si>
  <si>
    <t>Основное мероприятие  "Мероприятия по патриотическому воспитанию граждан в ходе историко-патриотических мероприятий"</t>
  </si>
  <si>
    <t>Основное мероприятие  "Мероприятия по обеспечению жильем молодых семей"</t>
  </si>
  <si>
    <t>3.3.2.</t>
  </si>
  <si>
    <t>Основное мероприятие "Мероприятия по обеспечению жильем молодых семей (за счет средств субсидий из областного бюджета)"</t>
  </si>
  <si>
    <t>3.3.3.</t>
  </si>
  <si>
    <t>Основное мероприятие "Реконструкция и капитальный ремонт учреждений"</t>
  </si>
  <si>
    <t>Основное мероприятие "Мероприятия по событийному туризму"</t>
  </si>
  <si>
    <t>Основное мероприятие "Организация бухгалтерского обслуживания учреждений"</t>
  </si>
  <si>
    <t>Основное мероприятие "Меры социальной поддержки работников муниципальных учреждений культуры, расположенных в сельских населенных  пунктах, рабочих поселках (поселках городского типа)"</t>
  </si>
  <si>
    <t>Основное мероприятие "Оплата жилищно-коммунальных услуг отдельным категориям граждан (за счет субвенций из федерального бюджета)"</t>
  </si>
  <si>
    <t>Основное мероприятие "Предоставление гражданам адресных субсидий на оплату жилого помещения и коммунальных услуг"</t>
  </si>
  <si>
    <t>Основное мероприятие "Социальная поддержка Героев Социалистического Труда и полных кавалеров ордена Трудовой Славы"</t>
  </si>
  <si>
    <t>Основное мероприятие "Оплата ежемесячных денежных выплат  реабилитированным лицам"</t>
  </si>
  <si>
    <t>Основное мероприятие "Оплата ежемесячных денежных выплат лицам, признанным пострадавшими от политических репрессий"</t>
  </si>
  <si>
    <t>Основное мероприятие "Выплата субсидий ветеранам боевых действий и  другим категориям военнослужащих"</t>
  </si>
  <si>
    <t>Основное мероприятие "Осуществление мер соцзащиты многодетных семей (оплата услуг связи)"</t>
  </si>
  <si>
    <t xml:space="preserve">Основное мероприятие "Выплата пенсии за выслугу лет лицам, замещавшим  муниципальные должности и должности муниципальной службы" </t>
  </si>
  <si>
    <t>Основное мероприятие "Предоставление ежемесячного пособия Почетным гражданам города Губкина и Губкинского района"</t>
  </si>
  <si>
    <t>Основное мероприятие "Организация и проведение социально-культурных мероприятий для многодетных семей и семей, воспитывающих детей-инвалидов"</t>
  </si>
  <si>
    <t>Основное мероприятие "Повышение доступности и качества реабилитационных услуг для инвалидов"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</si>
  <si>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</si>
  <si>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5.6.6.</t>
  </si>
  <si>
    <t>Основное мероприятие  "Укрепление материально-технической базы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 в рамках подпрограммы "Развитие физической культуры и массового спорта в Губкинскои городском округе"</t>
  </si>
  <si>
    <t>Основное мероприятие  "Мероприятия, направленные на повышение уровня профессионального мастерства"</t>
  </si>
  <si>
    <t>Основное мероприятие  "Мероприятие по поддержке субъектов малого и среднего предпринимательства в области ремесленной и выставочно-ярмарочной деятельности"</t>
  </si>
  <si>
    <t xml:space="preserve">Основное мероприятие  "Возмещение части процентной ставки по долгосрочным, среднесрочным и краткосрочным кредитам, взятым малыми формами хозяйствования </t>
  </si>
  <si>
    <t>Подпрограмма 1 «Подготовка проектов планировки территорий Губкинского городского округа»</t>
  </si>
  <si>
    <t>Основное мероприятие  «Проектные работы по планировке территории округа»</t>
  </si>
  <si>
    <t>Подпрограмма 2 «Капитальный ремонт многоквартирных домов Губкинского городского округа»</t>
  </si>
  <si>
    <t>Основное мероприятие  «Капитальный ремонт многоквартирных домов»</t>
  </si>
  <si>
    <t>Основное мероприятие «Обеспечение мероприятий по переселению граждан из аварийного жилищного фонда за счет средств, поступающих от Фонда содействия реформирования жилищно-коммунального хозяйства»</t>
  </si>
  <si>
    <t>Основное мероприятие  «Мониторинг окружающей среды»</t>
  </si>
  <si>
    <t>Основное мероприятие «Выплата социального пособия на погребение и возмещение расходов по гарантированному перечню услуг по погребению в рамках ст. 12 Федерального закона от 12.01.1996  № 8 -ФЗ»</t>
  </si>
  <si>
    <t xml:space="preserve">Основное мероприятие "Содержание и ремонт автомобильных дорог общего пользования местного значения"               </t>
  </si>
  <si>
    <t xml:space="preserve">Основное мероприятие "Благоустройство дворовых территорий"               </t>
  </si>
  <si>
    <t xml:space="preserve">Всего, в том числе: </t>
  </si>
  <si>
    <t>Основное мероприятие «Обеспечение предоставления государственных и муниципальных услуг с применением информационных и телекоммуникационных технологий»</t>
  </si>
  <si>
    <t xml:space="preserve">Иные источники
</t>
  </si>
  <si>
    <r>
      <t>Основное мероприятие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«Совершенствование и сопровождение системы  информационно-аналитического обеспечения деятельности органов местного самоуправления Губкинского городского округа»</t>
    </r>
  </si>
  <si>
    <t>Основное мероприятие  «Обеспечение информационной открытости, прозрачности механизмов управления и доступности информации»</t>
  </si>
  <si>
    <t>Основное мероприятие  "Мероприятия по эффективному использованию и оптимизации состава муниципального имущества"</t>
  </si>
  <si>
    <t>Основное мероприятие  "Создание и организация деятельности территориальных комиссий по делам несовершеннолетних и защите их прав "</t>
  </si>
  <si>
    <t>Основное мероприятие "Мероприятия, направленные на формирование земельных участков и их рыночной оценки"</t>
  </si>
  <si>
    <t>5.</t>
  </si>
  <si>
    <t>10.1.</t>
  </si>
  <si>
    <t>10.2.</t>
  </si>
  <si>
    <t>Основное мероприятие "Возмещение части процентной ставки по долгосрочным, среднесрочным и краткосрочным кредитам, взятым малыми формами хозяйствования"</t>
  </si>
  <si>
    <t>Количество субъектов малого и среднего предпринимательства, получателей субсидии</t>
  </si>
  <si>
    <t>8.3.3.4.</t>
  </si>
  <si>
    <t>Мероприятие «Субсидирование части затрат субъектов социального предпринимательства - субъектов малого и среднего предпринимательства, осуществляющих социально ориентированную деятельность, направленную на достижение общественно полезных целей, улучшение условий жизнедеятельности гражданина и (или) расширение его возможностей самостоятельно обеспечивать свои основные жизненные потребности, а также на обеспечение занятости, оказание поддержки инвалидам, гражданам пожилого возраста и лицам, находящимся в трудной жизненной ситуации»</t>
  </si>
  <si>
    <t>Мероприятие " Предоставление на конкурсной основе грантов в форме субсидий из бюджета Губкинского городского округа субъектам малого и среднего предпринимательства на реализацию бизнес-проектов в приоритетных для экономики Губкинского городского округа видах предпринимательской деятельности"</t>
  </si>
  <si>
    <t>часов</t>
  </si>
  <si>
    <t>Выполнение работ по проведению технической инвентаризации и изготовление технической документации на объекты недвижимости для последующей государственной регистрации прав собственности Губкинского городского округа на объекты недвижимого имущества</t>
  </si>
  <si>
    <t>2.1.1.</t>
  </si>
  <si>
    <t>2.1.2.</t>
  </si>
  <si>
    <t>2.1.3.</t>
  </si>
  <si>
    <t>2.1.4.</t>
  </si>
  <si>
    <t>Предоставление в собственность, аренду либо в постоянное (бессрочное) пользование земельных участков</t>
  </si>
  <si>
    <t>2.1.5.</t>
  </si>
  <si>
    <t>Доля муниципальных  служащих  органов местного самоуправления  городского округа, прошедших обучение, переподготовку, повышение квалификации, от общего количества  муниципальных служащих</t>
  </si>
  <si>
    <t>Охват руководящих и педагогических работников различными формами повышения квалификации</t>
  </si>
  <si>
    <t>Основное мероприятие "Обеспечение реализации прав граждан на получение общедоступного и бесплатного дошкольного образования в муниципальных и негосударственных дошкольных образовательных организациях"</t>
  </si>
  <si>
    <t>Основное мероприятие "Обеспечение деятельности (оказание услуг) подведомственных организаций, в том числе предоставление муниципальным бюджетным и автономным организациям субсидий"</t>
  </si>
  <si>
    <t>Укомплектованность образовательной организации воспитанниками</t>
  </si>
  <si>
    <t>Основное мероприятие "Укрепление материально-технической базы подведомственных организаций, в том числе реализация мероприятий за счет субсидии на иные цели, предоставляемых муниципальным бюджетным и автономным организациям"</t>
  </si>
  <si>
    <t>Удовлетворенность населения качеством дошкольного образования  от общего числа опрошенных родителей, дети которых посещающих детские дошкольные организации</t>
  </si>
  <si>
    <t>Основное мероприятие "Поддержка альтернативных форм представления дошкольного образования (за счет средств  городского  округа и областного бюджета)"</t>
  </si>
  <si>
    <t>Удельный вес численности воспитанников негосударственных дошкольных образовательных организаций в общей численности воспитанников дошкольных образовательных организаций</t>
  </si>
  <si>
    <t>Качество  знаний  учащихся</t>
  </si>
  <si>
    <t>Удельный вес обучающихся в современных условиях (создано от 80% до 100% современных условий)</t>
  </si>
  <si>
    <t>Удельный вес педагогических работников, охваченных мерами социальной поддержки в виде выплат за классное руководство и выплат по ипотечному кредиту, от общего количества педагогических работников общеобразовательных организаций</t>
  </si>
  <si>
    <t>Основное мероприятие "Обеспечение реализации прав граждан на получение общедоступного и бесплатного образования в рамках государственного стандарта общего образования"</t>
  </si>
  <si>
    <t>2.2.1.</t>
  </si>
  <si>
    <t>Доля обучающихся, обеспеченных качественными услугами школьного образования</t>
  </si>
  <si>
    <t>Доля детей с ограниченными возможностями здоровья, детей-инвалидов, получающих общедоступное и бесплатное образование в рамках государственного стандарта общего образования, от общей численности детей с ограниченными возможностями здоровья, детей-инвалидов в округе, подлежащих обучению</t>
  </si>
  <si>
    <t>Основное мероприятие "Обеспечение деятельности (оказание услуг) подведомственных организаций, в том числе предоставление муниципальным  бюджетным и автономным организациям субсидий"</t>
  </si>
  <si>
    <t>2.2.2.</t>
  </si>
  <si>
    <t>2.2.3.</t>
  </si>
  <si>
    <t>Основное мероприятие "Укрепление материально-технической базы подведомственных организаций, в том числе реализация мероприятий за счет субсидии на иные цели предоставляемых муниципальным бюджетным и автономным организациям"</t>
  </si>
  <si>
    <t>2.2.3.1.</t>
  </si>
  <si>
    <t>2.2.4.</t>
  </si>
  <si>
    <t>2.2.5.</t>
  </si>
  <si>
    <t xml:space="preserve"> Процент освоения выделенных денежных средств</t>
  </si>
  <si>
    <t>Основное мероприятие "Создание в общеобразовательных организациях, расположенных в сельской местности, условий для занятия физической культурой и спортом"</t>
  </si>
  <si>
    <t>Удовлетворенность населения качеством общего образования от общего числа опрошенных родителей, дети которых посещают общеобразовательные организации"</t>
  </si>
  <si>
    <t>Доля аудиторий пунктов проведения единого государственного экзамена, обеспеченных системой видеонаблюдения, в общем количестве аудиторий пунктов проведения единого государственного экзамена</t>
  </si>
  <si>
    <t>Доля обучающихся, обеспеченных качественным горячим питанием</t>
  </si>
  <si>
    <t>2.2.6.</t>
  </si>
  <si>
    <t>Основное мероприятие "Возмещение части затрат в связи с предоставлением учителям общеобразовательных организаций ипотечного кредита"</t>
  </si>
  <si>
    <t>Основное мероприятие "Выплата ежемесячного денежного вознаграждения за классное руководство"</t>
  </si>
  <si>
    <t>2.2.7.</t>
  </si>
  <si>
    <t xml:space="preserve"> Доля педагогических работников, получающих вознаграждение за классное руководство,  к общему числу педагогических работников, выполняющих функции классного руководителя</t>
  </si>
  <si>
    <t>Доля детей, охваченных дополнительными образовательными программами в организациях дополнительного образования детей, подведомственных управлению образования, в общей численности детей школьного возраста</t>
  </si>
  <si>
    <t>Удельный вес численности обучающихся по дополнительным образовательным программам, участвующих в олимпиадах  и конкурсах различного уровня, в общей численности обучающихся по дополнительным образовательным программам</t>
  </si>
  <si>
    <t>Уровень материально-технического обеспечения дополнительного образования детей в соответствии с реализуемыми образовательными программами по направлениям деятельности</t>
  </si>
  <si>
    <t>2.3.1.</t>
  </si>
  <si>
    <t>Основное мероприятие "Обеспечение  деятельности (оказание услуг) подведомственных организаций, в том числе на предоставление  муниципальным бюджетным и автономным организациям субсидий"</t>
  </si>
  <si>
    <t>2.3.2.</t>
  </si>
  <si>
    <t>2.3.3.</t>
  </si>
  <si>
    <t>2.3.4.</t>
  </si>
  <si>
    <t>Удовлетворенность населения качеством дополнительного образования от общего числа опрошенных родителей, дети которых посещают организации дополнительно образования</t>
  </si>
  <si>
    <t>Удельный вес  детей и подростков, успешно социализированных  в общество сверстников, от общего количества получивших   специализированную помощь</t>
  </si>
  <si>
    <t>Основное мероприятие "Обеспечение деятельности (оказание услуг) подведомственных организаций, в том числе на предоставление муниципальным бюджетным и автономным организациям субсидий"</t>
  </si>
  <si>
    <t>2.4.1.</t>
  </si>
  <si>
    <t>2.4.2.</t>
  </si>
  <si>
    <t>Количество проведённых  методических мероприятий для руководителей и педагогов образовательных организаций</t>
  </si>
  <si>
    <t>Удельный вес педагогических и руководящих работников, принявших участие в мероприятиях различного уровня</t>
  </si>
  <si>
    <t>Основное мероприятие " Обеспечение деятельности (оказание услуг) подведомственных организаций, в том числе на предоставление муниципальным бюджетным и автономным организациям субсидий"</t>
  </si>
  <si>
    <t>Уровень выполнения  показателей,  доведённых муниципальным заданием</t>
  </si>
  <si>
    <t>2.5.1.</t>
  </si>
  <si>
    <t>2.5.2.</t>
  </si>
  <si>
    <t>Процент освоения выделенных денежных средств</t>
  </si>
  <si>
    <t>2.5.3.</t>
  </si>
  <si>
    <t>Основное мероприятие "Субсидии на мероприятия по проведению оздоровительной кампании детей"</t>
  </si>
  <si>
    <t>Доля детей, охваченных отдыхом и оздоровлением, а также  спортивно-досуговой деятельностью в МБОУ «СОК «Орлёнок», от общего количества школьников</t>
  </si>
  <si>
    <t>2.6.1.</t>
  </si>
  <si>
    <t>Доля детей, находящихся в трудной жизненной ситуации, охваченных организованным отдыхом и оздоровлением, в общем количестве выявленных детей, находящихся в трудной жизненной ситуации</t>
  </si>
  <si>
    <t>Основное мероприятие "Мероприятия по проведению оздоровительной кампании детей в лагерях с дневным пребыванием и лагерях труда и отдыха"</t>
  </si>
  <si>
    <t>Численность детей школьного возраста, оздоровленных на базе пришкольных лагерей, лагерей труда и отдыха</t>
  </si>
  <si>
    <t>2.6.2.</t>
  </si>
  <si>
    <t>2.6.3.</t>
  </si>
  <si>
    <t>2.6.4.</t>
  </si>
  <si>
    <t>Основное мероприятие "Обеспечение деятельности (оказание услуг) подведомственных организаций, в том числе на предоставление муниципальным, бюджетным и автономным организациям субсидий"</t>
  </si>
  <si>
    <t>Доля муниципальных  служащих  городского округа, прошедших обучение, переподготовку, повышение квалификации (в процентах от общего количества муниципальных служащих)</t>
  </si>
  <si>
    <t>Основное мероприятие "Мероприятия по проведению оздоровительной кампании детей на базе загородных оздоровительных организаций стационарного типа"</t>
  </si>
  <si>
    <t>2.7.1.</t>
  </si>
  <si>
    <t>Процент проведения профессиональной подготовки, переподготовки и повышения квалификации специалистов в общем объеме запланированных мероприятий, %</t>
  </si>
  <si>
    <t>2.8.1.</t>
  </si>
  <si>
    <t>2.8.2.</t>
  </si>
  <si>
    <t>2.8.3.</t>
  </si>
  <si>
    <t>2.8.4.</t>
  </si>
  <si>
    <t>2.8.5.</t>
  </si>
  <si>
    <t>Основное мероприятие "Организация бухгалтерского обслуживания организаций"</t>
  </si>
  <si>
    <t>Процент обслуживания подведомственных образовательных организаций  в рамках организации, ведения бухгалтерского учета в общем количестве подведомственных образовательных организаций</t>
  </si>
  <si>
    <t>Процент обслуживания подведомственных образовательных организаций в рамках организации материально-технического снабжения, в общем количестве подведомственных  образовательных организаций</t>
  </si>
  <si>
    <t>Доля педагогических работников, пользующихся социальной льготой на бесплатную жилую площадь с отоплением и освещением,  от общего количества педагогических работников, претендующих на указанное право</t>
  </si>
  <si>
    <t>Доля молодежи, охваченной мероприятиями по пропаганде здорового образа жизни и профилактике негативных явлений</t>
  </si>
  <si>
    <t>13.4.</t>
  </si>
  <si>
    <t>13.5.</t>
  </si>
  <si>
    <t>Основное мероприятие "Софинансирование капитальных вложений (строительства, реконструкции) в объекты муниципальной собственности"</t>
  </si>
  <si>
    <t>12.2.2.</t>
  </si>
  <si>
    <t>2.2.3.2.</t>
  </si>
  <si>
    <t>Основное мероприятие  "Мероприятия"</t>
  </si>
  <si>
    <t>Доля молодежи, вовлеченной в волонтерскую деятельность, деятельность трудовых объединений, студенческих трудовых отрядов, молодежных бирж труда и других форм занятости</t>
  </si>
  <si>
    <t>Основное мероприятие "Мероприятия молодежной политики, направленные на создание целостной системы молодежных информационных ресурсов"</t>
  </si>
  <si>
    <t>Колличество отработанных площадей</t>
  </si>
  <si>
    <t>Основное мероприятие "Мероприятия по предупреждению и ликвидации чрезвычайных ситуаций природного и техногенного характера"</t>
  </si>
  <si>
    <t>1.4.3.</t>
  </si>
  <si>
    <t>Основное мероприятие "Мероприятия по осуществлению дополнительных мер социальной защиты семей, родивших третьего и последующих детей по предоставлению материнского (семейного) капитала"</t>
  </si>
  <si>
    <t xml:space="preserve">
Обеспечение ежегодного уровня достижения показателей Программы
</t>
  </si>
  <si>
    <t>Количество граждан, получивших меру социальной поддержки (безвозмездную субсидию), установленную Федеральным законом от 12 января 1995г. №5-ФЗ «О ветеранах» в соответствии с Указом Президента РФ от 7 мая 2008 года №714 «Об обеспечении жильем ветеранов ВОВ 1941-1945 гг.»</t>
  </si>
  <si>
    <t>Доля населенных пунктов, обеспеченных  подъездными дорогами с твердым покрытием</t>
  </si>
  <si>
    <t>Доля протяженности   автомобильных дорог общего пользования местного значения,  соответствующих нормативным требованиям к транспортно-эксплуатационным показателям, в общей протяженности автодорог общего пользования местного значения</t>
  </si>
  <si>
    <t>Прирост количества населенных пунктов, обеспеченных круглогодичной связью с сетью автомобильных дорог общего пользования по дорогам с твердым покрытием</t>
  </si>
  <si>
    <t>10.1.1.</t>
  </si>
  <si>
    <t>Протяженность построенных подъездных дорог с твердым покрытием к сельским населенным пунктам</t>
  </si>
  <si>
    <t xml:space="preserve"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 </t>
  </si>
  <si>
    <t>Основное мероприятие «Капитальный ремонт дорог по сельским населенным пунктам городского округа»</t>
  </si>
  <si>
    <t>Основное мероприятие «Строительство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пользования»</t>
  </si>
  <si>
    <t>Протяженность капитально отремонтированных дорог по  населенным пунктам</t>
  </si>
  <si>
    <t>Протяженность капитально отремонтированных дорог в г. Губкине</t>
  </si>
  <si>
    <t>10.1.2.</t>
  </si>
  <si>
    <t>Основное мероприятие «Совершенствование и сопровождение системы  информационно-аналитического обеспечения деятельности органов местного самоуправления Губкинского городского округа»</t>
  </si>
  <si>
    <t>Подпрограмма 2 "Социальное обслуживание населения"</t>
  </si>
  <si>
    <t>Подпрограмма 3 "Социальная поддержка семьи и детей"</t>
  </si>
  <si>
    <t>Подпрограмма 5 "Обеспечение жильем отдельных категорий граждан"</t>
  </si>
  <si>
    <t>Основное мероприятие "Обеспечение функций органов местного самоуправления»</t>
  </si>
  <si>
    <t xml:space="preserve">"Капитальный ремонт автомобильных дорог по населенным пунктам городского округа" </t>
  </si>
  <si>
    <r>
      <t xml:space="preserve">Основное мероприятие </t>
    </r>
    <r>
      <rPr>
        <sz val="12"/>
        <rFont val="Times New Roman"/>
        <family val="1"/>
        <charset val="204"/>
      </rPr>
      <t>«Модернизация и развитие программного и технического комплекса корпоративной сети органов местного самоуправления Губкинского городского округа»</t>
    </r>
  </si>
  <si>
    <t>Мероприятие «Приобретение для дошкольных образовательных организаций оборудования, позволяющего в игровой форме формировать навыки безопасного поведения на дороге»</t>
  </si>
  <si>
    <t>Мероприятие «Организационно-планировочные и инженерные меры совершенствования организации движения транспорта и пешеходов»</t>
  </si>
  <si>
    <t>Доля детей, нуждающихся  в получении услуг дошкольного образования  и не обеспеченных данными услугами, в общей численности  детей дошкольного возраста</t>
  </si>
  <si>
    <t>Качество знаний обучающихся  общеобразовательных организаций</t>
  </si>
  <si>
    <t>Удельный вес  детей и подростков, успешно социализированных  в общество сверстников, от общего количества получивших   специализированную помощь, %</t>
  </si>
  <si>
    <t>Доля детей, охваченных  организованным отдыхом и оздоровлением  на базе оздоровительных лагерей   с дневным пребыванием   в организациях, подведомственных управлению образования, в общей численности детей в общеобразовательных организациях</t>
  </si>
  <si>
    <t>Уровень ежегодного достижения показателей Программы  и ее подпрограмм</t>
  </si>
  <si>
    <t>Доля детей, нуждающихся  в получении услуг дошкольного образования и не обеспеченных данными услугами, в общей численности детей дошкольного возраста</t>
  </si>
  <si>
    <t>Удельный вес воспитанников дошкольных образовательных организаций, обучающихся по программам, соответствующим федеральным государственным образовательным стандартам дошкольного образования, в общей численности воспитанников дошкольных образовательных организаций</t>
  </si>
  <si>
    <t>Соотношение средней заработной платы педагогических работников общего образования к средней заработной плате субъекта РФ</t>
  </si>
  <si>
    <t>Укомплектованность образовательной организации обучающимися</t>
  </si>
  <si>
    <t>Доля обучающихся общеобразовательных организаций, участвующих в мероприятиях, направленных на формирование здорового образа жизни и культуры питания</t>
  </si>
  <si>
    <t>Доля обязательств, взятых регионом по субсидированию первоначального взноса по выданным кредитам</t>
  </si>
  <si>
    <t>Охват  детей,  получающих дополнительное образование  в детских школах искусств, подведомственных управлению культуры</t>
  </si>
  <si>
    <t>Количество совместных мероприятий,  проведённых  МБУ "Центр психолого-педагогической, медицинской и социальной помощи"  с педагогами образовательных организаций</t>
  </si>
  <si>
    <t>Доля проведённых  индивидуально-ориентированных и коррекционно-развивающих программ с детьми в общем объеме запланированных мероприятий</t>
  </si>
  <si>
    <t>Доля детей, охваченных  организованным отдыхом и оздоровлением  на базе оздоровительных лагерей   с дневным пребыванием   в учреждениях, подведомственных управлению образования, в общей численности детей в  общеобразовательных организациях</t>
  </si>
  <si>
    <t>Численность отдыхающих МБОУ «СОК «Орлёнок»</t>
  </si>
  <si>
    <t>Доля муниципальных  служащих, должностные обязанности которых содержат утвержденные показатели результативности</t>
  </si>
  <si>
    <t>Доля муниципальных служащих городского округа, прошедших повышение квалификации по проектному управлению</t>
  </si>
  <si>
    <t>Доля работников, пользующихся социальной льготой на бесплатную жилую площадь с отоплением и освещением,  от общего количества педагогических работников, претендующих на указанное право</t>
  </si>
  <si>
    <t xml:space="preserve">Уровень выполнения параметров, доведенных муниципальным заданием </t>
  </si>
  <si>
    <t>Число учреждений</t>
  </si>
  <si>
    <t>Количество электронных документов на электронных носителях в фондах муниципальных библиотек</t>
  </si>
  <si>
    <t>Число посещений Губкинского краеведческого музея с филиалами</t>
  </si>
  <si>
    <t>Доля охвата населения округа музейными услугами</t>
  </si>
  <si>
    <t>Уровень выполнения параметров, доведенных муниципальным заданием</t>
  </si>
  <si>
    <t>Доля населения, участвующего в культурно-досуговых мероприятиях клубных учреждений, от общей численности населения</t>
  </si>
  <si>
    <t>Численность туристского потока</t>
  </si>
  <si>
    <t>Основное мероприятие «Мероприятия по событийному туризму»</t>
  </si>
  <si>
    <t>Доля туристского потока от общей численности населения</t>
  </si>
  <si>
    <t>Уровень удовлетворенности населения Губкинского городского округа качеством предоставления муниципальных услуг в сфере культуры</t>
  </si>
  <si>
    <t>Уровень ежегодного достижения показателей муниципальной программы и ее подпрограмм</t>
  </si>
  <si>
    <t>Доля выполненных основных мероприятий муниципальной программы от запланированных</t>
  </si>
  <si>
    <t>Доля специалистов муниципальных учреждений культуры и искусства, проживающих и (или) работающих в сельской местности и имеющих высшее или среднее специальное образование, пользующихся социальной льготой по социальной норме общей площади жилья и нормативах потребления коммунальных услуг</t>
  </si>
  <si>
    <t>Основное мероприятие "Выплата ежемесячных денежных компенсаций расходов по оплате  жилищно-коммунальных услуг ветеранам труда"</t>
  </si>
  <si>
    <t>Основное мероприятие "Социальная  поддержка вдов  Героев Советского Союза, Героев Российской Федерации и полных кавалеров ордена Славы, Героев Социалистического Труда и полных кавалеров ордена Трудовой Славы"</t>
  </si>
  <si>
    <t>Основное мероприятие "Оплата ежемесячных денежных выплат труженикам тыла"</t>
  </si>
  <si>
    <t>Количество обучающихся, получивших меру социальной защиты многодетных семей по обеспечению школьной формой</t>
  </si>
  <si>
    <t>Количество граждан, не подлежащих обязательному социальному страхованию на случай временной нетрудоспособности и в связи с материнством, получивших меры социальной поддержки по выплате пособий при рождении ребенка гражданам</t>
  </si>
  <si>
    <t>Основное мероприятие "Выплата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риска"</t>
  </si>
  <si>
    <t>Основное мероприятие "Предоставление материальной и иной помощи для погребения"</t>
  </si>
  <si>
    <t>Основное мероприятие "Выплата пособий малоимущим гражданам и гражданам, оказавшимся в тяжелой жизненной ситуации"</t>
  </si>
  <si>
    <t>Основное мероприятие "Выплата ежемесячных пособий гражданам, имеющим детей"</t>
  </si>
  <si>
    <t>Основное мероприятия "Обеспечение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поддержки, которые относятся к ведению Российской Федерации и субъектов Российской Федерации"</t>
  </si>
  <si>
    <t>Количество реализованных проездных билетов на территории Губкинского городского округа</t>
  </si>
  <si>
    <t>Количество граждан, получивших услуги по выплате пенсии за выслугу лет лицам, замещавшим  муниципальные должности и должности муниципальной службы</t>
  </si>
  <si>
    <t>Количество граждан, получивших услуги по выплате ежемесячного пособия Почетным гражданам города Губкина и Губкинского района</t>
  </si>
  <si>
    <t>Основное мероприятие "Мероприятия по социальной поддержке некоторых категорий граждан"</t>
  </si>
  <si>
    <t xml:space="preserve">Количество  социальных услуг, оказанных муниципальными бюджетными учреждениями социального обслуживания населения </t>
  </si>
  <si>
    <t>Соотношение  средней заработной платы социальных работников и средней заработной платы в Белгородской области</t>
  </si>
  <si>
    <t>Уровень ежегодного достижения показателей Программы</t>
  </si>
  <si>
    <t>Уровень достижения обеспечения деятельности подведомственных учреждений</t>
  </si>
  <si>
    <t>Результативность деятельности тренерского состава</t>
  </si>
  <si>
    <t>Доля газетных площадей с информацией о деятельности органов местного самоуправления, в общем объеме тиража</t>
  </si>
  <si>
    <t>Доля сотрудников   редакций СМИ, принявших участие в творческих профессиональных конкурсах, от общего числа сотрудников</t>
  </si>
  <si>
    <t xml:space="preserve">Количество печатных полос </t>
  </si>
  <si>
    <t>Удельный вес численности детей, занимающихся в спортивных кружках, организованных на базе общеобразовательных организаций, в общей численности обучающихся в общеобразовательных организациях (в сельской местности)</t>
  </si>
  <si>
    <t>Сохранение контингента обучающихся в организации дополнительного образования</t>
  </si>
  <si>
    <t>Доля детей, ставших победителями и призерами муниципальных, областных, всероссийских, международных конкурсов, в общей численности детей, участвующих в указанных конкурсах</t>
  </si>
  <si>
    <t>Доля детей, включенных в систему выявления, развития одаренных детей, от общей численности обучающихся в общеобразовательных организациях</t>
  </si>
  <si>
    <t>Доля школьников, получивших выше  50 % от максимального балла за выполнение олимпиадных работ в ходе регионального этапа всероссийской олимпиады школьников, от общего количества участников</t>
  </si>
  <si>
    <t>Доля проведенных контрольно-надзорных процедур от  заявленных (запланированных)</t>
  </si>
  <si>
    <t>Количество полос формата А3 в  городской информационно-общественной газете «Новое время» с официальной информацией о деятельности органов местного самоуправления и иной официальной информацией</t>
  </si>
  <si>
    <t>Количество проведенных творческих конкурсов, направленных на развитие профессионального мастерства сотрудников редакций СМИ</t>
  </si>
  <si>
    <t>Количество посадочных мест в предприятиях общественного питания</t>
  </si>
  <si>
    <t>кол-во семей</t>
  </si>
  <si>
    <t>Количество молодежи, вовлеченной в мероприятия по информационному сопровождению</t>
  </si>
  <si>
    <t>Доля молодежи, вовлеченной в мероприятия по выявлению и продвижению талантливой молодежи, использование продуктов ее инновационной деятельности</t>
  </si>
  <si>
    <t xml:space="preserve">Основное мероприятие "Развитие и поддержка молодежных инициатив, направленных на организацию добровольческого труда молодежи" </t>
  </si>
  <si>
    <t>Количество молодежи, охваченной мероприятиями по пропаганде здорового образа жизни и профилактике негативных явлений</t>
  </si>
  <si>
    <t>Доля молодежи, охваченной мероприятиями по формированию системы духовно-нравственных ценностей и гражданской культуры</t>
  </si>
  <si>
    <t xml:space="preserve">Основное мероприятие "Мероприятия по поддержке и социальной адаптации отдельных категорий граждан молодежи" </t>
  </si>
  <si>
    <t>кол-во мероприятий</t>
  </si>
  <si>
    <t>кол-во</t>
  </si>
  <si>
    <t>Обеспечение молодых семей безвозмездной социальной выплатой на улучшение жилищных условий</t>
  </si>
  <si>
    <t>Основное мероприятие "Реализация мероприятий по обеспечению жильем молодых семей"</t>
  </si>
  <si>
    <t xml:space="preserve">Основное мероприятие "Мероприятия по формированию системы духовно-нравственных ценностей и гражданской культуры" </t>
  </si>
  <si>
    <t xml:space="preserve">Основное мероприятие  "Мероприятия по поддержке и социальной адаптации отдельных категорий граждан молодежи" </t>
  </si>
  <si>
    <t>Основное мероприятие  "Реализация молодежной политики на сельских территориях Губкинского городского округа"</t>
  </si>
  <si>
    <t>Основное мероприятие  "Мероприятия по обеспечению жильем молодых семей (за счет средств субсидий из федерального бюджета)"</t>
  </si>
  <si>
    <t>Количество субъектов малого и среднего предпринимательства, получивших поддержку</t>
  </si>
  <si>
    <t>8.3.3.6.</t>
  </si>
  <si>
    <t>Мероприятие «Субсидирование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строительство (реконструкцию) для собственных нужд производственных зданий, строений и сооружений либо приобретение оборудования в целях создания и (или) развития либо модернизации производства товаров (работ, услуг)»</t>
  </si>
  <si>
    <t>8.3.3.7.</t>
  </si>
  <si>
    <t>Мероприятие «Субсидирование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лизинговой организацией в целях создания и (или) развития либо модернизации производства товаров (работ, услуг)»</t>
  </si>
  <si>
    <t>Основное мероприятие «Комплектование книжных фондов библиотек муниципальных образований»</t>
  </si>
  <si>
    <t>4.3.3.</t>
  </si>
  <si>
    <t>4.3.5.</t>
  </si>
  <si>
    <t>4.3.6.</t>
  </si>
  <si>
    <t>Основное мероприятие «Обеспечение выполнения мероприятий в части повышения оплаты труда работникам учреждений культуры»</t>
  </si>
  <si>
    <t>4.4.6.</t>
  </si>
  <si>
    <t>4.4.7.</t>
  </si>
  <si>
    <t>4.4.9.</t>
  </si>
  <si>
    <t>Основное мероприятие «Строительство, реконструкция, приобретение объектов недвижимого имущества и капитальный ремонт объектов местного значения»</t>
  </si>
  <si>
    <t>Основное мероприятие «Строительство, реконструкция, приобретение объектов недвижимого имущества и капитальный ремонт объектов местного значения за счет субсидий, полученных из областного бюджета»</t>
  </si>
  <si>
    <t>4.1.7.</t>
  </si>
  <si>
    <t>Основное мероприятие  «Поддержка отрасли культуры (на государственную поддержку лучших работников муниципальных учреждений культуры, находящихся на сельской территории)»</t>
  </si>
  <si>
    <t>9.7.</t>
  </si>
  <si>
    <t>9.7.1.</t>
  </si>
  <si>
    <t>9.7.2.</t>
  </si>
  <si>
    <t>Подпрограмма 7 «Формирование современной городской среды на территории Губкинского городского округа на 2017 год»</t>
  </si>
  <si>
    <t>Основное мероприятие «Благоустройство дворовых территорий многоквартирных домов»</t>
  </si>
  <si>
    <t>Основное мероприятие «Благоустройство общественных территорий»</t>
  </si>
  <si>
    <t xml:space="preserve">Протяженность построенных инженерных сетей на территории Губкинского городского округа </t>
  </si>
  <si>
    <t> прогрессирующий </t>
  </si>
  <si>
    <t>Обеспечение уровня достижения показателей конечных результатов Программы</t>
  </si>
  <si>
    <t>Доля благоустроенных дворовых территорий от общего количества дворовых территорий</t>
  </si>
  <si>
    <t>Доля площади благоустроенных общественных территорий к общей площади общественных территорий</t>
  </si>
  <si>
    <t>Строительство водозабора в микрорайонах ИЖС Губкинского городского округа</t>
  </si>
  <si>
    <t>Доля благоустроенных дворовых территорий от общего количества дворовых территорий, %</t>
  </si>
  <si>
    <t>Доля площади благоустроенных общественных территорий к общей площади общественных территорий, %</t>
  </si>
  <si>
    <t>Основное мероприятие 7.1.1. «Благоустройство дворовых территорий многоквартирных домов»</t>
  </si>
  <si>
    <t>Количество благоустроенных дворовых территорий многоквартирных домов, ед.</t>
  </si>
  <si>
    <t>Основное мероприятие 7.1.2. «Благоустройство общественных территорий»</t>
  </si>
  <si>
    <t>Количество благоустроенных общественных территорий, ед.</t>
  </si>
  <si>
    <t>12.2.3.</t>
  </si>
  <si>
    <t>Государственная регистрация актов гражданского состояния и совершение иных юридически значимых действий</t>
  </si>
  <si>
    <t>Межведомственные профилактические рейды по контролю  за  несовершеннолетними и семьями,  состоящими на учете в комиссии, а также выявлении семей родителей, не должным образом исполняющие свои родительские обязанности и несовершеннолетними, склонными к правонарушению и преступлениям</t>
  </si>
  <si>
    <t>Оформление в муниципальную собственность выморочных и бесхозяйных земельных участков</t>
  </si>
  <si>
    <t>Количество кадастровых кварталов, в границах которых предполагается проведение комплексных кадастровых работ</t>
  </si>
  <si>
    <t>1.5.</t>
  </si>
  <si>
    <t>1.5.1.</t>
  </si>
  <si>
    <t xml:space="preserve">Основное мероприятие «Мероприятия  по антитеррористической и антиэкстремистской  пропаганде»
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</si>
  <si>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Мероприятия по предупреждению и ликвидации черезвычайных ситуаций природного и техногенного характера</t>
    </r>
    <r>
      <rPr>
        <sz val="12"/>
        <rFont val="Calibri"/>
        <family val="2"/>
        <charset val="204"/>
      </rPr>
      <t>»</t>
    </r>
  </si>
  <si>
    <t>Основное мероприятие  «Предоставление права  льготного проезда к  месту учебы и обратно обучающимся  общеобразовательных   организаций, в том числе интернатов, студентам и   аспирантам профессиональных образовательных организаций и организаций высшего образования»</t>
  </si>
  <si>
    <r>
      <t xml:space="preserve">Подпрограмма 1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Развитие дошкольного образования</t>
    </r>
    <r>
      <rPr>
        <b/>
        <sz val="12"/>
        <rFont val="Calibri"/>
        <family val="2"/>
        <charset val="204"/>
      </rPr>
      <t>»</t>
    </r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</si>
  <si>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Обеспечение реализации прав граждан на получение общедоступного и бесплатного дошкольного образования в муниципальных и негосударственных дошкольных образовательных организациях</t>
    </r>
    <r>
      <rPr>
        <sz val="12"/>
        <rFont val="Calibri"/>
        <family val="2"/>
        <charset val="204"/>
      </rPr>
      <t>»</t>
    </r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</si>
  <si>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Обеспечение деятельности (оказание услуг) подведомственных организаций, в том числе  предоставление муниципальным бюджетным и автономным организациям субсидий</t>
    </r>
    <r>
      <rPr>
        <sz val="12"/>
        <rFont val="Calibri"/>
        <family val="2"/>
        <charset val="204"/>
      </rPr>
      <t>»</t>
    </r>
  </si>
  <si>
    <r>
      <t>Основное мероприятие «Укрепление материально-технической базы подведомственных организаций, в том числе реализация мероприятий за счет субсидий на иные цели,  предоставляемых муниципальным бюджетным и автономным организациям</t>
    </r>
    <r>
      <rPr>
        <sz val="12"/>
        <rFont val="Calibri"/>
        <family val="2"/>
        <charset val="204"/>
      </rPr>
      <t>»</t>
    </r>
  </si>
  <si>
    <t>2.1.3.1.</t>
  </si>
  <si>
    <t>2.1.3.2.</t>
  </si>
  <si>
    <r>
      <t xml:space="preserve">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Строительство объектов муниципальной собственности</t>
    </r>
    <r>
      <rPr>
        <sz val="12"/>
        <rFont val="Calibri"/>
        <family val="2"/>
        <charset val="204"/>
      </rPr>
      <t>»</t>
    </r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</si>
  <si>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Поддержка альтернативных форм предоставления дошкольного образования (за счет средств бюджета городского округа и областного бюджета)</t>
    </r>
    <r>
      <rPr>
        <sz val="12"/>
        <rFont val="Calibri"/>
        <family val="2"/>
        <charset val="204"/>
      </rPr>
      <t>»</t>
    </r>
  </si>
  <si>
    <t>Основное мероприятие «Обеспечение реализации прав граждан на получение общедоступного и бесплатного образования в рамках государственного стандарта общего образования»</t>
  </si>
  <si>
    <t>Основное мероприятие «Обеспечение деятельности (оказание услуг) подведомственных организаций, в том числе  предоставление муниципальным бюджетным и автономным организациям субсидий»</t>
  </si>
  <si>
    <t>Основное мероприятие «Укрепление материально-технической базы подведомственных организаций, в том числе реализация мероприятий за счет субсидий на иные цели,  предоставляемых муниципальным бюджетным и автономным организациям»</t>
  </si>
  <si>
    <t>Мероприятие «Укрепление материально-технической базы подведомственных общеобразовательных организаций»</t>
  </si>
  <si>
    <t>Мероприятие  «Реконструкция и капитальный ремонт учреждений образования»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</si>
  <si>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Обеспечение видеонаблюдения аудиторий пунктов проведения единого государственного экзамена</t>
    </r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</si>
  <si>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Мероприятия по созданию условий для сохранения и укрепления здоровья детей и подростков, а также формирования у них культуры питания</t>
    </r>
    <r>
      <rPr>
        <sz val="12"/>
        <rFont val="Calibri"/>
        <family val="2"/>
        <charset val="204"/>
      </rPr>
      <t>»</t>
    </r>
  </si>
  <si>
    <r>
      <t xml:space="preserve">Основное мероприятие 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Возмещение части затрат в связи с предоставлением учителям общеобразовательных организаций ипотечного кредита</t>
    </r>
    <r>
      <rPr>
        <sz val="12"/>
        <rFont val="Calibri"/>
        <family val="2"/>
        <charset val="204"/>
      </rPr>
      <t>»</t>
    </r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</si>
  <si>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Выплата ежемесячного денежного вознаграждения за классное руководство</t>
    </r>
    <r>
      <rPr>
        <sz val="12"/>
        <rFont val="Calibri"/>
        <family val="2"/>
        <charset val="204"/>
      </rPr>
      <t>»</t>
    </r>
  </si>
  <si>
    <r>
      <t>Подпрограмма 4 «Здоровое поколение</t>
    </r>
    <r>
      <rPr>
        <b/>
        <sz val="12"/>
        <rFont val="Calibri"/>
        <family val="2"/>
        <charset val="204"/>
      </rPr>
      <t>»</t>
    </r>
  </si>
  <si>
    <t>Основное мероприятие «Мероприятия по выявлению, развитию и поддержке одаренных детей»</t>
  </si>
  <si>
    <r>
      <t xml:space="preserve">Подпрограмма 3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Развитие дополнительного образования детей, поддержка талантливых и одаренных детей»</t>
    </r>
  </si>
  <si>
    <r>
      <t>Основное мероприятие «Мероприятия</t>
    </r>
    <r>
      <rPr>
        <sz val="12"/>
        <rFont val="Calibri"/>
        <family val="2"/>
        <charset val="204"/>
      </rPr>
      <t>»</t>
    </r>
  </si>
  <si>
    <t>Подпрограмма 5 «Методическая поддержка педагогических работников образовательных организаций»</t>
  </si>
  <si>
    <t>Основное мероприятие  «Обеспечение деятельности (оказание услуг) подведомственных организаций, в том числе  предоставление муниципальным бюджетным и автономным организациям субсидий»</t>
  </si>
  <si>
    <t>Подпрограмма 6 «Обеспечение безопасного, качественного отдыха и оздоровления детей в летний период»</t>
  </si>
  <si>
    <t>Основное мероприятие «Субсидии на мероприятия по проведению оздоровительной кампании детей»</t>
  </si>
  <si>
    <t>Основное мероприятие «Мероприятия по проведению оздоровительной кампании детей  в  лагерях с дневным пребыванием и лагерях труда и отдыха»</t>
  </si>
  <si>
    <t>Основное мероприятие  «Мероприятия по проведению  оздоровительной кампании детей на базе загородных оздоровительных организаций стационарного типа»</t>
  </si>
  <si>
    <t>Подпрограмма 7 «Развитие  муниципальной кадровой политики в органах местного самоуправления Губкинского городского округа»</t>
  </si>
  <si>
    <t>Основное мероприятие «Организация бухгалтерского обслуживания организаций»</t>
  </si>
  <si>
    <t>Основное мероприятие «Меры социальной поддержки работников муниципальных образовательных организаций, проживающих и работающих в сельских населенных пунктах, рабочих поселках (поселках городского типа)»</t>
  </si>
  <si>
    <t>Основное мероприятие «Предоставление мер социальной поддержки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Белгородской области»</t>
  </si>
  <si>
    <t>2.6.5.</t>
  </si>
  <si>
    <r>
      <t xml:space="preserve">Основное мероприятие 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Укрепление материально-технической базы подведомственных организаций, в том числе реализация мероприятий за счет субсидий на иные цели, предоставляемых муниципальным бюджетным и автономным организациям</t>
    </r>
    <r>
      <rPr>
        <sz val="12"/>
        <rFont val="Calibri"/>
        <family val="2"/>
        <charset val="204"/>
      </rPr>
      <t>»</t>
    </r>
  </si>
  <si>
    <t>2.7.2.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</si>
  <si>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Повышение квалификации работников, не замещающих должности муниципальной службы органов местного самоуправления Губкинского городского округа</t>
    </r>
    <r>
      <rPr>
        <sz val="12"/>
        <rFont val="Calibri"/>
        <family val="2"/>
        <charset val="204"/>
      </rPr>
      <t>»</t>
    </r>
  </si>
  <si>
    <t>4.7.1.</t>
  </si>
  <si>
    <t>4.7.2.</t>
  </si>
  <si>
    <t>4.7.3.</t>
  </si>
  <si>
    <t>4.7.4.</t>
  </si>
  <si>
    <t>Основное мероприятие "Единовременные выплаты медицинским работникам"</t>
  </si>
  <si>
    <t>Количество фактов проявления терроризма и экстремизма</t>
  </si>
  <si>
    <t>Основное мероприятие "Мероприятия по антитеррористической и антиэкстремистской пропаганде"</t>
  </si>
  <si>
    <t>Обеспечение бесперебойной  работы камер видео-наблюдения</t>
  </si>
  <si>
    <t>Мероприятие "Укрепление материально-технической базы подведомственных дошкольных организаций"</t>
  </si>
  <si>
    <t>Мероприятие "Строительство объектов муниципальной собственности"</t>
  </si>
  <si>
    <t>Мероприятие " Укрепление материально-технической базы подведомственных общеобразовательных организаций"</t>
  </si>
  <si>
    <t>2.2.8.</t>
  </si>
  <si>
    <t>Доля работников, не замещающих должности  муниципальной службы  органов местного самоуправления Губкинского городского округа, прошедших повышение квалификации (в процентах от общего  количества работников, не замещающих должности муниципальной службы)</t>
  </si>
  <si>
    <t>Доля работников, не замещающих должности муниципальной службы органов местного самоуправления Губкинского городского округа, прошедших повышение квалификации по проектному управлению (в процентах от общего количества работников, не  замещающих должности муниципальной службы)</t>
  </si>
  <si>
    <t>Основное мероприятие  "Получение дополнительного образования муниципальными служащими органов местного самоуправления"</t>
  </si>
  <si>
    <t>Основное мероприятие "Повышение квалификации работников, не замещающих должности муниципальной службы органов местного самоуправления Губкинского городского округа"</t>
  </si>
  <si>
    <t>Процент повышения квалификации работников, не замещающих должности муниципальной службы органов местного самоуправления Губкинского городского округа в общем объеме запланированных мероприятий</t>
  </si>
  <si>
    <t>Количество граждан, подвергшихся радиации, получивших пособия и компенсации</t>
  </si>
  <si>
    <t>Количество семей, родивших третьего и последующих детей, получивших материнский (семейный) капитал</t>
  </si>
  <si>
    <t>Основное мероприятие "Компенсация отдельным категориям граждан оплаты взноса на капитальный ремонт общего имущества в многоквартирном доме (федеральный бюджет)"</t>
  </si>
  <si>
    <t>10.4.</t>
  </si>
  <si>
    <t>14.</t>
  </si>
  <si>
    <t>14.1.</t>
  </si>
  <si>
    <t>Основное мероприятие «Благоустройство дворовых территорий многоквартирных домов (исходя из минимального перечня видов работ по благоустройству), расположенных на территории Губкинского городского округа»</t>
  </si>
  <si>
    <t>14.2.</t>
  </si>
  <si>
    <t>Основное  мероприятие "Благоустройство общественных и иных территорий Губкинского городского округа"</t>
  </si>
  <si>
    <t>Всего ресурсное обеспечение по муниципальным программам Губкинского городского округа</t>
  </si>
  <si>
    <t>Основное мероприятие  «Благоустройство дворовых территорий многоквартирных домов (исходя из минимального перечня видов работ по благоустройству), расположенных на территории Губкинского городского округа»</t>
  </si>
  <si>
    <t>Количество благоустроенных дворовых территорий многоквартирных домов</t>
  </si>
  <si>
    <t>Основное мероприятие «Благоустройство общественных и иных территорий Губкинского городского округа»</t>
  </si>
  <si>
    <t>Количество благоустроенных иных территорий Губкинского городского округа</t>
  </si>
  <si>
    <t>Основное мероприятие "Реализация мероприятий направления (подпрограммы) «Устойчивое развитие сельских территорий" Государственной программы развития сельского хозяйства и регулирования рынков сельскохозяйственной продукции, сырья и продовольствия на 2013 - 2020 годы» (за счет субсидий из федерального бюджета в части улучшения жилищных условий молодых семей, специалистов и граждан, проживающих в сельской местности)"</t>
  </si>
  <si>
    <t>Основное мероприятие "Реализация мероприятий направления (подпрограммы) «Устойчивое развитие сельских территорий" Государственной программы развития сельского хозяйства и регулирования рынков сельскохозяйственной продукции, сырья и продовольствия на 2013 - 2020 годы» (за счет субсидий из областного бюджета в части улучшения жилищных условий молодых семей, специалистов и граждан, проживающих в сельской местности)"</t>
  </si>
  <si>
    <t>Мероприятие «Субсидирование части затрат субъектов малого и среднего предпринимательства (гранты) – производителей товаров, работ, услуг, предоставляемых на условиях долевого финансирования целевых расходов по уплате первого взноса (аванса) при заключении договора лизинга оборудования, выплатами по передаче прав на франшизу (паушальный взнос)»</t>
  </si>
  <si>
    <t>Количество субъектов малого и среднего предпринимательства, получателей субсидии на условиях долевого финансирования целевых расходов по уплате первого взноса (аванса) при заключении договора лизинга оборудования, выплатами по передаче прав на франшизу (паушальный взнос)</t>
  </si>
  <si>
    <t>Муниципальная программа «Развитие экономического потенциала и формирование  благоприятного предпринимательского  климата в  Губкинском городском округе"</t>
  </si>
  <si>
    <t>Подпрограмма 1 "Развитие общественного питания на территории Губкинского городского округа"</t>
  </si>
  <si>
    <t>Подпрограмма 2 "Развитие торговли на территории Губкинского городского округа"</t>
  </si>
  <si>
    <t>Подпрограмма 3 "Развитие и поддержка малого и среднего предпринимательства в Губкинском городском округе"</t>
  </si>
  <si>
    <t>Подпрограмма 2 "Патриотическое воспитание граждан"</t>
  </si>
  <si>
    <t>Подпрограмма 1 "Молодежная политика"</t>
  </si>
  <si>
    <t>Муниципальная программа "Молодежь Губкинского городского округа"</t>
  </si>
  <si>
    <t>Подпрограмма 3 "Обеспечение жильем молодых семей"</t>
  </si>
  <si>
    <t xml:space="preserve">Муниципальная программа «Развитие физической культуры и спорта в  Губкинском городском округе» </t>
  </si>
  <si>
    <t>Подпрограмма 1 «Развитие физической культуры и массового спорта в Губкинском городском округе»</t>
  </si>
  <si>
    <t>Муниципальная программа «Развитие физической культуры и спорта в Губкинском городском округе»</t>
  </si>
  <si>
    <t>Подпрограмма 2 «Развитие футбола в Губкинском городском округе»</t>
  </si>
  <si>
    <t>Подпрограмма 3 «Губкинская школа здоровья»</t>
  </si>
  <si>
    <t>Муниципальная программа "Развитие экономического потенциала и формирование благоприятного предпринимательского климата в Губкинском городском округе"</t>
  </si>
  <si>
    <t>Подпрограмма 1 "Развитие физической культуры и спорта в Губкинском городском округе"</t>
  </si>
  <si>
    <t>Подпрограмма 2 "Развитие футбола в Губкинском городском окргуе"</t>
  </si>
  <si>
    <t>Подпрограмма 4 "Обеспечение реализации муниципальной программы "Развитие физической культуры и спорта в Губкинском городском округе"</t>
  </si>
  <si>
    <t>Подпрограмма 3 "Губкинская школа здоровья"</t>
  </si>
  <si>
    <t>Наименование программы, подпрограммы, основного мероприятия</t>
  </si>
  <si>
    <t>Муниципальная программа «Обеспечение населения Губкинского городского округа информацией о деятельности органов местного самоуправления в печатных и электронных средствах массовой информации »</t>
  </si>
  <si>
    <t>Подпрограмма 1 «Развитие материально-технической базы муниципальных печатных и электронных СМИ »</t>
  </si>
  <si>
    <t>Муниципальная программа «Обеспечение населения Губкинского городского округа информацией о деятельности органов местного самоуправления в печатных и электронных  средствах массовой информации»</t>
  </si>
  <si>
    <t>Подпрограмма 1 «Развитие материально-технической базы муниципальных печатных и электронных СМИ»</t>
  </si>
  <si>
    <t>Подпрограмма 1. «Создание условий для развития информационного общества в Губкинском городском округе»</t>
  </si>
  <si>
    <t>Подпрограмма 2. «Повышение качества и доступности государственных и муниципальных услуг »</t>
  </si>
  <si>
    <t>прогрессивный</t>
  </si>
  <si>
    <t>регрессивный</t>
  </si>
  <si>
    <t>Подпрограмма 1 "Социальная поддержка отдельных категорий граждан"</t>
  </si>
  <si>
    <t>Основное мероприятие "Выплата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репрессий"</t>
  </si>
  <si>
    <t>Основное мероприятие "Выплата ежемесячных денежных компенсаций расходов по оплате жилищно-коммунальных услуг многодетным семьям"</t>
  </si>
  <si>
    <t>Основное мероприятие "Выплата ежемесячных денежных компенсаций расходов по оплате жилищно-коммунальных услуг иным категориям граждан"</t>
  </si>
  <si>
    <t>Основное мероприятие "Выплата пособия лицам, которым присвоено звание "Почетный гражданин Белгородской области"</t>
  </si>
  <si>
    <t>Основное мероприятие "Оплата ежемесячных денежных выплат ветеранам труда, ветеранам военной службы"</t>
  </si>
  <si>
    <t xml:space="preserve">Количество граждан, не подлежащих обязательному социальному страхованию на случай временной нетрудоспособности и в связи с материнством, получивших меры социальной поддержки по выплате пособий по уходу за ребенком до достижения им возраста полутора лет </t>
  </si>
  <si>
    <t>Основное мероприятие "Ежемесячная денежная выплата, назначаемая в случае рождения третьего ребенка или последующих детей до достижения ребенком возраста трех лет"</t>
  </si>
  <si>
    <t>Количествр граждан, получающих меры социальной поддержки, в общей численности граждан, обратившихся за получением мер  социальной поддержки в соответствии с нормативными правовыми актами Российской Федерации, Белгородской области, Губкинского городского округа</t>
  </si>
  <si>
    <t xml:space="preserve"> семей</t>
  </si>
  <si>
    <t xml:space="preserve">Основное мероприятие "Выплата единовременной адресной материальной помощи женщинам, находящимся в трудной жизненной ситуации, сохранившим беременность" </t>
  </si>
  <si>
    <t xml:space="preserve">Количество женщин, получивших единовременную адресную материальную помощь, находящимся в трудной жизненной ситуациии и сохранившим беременность  </t>
  </si>
  <si>
    <t>Количество граждан, получивших компенсацию на капитальный ремонт в многоквартирном доме</t>
  </si>
  <si>
    <t xml:space="preserve">тыс. ед. </t>
  </si>
  <si>
    <t>Подпрограмма 4 "Доступная среда для инвалидов и маломобильных групп населения"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</si>
  <si>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населения"</t>
  </si>
  <si>
    <t>Количество приоритетных объектов и услуг в приоритетных сферах жизнедеятельности инвалидов и других маломобильных групп населения</t>
  </si>
  <si>
    <t>Количество социально ориентированных некоммерческих организаций, получивших  субсидию из средств бюджета городского округа</t>
  </si>
  <si>
    <t>Количество построенного или приобретенного на вторичном рынке жилья для обеспечения жилыми помещениями детей-сирот,  детей, оставшихся без попечения родителей  и лиц из их числа</t>
  </si>
  <si>
    <t>Основное мероприятие "Осуществление деятельности по опеке и попечительству в отношении несовершеннолетних и лиц из числа детей-сирот и детей, оставшихся без попечения родителей"</t>
  </si>
  <si>
    <t>5.1.39</t>
  </si>
  <si>
    <t>Муниципальная программа 
"Молодежь Губкинского городского округа"</t>
  </si>
  <si>
    <t>1.1.2.3.</t>
  </si>
  <si>
    <t>Доля муниципальных учреждений, оснащенных системой видеонаблюдения, %</t>
  </si>
  <si>
    <t>Подпрограмма 2  «Профилактика  немедицинского потребления наркотических средств, психотропных веществ и их аналогов, противодействие их незаконному обороту на территории Губкинского городского округа»</t>
  </si>
  <si>
    <t xml:space="preserve">Подпрограмма 3. «Профилактика безнадзорности  и правонарушений несовершеннолетних и защита их прав на территории Губкинского городского округа» </t>
  </si>
  <si>
    <t>Подпрограмма 4. «Мероприятия по гражданской обороне и чрезвычайным ситуациям  на территории Губкинского городского округа»</t>
  </si>
  <si>
    <t>Муниципальная программа «Обеспечение безопасности жизнедеятельности населения  Губкинского городского округа»</t>
  </si>
  <si>
    <t>Подпрограмма 1. «Профилактика правонарушений и преступлений, обеспечение  безопасности дорожного движения на территории Губкинского городского округа»</t>
  </si>
  <si>
    <t>Подпрограмма 2. «Профилактика немедицинского потребления наркотических средств, психотропных веществ и их аналогов, противодействие их незаконному обороту на территории Губкинского городского округа»</t>
  </si>
  <si>
    <t>Подпрограмма 3. «Профилактика безнадзорности и правонарушений несовершеннолетних и защита их прав на территории Губкинского городского округа»</t>
  </si>
  <si>
    <t>Подпрограмма 5 «Противодействие терроризму и экстремизму на территории Губкинского городского округа»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</si>
  <si>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 xml:space="preserve">Мероприятия по обеспечению антитеррористической защищенности и безопасности муниципальных учреждений и мест с массовым пребыванием граждан»
</t>
    </r>
  </si>
  <si>
    <t xml:space="preserve">Основное мероприятие "Организация предоставления социального пособия на погребение" </t>
  </si>
  <si>
    <t xml:space="preserve">Основное мероприятие "Организация предоставления ежемесячных денежных компенсаций расходов по оплате жилищно-коммунальных услуг" </t>
  </si>
  <si>
    <r>
      <rPr>
        <sz val="12"/>
        <rFont val="Times New Roman"/>
        <family val="1"/>
        <charset val="204"/>
      </rPr>
      <t xml:space="preserve">Основное мероприятие </t>
    </r>
    <r>
      <rPr>
        <b/>
        <sz val="12"/>
        <rFont val="Times New Roman"/>
        <family val="1"/>
        <charset val="204"/>
      </rPr>
      <t xml:space="preserve">
"</t>
    </r>
    <r>
      <rPr>
        <sz val="12"/>
        <rFont val="Times New Roman"/>
        <family val="1"/>
        <charset val="204"/>
      </rPr>
      <t xml:space="preserve">Осуществление деятельности по опеке и попечительству в отношении совершеннолетних лиц"  </t>
    </r>
  </si>
  <si>
    <t>Основное мероприятие "Осуществление деятельности  по опеке и попечительству в отношении несовершеннолетних и лиц из числа детей-сирот и детей, оставшихся без попечения родителей"</t>
  </si>
  <si>
    <r>
      <rPr>
        <sz val="12"/>
        <rFont val="Times New Roman"/>
        <family val="1"/>
        <charset val="204"/>
      </rP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Обеспечение жильем отдельных категорий граждан, установленных Федеральным законом от 12 января 1995г. № 5-ФЗ «О ветеранах» в соответствии с Указом Президента РФ от 7 мая 2008г. №714 «Об обеспечении жильем ветеранов ВОВ 1941-1945гг.»</t>
    </r>
  </si>
  <si>
    <t>Основное мероприятие "Повышение уровня доступности  приоритетных объектов и услуг в приоритетных сферах жизнедеятельности инвалидов и других маломобильных групп населения"</t>
  </si>
  <si>
    <t xml:space="preserve">Основное мероприятие "Выплата компенсации расходов в целях соблюдения утвержденных предельных (максимальных)индексов изменения размера вносимой гражданами платы за комунальные услуги" </t>
  </si>
  <si>
    <t>Основное мероприятие "Выплата единовременной адресной материальной помощи женщинам, находящимся в трудной жизненной ситуации и сохранившим беременность"</t>
  </si>
  <si>
    <r>
      <rPr>
        <sz val="12"/>
        <rFont val="Times New Roman"/>
        <family val="1"/>
        <charset val="204"/>
      </rPr>
      <t>Основное мероприятие "Мероприятия по осуществлению дополнительных мер социальной защиты семей, родивших третьего и последующих детей по предоставлению материнского (семейного) капитала"</t>
    </r>
    <r>
      <rPr>
        <b/>
        <sz val="12"/>
        <rFont val="Times New Roman"/>
        <family val="1"/>
        <charset val="204"/>
      </rPr>
      <t xml:space="preserve"> </t>
    </r>
  </si>
  <si>
    <t xml:space="preserve">Основное мероприятие "Осуществление переданных полномочий по предоставлению отдельных мер социальной поддержки граждан, подвергшихся радиации" </t>
  </si>
  <si>
    <r>
      <rPr>
        <sz val="12"/>
        <rFont val="Times New Roman"/>
        <family val="1"/>
        <charset val="204"/>
      </rPr>
      <t>Основное мероприятие "Мероприятия по социальной поддержке некоторых категорий граждан"</t>
    </r>
    <r>
      <rPr>
        <b/>
        <sz val="12"/>
        <rFont val="Times New Roman"/>
        <family val="1"/>
        <charset val="204"/>
      </rPr>
      <t xml:space="preserve">
</t>
    </r>
  </si>
  <si>
    <t>Основное мероприятие "Обеспечение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 которым относится к ведению Российской Федерации и субъектов Российской Федерации"</t>
  </si>
  <si>
    <t>Основное мероприятие "Выплата ежемесячного пособия на ребенка, гражданам,  имеющим детей"</t>
  </si>
  <si>
    <t xml:space="preserve">Основное мероприятие "Ежемесячная денежная выплата, назначаемая в случае рождения третьего ребенка или последующих детей до достижения ребенком возраста трех лет"  </t>
  </si>
  <si>
    <r>
      <rPr>
        <sz val="12"/>
        <rFont val="Times New Roman"/>
        <family val="1"/>
        <charset val="204"/>
      </rPr>
      <t>Основное мероприятие "Предоставление материальной и иной помощи для погребения"</t>
    </r>
    <r>
      <rPr>
        <b/>
        <sz val="12"/>
        <rFont val="Times New Roman"/>
        <family val="1"/>
        <charset val="204"/>
      </rPr>
      <t xml:space="preserve">  </t>
    </r>
  </si>
  <si>
    <t xml:space="preserve">Основное мероприятие "Выплата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риска"  </t>
  </si>
  <si>
    <t>Основное мероприятие "Осуществление мер соцзащиты многодетных семей (приобретение школьной формы первоклассникам, питание и оплата проезда школьников многодетных семей)"</t>
  </si>
  <si>
    <t xml:space="preserve">Основное мероприятие "Оплата ежемесячных денежных выплат  лицам, родившимся в период с 22 июня 1923 года по   3 сентября 1945 года (Дети войны)"   </t>
  </si>
  <si>
    <t xml:space="preserve">Основное мероприятие "Оплата ежемесячных денежных выплат труженикам тыла" </t>
  </si>
  <si>
    <t>Основное  мероприятие "Выплата ежемесячных  денежных компенсаций расходов по оплате жилищно-коммунальных услуг иным категориям граждан"</t>
  </si>
  <si>
    <t xml:space="preserve">Подпрограмма 1 "Строительство (реконструкция) подъездных дорог с твердым покрытием к населенным пунктам Губкинского городского округа"                    </t>
  </si>
  <si>
    <t>Подпрограмма 2 "Капитальный ремонт автомобильных дорог общего пользования местного значения Губкинского городского округа"</t>
  </si>
  <si>
    <t>Подпрограмма 3 "Содержание улично-дорожной сети Губкинского городского округа"</t>
  </si>
  <si>
    <t>Подпрограмма 4 "Благоустройство дворовых территорий многоквартирных домов, проездов к дворовым территориям многоквартирных домов Губкинского городского округа"</t>
  </si>
  <si>
    <t>Муниципальная программа «Развитие информационного общества в Губкинском городском округе»</t>
  </si>
  <si>
    <t>Муниципальная программа "Развитие имущественно-земельных отношений в Губкинском городском округе"</t>
  </si>
  <si>
    <t>Подпрограмма 1 "Развитие имущественных отношений в Губкинском городском округе"</t>
  </si>
  <si>
    <t>Подпрограмма 2 "Развитие земельных отношений в Губкинском городском округе"</t>
  </si>
  <si>
    <t>Подпрограмма 3 "Обеспечение реализации муниципальной программы"</t>
  </si>
  <si>
    <t>Подпрограмма 1 «Развитие библиотечного дела Губкинского городского округа»</t>
  </si>
  <si>
    <t xml:space="preserve">Подпрограмма 3 «Содержание улично-дорожной сети Губкинского городского округа» </t>
  </si>
  <si>
    <t xml:space="preserve"> Муниципальная программа «Обеспечение безопасности жизнедеятельности населения Губкинского городского округа»</t>
  </si>
  <si>
    <t>Подпрограмма 5. «Противодействие терроризму и экстремизму  на территории Губкинского городского округа»</t>
  </si>
  <si>
    <t>Доля граждан, получающих меры социальной поддержки, в общей численности граждан, обратившихся за получением мер социальной поддержки в соответствии с нормативными правовыми актами Российской Федерации, Белгородской области, Губкинского городского округа</t>
  </si>
  <si>
    <t>Количество социальных услуг, оказанных муниципальными бюджетными учреждениями социального обслуживания населения</t>
  </si>
  <si>
    <t>Доля детей, оставшихся без попечения родителей, переданных на воспитание в семьи, в общей численности детей, оставшихся без попечения родителей</t>
  </si>
  <si>
    <t>Повышение уровня доступности  приоритетных объектов и услуг в приоритетных сферах жизнедеятельности инвалидов и других маломобильных групп населения</t>
  </si>
  <si>
    <t>Обеспечение ежегодного уровня достижения показателей Программы</t>
  </si>
  <si>
    <t xml:space="preserve">Количество граждан, имеющих детей, получивших меры социальной поддержки по выплате ежемесячного пособия </t>
  </si>
  <si>
    <t xml:space="preserve"> Муниципальная программа "Развитие автомобильных дорог общего пользования местного значения Губкинского городского округа"</t>
  </si>
  <si>
    <t xml:space="preserve">Подпрограмма 2 «Капитальный ремонт автомобильных дорог общего пользования местного значения Губкинского городского округа» </t>
  </si>
  <si>
    <t>Доля граждан, использующих механизм получения государственных и муниципальных услуг в электронной форме</t>
  </si>
  <si>
    <t>Доля граждан, удовлетворенных качеством предоставления государственных и муниципальных услуг, в том числе в МАУ «МФЦ»</t>
  </si>
  <si>
    <t>Доля муниципальных услуг, оказываемых в электронном виде, в общем количестве от числа муниципальных услуг, которые могут оказваться в электронном виде</t>
  </si>
  <si>
    <t>Доля  оснащения АРМ  сотрудников, оказывающих государственные и муниципальные услуги с применением информационных и телекоммуникационных технологий и предоставляющих сведения, находящиеся в ведении органов местного самоуправления с использованием СМЭВ, средствами информатизации, соответствую-щими современным требованиям</t>
  </si>
  <si>
    <t>Доля структурных подразделений администрации Губкинского городского округа, территориальных администраций, обеспеченных широкополосным доступом в сеть Интернет</t>
  </si>
  <si>
    <t>Доля оснащения автоматизированных рабочих мест и серверов в администрации Губкинского городского округа средствами информатизации, соответствующими современным требованиям</t>
  </si>
  <si>
    <t>Количество программных решений, используемых в администрации Губкинского городского округа для информационно-аналитического обеспечения деятельности</t>
  </si>
  <si>
    <t>Доля структурных подразделений администрации Губкинского городского округа, задействованных в системе юридически значимого электронного документооборота с использованием электронной подписи</t>
  </si>
  <si>
    <t>Доля защищенных по требованию безопасности информации АРМ сотрудников, обрабатывающих информацию ограниченного доступа</t>
  </si>
  <si>
    <t>Количество материалов, размещенных на официальном сайте органов местного самоуправления Губкинского городского округа</t>
  </si>
  <si>
    <t>Муниципальная программа «Развитие имущественно-земельных отношений в Губкинском городском округе»</t>
  </si>
  <si>
    <t xml:space="preserve">Подпрограмма 1 "Развитие библиотечного дела Губкинского городского округа"                                                        </t>
  </si>
  <si>
    <t>Подпрограмма 2 "Развитие музейного дела Губкинского городского округа"</t>
  </si>
  <si>
    <t>Подпрограмма 3 "Развитие театрального искусства Губкинского городского округа"</t>
  </si>
  <si>
    <t>Подпрограмма 6 "Развитие туризма Губкинского городского округа"</t>
  </si>
  <si>
    <t>Муниципальная программа "Развитие автомобильных дорог общего пользования местного значения Губкинского городского округа"</t>
  </si>
  <si>
    <t>Развитие государственно-частного партнерства путем предоставления муниципального имущества посредством заключения договоров МЧП</t>
  </si>
  <si>
    <t>Приобретение (выкуп) в муниципальную собственность земельных участков</t>
  </si>
  <si>
    <t>12.3.3.</t>
  </si>
  <si>
    <t>Основное мероприятие "Осуществление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сооружений"</t>
  </si>
  <si>
    <t>Основное мероприятие  "Рациональное использование земельных участков"</t>
  </si>
  <si>
    <t>Основное мероприятие "Укрепление материально-технической базы 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учреждениям"</t>
  </si>
  <si>
    <t>Основное мероприятие "Мероприятия по обеспечению антитеррористической защищенности и безопасности муниципальных учреждений и мест с массовым пребыванием граждан»</t>
  </si>
  <si>
    <t>Подпрограмма 1 «Профилактика правонарушений и преступлений, обеспечение безопасности дорожного движения на территории Губкинского городского округа»</t>
  </si>
  <si>
    <t>Подпрограмма 7 «Развитие муниципальной кадровой политики  в органах местного самоуправления Губкинского городского округа»</t>
  </si>
  <si>
    <t>Основное мероприятие «Организация бухгалтерского обслуживания учреждений»</t>
  </si>
  <si>
    <t>Количество подведомственных учреждений (организаций) культуры и искусства, в которых организовано ведение бухгалтерского учета в общем количестве подведомственных учреждений культуры и искусства</t>
  </si>
  <si>
    <t>Муниципальная программа «Развитие образования Губкинского городского округа»</t>
  </si>
  <si>
    <t>Муниципальная программа "Развитие образования Губкинского городского округа"</t>
  </si>
  <si>
    <t>Муниципальная программа "Развитие культуры, искусства и туризма Губкинского городского округа"</t>
  </si>
  <si>
    <t>Подпрограмма 2. «Развитие музейного дела Губкинского городского округа»</t>
  </si>
  <si>
    <t>Подпрограмма 3. «Развитие театрального искусства Губкинского городского округа»</t>
  </si>
  <si>
    <t>Подпрограмма 6. «Развитие туризма Губкинского городского округа»</t>
  </si>
  <si>
    <t xml:space="preserve">Муниципальная программа "Социальная поддержка граждан в  Губкинском городском округе" </t>
  </si>
  <si>
    <t>Подпрограмма 2 " Развитие торговли на территории Губкинского городского округа"</t>
  </si>
  <si>
    <t>Подпрограмма 3 "Развитие и подддержка субъектов малого и среднего предпринимательстваи в Губкинском городском округе"</t>
  </si>
  <si>
    <t>Муниципальная программа «Обеспечение доступным и комфортным жильем и коммунальными услугами жителей Губкинского городского округа»</t>
  </si>
  <si>
    <t>Подпрограмма 4 «Энергосбережение и повышение энергетической эффективности бюджетной сферы Губкинского городского округа»</t>
  </si>
  <si>
    <t>Основное мероприятие «Выплата социального пособия на погребение и возмещение расходов по гарантированному перечню услуг по погребению в рамках ст. 12 Федерального закона от 12.01.1996  № 8-ФЗ»</t>
  </si>
  <si>
    <t>Муниципальная программа "Развитие информационного общества в Губкинском городском округе"</t>
  </si>
  <si>
    <t xml:space="preserve">"Капитальный ремонт дорог в г. Губкине"               </t>
  </si>
  <si>
    <t>Общая заболеваемость наркоманией  и обращаемость лиц, употребляющих наркотики с вредными последствиями (на 100 тыс. населения)</t>
  </si>
  <si>
    <t>Доля воспитанников, обеспеченных качественными услугами дошкольного образования</t>
  </si>
  <si>
    <t>Соотношение средней заработной платы педагогических работников муниципальных дошкольных образовательных организаций к средней заработной плате организаций общего образования</t>
  </si>
  <si>
    <t>Уровень выполнения  показателей, доведённых муниципальным заданием</t>
  </si>
  <si>
    <t xml:space="preserve">Методическая  поддержка педагогических и руководящих работников образовательных организаций, количество получателей </t>
  </si>
  <si>
    <t>Доля педагогических и руководящих работников, прошедших профессиональную подготовку, переподготовку и повышение квалификации, в общей  численности педагогических и руководящих работников</t>
  </si>
  <si>
    <t>Процент проведения мероприятий в целях развития творческого потенциала для педагогических работников образовательных организаций  в общем объеме запланированных мероприятий</t>
  </si>
  <si>
    <t>Численность детей школьного возраста, оздоровленных на базе загородных оздоровительных организаций стационарного типа</t>
  </si>
  <si>
    <t>Соотношение средней заработной платы социальных работников и средней заработной платы в Белгородской области</t>
  </si>
  <si>
    <t>Основное мероприятие "Оплата ежемесячных денежных выплат реабилитированным лицам"</t>
  </si>
  <si>
    <t>Основное мероприятие "Выплата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материнством"</t>
  </si>
  <si>
    <t xml:space="preserve">Доля граждан, устроенных под опеку, от общего числа нуждающихся в устройстве граждан </t>
  </si>
  <si>
    <t>Основное мероприятие "Выплата ежемесячных денежных компенсаций расходов по оплате жилищно-коммунальных услуг ветеранам труда"</t>
  </si>
  <si>
    <t xml:space="preserve">Муниципальная программа
"Социальная поддержка граждан в Губкинском городском округе" </t>
  </si>
  <si>
    <r>
      <rPr>
        <sz val="12"/>
        <rFont val="Times New Roman"/>
        <family val="1"/>
        <charset val="204"/>
      </rPr>
      <t>Основное мероприятие "Выплата ежемесячных денежных компенсаций расходов по оплате жилищно-коммунальных услуг реабилитированным лицам и лицам, признанным пострадавшими от политических репрессий"</t>
    </r>
    <r>
      <rPr>
        <b/>
        <sz val="12"/>
        <rFont val="Times New Roman"/>
        <family val="1"/>
        <charset val="204"/>
      </rPr>
      <t xml:space="preserve">     </t>
    </r>
  </si>
  <si>
    <t>Основное мероприятие "Выплаты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</si>
  <si>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 xml:space="preserve">Основное мероприятие "Выплата пособий малоимущим гражданам и гражданам, оказавшимся в тяжелой жизненной ситуации"  </t>
  </si>
  <si>
    <t>Основное мероприятие "Выплата пособий при рождении ребенка  гражданам, не подлежащим обязательному социальному страхованию на случай временной нетрудоспособности и в связи с материнством"</t>
  </si>
  <si>
    <t>Основное мероприятие "Оказание адресной финансовой помощи гражданам Украины, имеющим статус беженца или получившим временное убежище на территории Российской Федерации и проживающим в жилых  помещениях граждан Российской Федерации"</t>
  </si>
  <si>
    <t xml:space="preserve">Подпрограмма 4 "Доступная среда для инвалидов и маломобильных групп населения" </t>
  </si>
  <si>
    <t>Основное мероприятие "Приобретение спортивного оборудования и инвентаря для приведения организаций спортивной подготовки в нормативное состояние"</t>
  </si>
  <si>
    <t>В соответствии с распоряжением Губернатора Белгородской области от 20.09.2018 года № 757-р, многофункциональные центры предоставления государственных и муниципальных услцг на территории Белгородской области с 2019 года перешли на централизованную систему организации</t>
  </si>
  <si>
    <t>Количество работников, работающих в области перевозки пассажиров</t>
  </si>
  <si>
    <t>Количество созданных народных дружин по охране общественного порядка, ед.</t>
  </si>
  <si>
    <t>Количество проведенных мероприятий (фестивалей, акций, конкурсов), направленных на формирование межнациональ-ной толерантности, пропаганду единства российской нации</t>
  </si>
  <si>
    <t>Количество модернизируемых нерегулируемых пешеходных переходов</t>
  </si>
  <si>
    <r>
      <t xml:space="preserve">Основное мероприятие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Организация транспортного обслуживания населения в пригородном межмуниципальном сообщении</t>
    </r>
    <r>
      <rPr>
        <b/>
        <sz val="12"/>
        <rFont val="Calibri"/>
        <family val="2"/>
        <charset val="204"/>
      </rPr>
      <t>»</t>
    </r>
  </si>
  <si>
    <t xml:space="preserve">Основное мероприятие "Мероприятия, направленные на проведение комплексных кадастровых работ на территории городского округа" </t>
  </si>
  <si>
    <t xml:space="preserve">Основное мероприятие  "Проведение преддекларационного обследования гидротехнических сооружений, находящихся в муниципальной собственности" </t>
  </si>
  <si>
    <t>Доля благоустроенных общественных территорий от общего количества общественных территорий</t>
  </si>
  <si>
    <t>Количество благоустроенных общественных территорий Губкинского городского округа</t>
  </si>
  <si>
    <t>Мероприятие «Модернизация нерегулируемых пешеходных переходов»</t>
  </si>
  <si>
    <t>Показатель исключен</t>
  </si>
  <si>
    <t>Ремонт объектов муниципальной собственности</t>
  </si>
  <si>
    <t>Реализация мероприятия на 2019 год не предусмотрена</t>
  </si>
  <si>
    <t xml:space="preserve">Оказание имущественной поддержки субъ-ектам малого и среднего предпринимательства  в рамках федеральных законов от 22.07.2008г. 
№ 159-ФЗ и от 26.07.2006г. № 135-ФЗ 
</t>
  </si>
  <si>
    <t xml:space="preserve"> штук</t>
  </si>
  <si>
    <t>1.2.3.</t>
  </si>
  <si>
    <t>Основное мероприятие 1.3.1. «Разработка научно обоснованных проектов бассейнового природопользования»</t>
  </si>
  <si>
    <t>Количество научно обоснованных проектов бассейнового природопользования</t>
  </si>
  <si>
    <t>Основное мероприятие 1.3.2. «Разработка проектно-сметной документации на осуществление капитального ремонта гидротехнических сооружений, 
находящихся в муниципальной собственности, и бесхозяйных гидротехнических сооружений»</t>
  </si>
  <si>
    <t>Количество разработанной проектно-сметной документации на осуществление капитального ремонта гидротехнических сооружений, находящихся в муниципальной собственности</t>
  </si>
  <si>
    <t>Количество объектов (гидротехнических сооружений), находящихся в муниципальной собственности и подлежащих капитальному ремонту</t>
  </si>
  <si>
    <t>Основное мероприятие 1.2.3. «Осуществление переданных органам государственной власти субъектов Российской Федерации в соответствии с пунктом 1 
статьи 4 Федерального закона «Об актах гражданского состояния» полномочий Российской Федерации на государственную регистрацию актов 
гражданского состояния»</t>
  </si>
  <si>
    <t>Показатель исключен в связи с отсутствием финансирования</t>
  </si>
  <si>
    <t>Основное мероприятие 1.2.4. «Государственная регистрация актов гражданского состояния»</t>
  </si>
  <si>
    <t>1.2.4.</t>
  </si>
  <si>
    <t>Показатель характеризует деятельность МКУ«Управление по обеспечению деятельности органов местного самоуправления Губкинского городского округа", реализация на 2019 год не предусмотрена в связи с отсутствием финансирования по данному мероприятию</t>
  </si>
  <si>
    <t>Основное мероприятие 1.2.5. «Создание и организация деятельности территориальных комиссий по делам несовершеннолетних и защите их прав»</t>
  </si>
  <si>
    <t>1.2.5.</t>
  </si>
  <si>
    <t>Подготовка межевых планов МБУ "Единая служба муниципальной недвижимости и земельных ресурсов"</t>
  </si>
  <si>
    <t>Основное  мероприятие 2.1.3. «Мероприятия»</t>
  </si>
  <si>
    <t>Приобретение векторных цифровых топографических карт в масштабе М 1:10 000 Губкинского района</t>
  </si>
  <si>
    <t>Количество арендуемых земельных участков под объектами муниципальной собственности</t>
  </si>
  <si>
    <t>Подготовка карта-планов территорий границ сельских населенных пунктов Губкинского городского округа</t>
  </si>
  <si>
    <t>Проведение работ по рекультивации нарушенных земель</t>
  </si>
  <si>
    <t>комплектов</t>
  </si>
  <si>
    <t>Разработка проектно-сметной документации на рекультивацию объекта накопленного вреда окружающей среде</t>
  </si>
  <si>
    <t>Уровень выполнения показателей муниципальной программы</t>
  </si>
  <si>
    <t>Основное мероприятие 3.1.2. «Укрепление материально-технической базы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учреждениям»</t>
  </si>
  <si>
    <t>Приобретение оборудования, шт.</t>
  </si>
  <si>
    <t>Благоустройство территорий дошкольных организаций</t>
  </si>
  <si>
    <t xml:space="preserve">Количество введенных  объетов </t>
  </si>
  <si>
    <t>Ввод в действие объектов после  проведенного капитального ремонта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</si>
  <si>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</si>
  <si>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2.2.4.1</t>
  </si>
  <si>
    <t>Мероприятие "Создание в общеобразовательных организациях, расположенных в сельской местности, условий для занятия физической культурой и спортом за счет средств бюджета городского округа"</t>
  </si>
  <si>
    <t>Количество общеобразовательных организаций (в сельской местности), в которых отремонтированы спортивные залы</t>
  </si>
  <si>
    <t>Основное мероприятие "Обеспечение видеонаблюдением аудиторий пунктов проведения единого государственного экзамена"</t>
  </si>
  <si>
    <t>Основное мероприятие "Мероприятия по созданию условий для сохранения и укрепления здоровья детей и подростков, а также формирования у них культуры питания"</t>
  </si>
  <si>
    <t xml:space="preserve"> Доля образовательных организаций, в которых имеются современные столовые</t>
  </si>
  <si>
    <t>Увеличение числа посещений учреждений отрасли культуры</t>
  </si>
  <si>
    <t>Число посещений муниципальных библиотек</t>
  </si>
  <si>
    <t>4.3.4.</t>
  </si>
  <si>
    <t>Основное мероприятие  «Поддержка творческой деятельности и укрепление материально– технической базы муниципальных театров в населенных пунктах с численностью населения до 300 тысяч человек"</t>
  </si>
  <si>
    <t>Основное мероприятие «Поддержка творческой деятельности и укрепление материально– технической базы муниципальных театров в населенных пунктах с численностью населения до 300 тысяч человек за счет межбюджетных трансфертов"</t>
  </si>
  <si>
    <t>2.1.3.3.</t>
  </si>
  <si>
    <r>
      <t xml:space="preserve">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Капитальный ремонт объектов местного значения</t>
    </r>
    <r>
      <rPr>
        <sz val="12"/>
        <rFont val="Calibri"/>
        <family val="2"/>
        <charset val="204"/>
      </rPr>
      <t>»</t>
    </r>
  </si>
  <si>
    <t xml:space="preserve">Федеральный проект "Содействие занятости женщин -создание условий дошкольного образования для детей в возрасте до трех лет"
</t>
  </si>
  <si>
    <t>2.3.5.</t>
  </si>
  <si>
    <t>Федеральный проект "Культурная среда". Государственная поддержка отрасли культуры (обеспечение мероприятий детских музыкальных, художественных, хореографических школ, школ искусства, училищ необходимыми инструментами, борудованием и материалами)</t>
  </si>
  <si>
    <t>Основное мероприятие «Мероприятия по проведению оздоровительной кампании детей"</t>
  </si>
  <si>
    <t>Основное мероприятие  «Обеспечение деятельности (оказание услуг) подведомственных организаций, в том числе на  предоставление муниципальным бюджетным и автономным организациям субсидий»</t>
  </si>
  <si>
    <t>Основное мероприятие «Организация материально-технического снабжения подведомственных учреждений (организаций)»</t>
  </si>
  <si>
    <t>Подпрограмма 6 «Обеспечение реализации муниципальной программы»</t>
  </si>
  <si>
    <t>Подпрограмма 1 «Развитие имущественных отношений в Губкинском городском округе»</t>
  </si>
  <si>
    <t>Основное мероприятие «Мероприятия по эффективному использованию и оптимизации состава муниципального имущества»</t>
  </si>
  <si>
    <t>Основное мероприятие «Укрепление материально-технической базы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учреждениям»</t>
  </si>
  <si>
    <t>Основное мероприятие «Осуществление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сооружений»</t>
  </si>
  <si>
    <t xml:space="preserve">Основное мероприятие «Проведение преддекларационного обследования гидротехнических сооружений, находящихся в муниципальной собственности»
</t>
  </si>
  <si>
    <t>Подпрограмма 2 «Развитие земельных отношений в Губкинском городском округе»</t>
  </si>
  <si>
    <t>Основное  мероприятие «Мероприятия, направленные на формирование земельных участков и их рыночной оценки»</t>
  </si>
  <si>
    <t>Основное  мероприятие «Мероприятия, направленные на проведение комплексных кадастровых работ на территории городского округа»</t>
  </si>
  <si>
    <t>Основное  мероприятие «Рациональное использование земельных участков»</t>
  </si>
  <si>
    <t>количество проверок</t>
  </si>
  <si>
    <t>Основное мероприятие  «Обеспечение деятельности (оказание услуг) подведомственных учреждений (организаций), в том числе предоставление муниципальным бюджетным и автономным учреждениям субсидий»</t>
  </si>
  <si>
    <r>
      <t xml:space="preserve">Муниципальная программа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Формирование современной городской среды на территории Губкинского городского округа на 2018-2024 годы</t>
    </r>
    <r>
      <rPr>
        <b/>
        <sz val="12"/>
        <rFont val="Calibri"/>
        <family val="2"/>
        <charset val="204"/>
      </rPr>
      <t>»</t>
    </r>
  </si>
  <si>
    <t xml:space="preserve">Подпрограмма 6 "Обеспечение реализации муниципальной программы" </t>
  </si>
  <si>
    <t>Подпрограмма 4 «Благоустройство дворовых территорий многоквартирных домов, проездов к дворовым территориям многоквартирных домов Губкинского городского округа»</t>
  </si>
  <si>
    <t>10.4.1.</t>
  </si>
  <si>
    <r>
      <t>Подпрограмма 6 «Обеспечение реализации муниципальной программы</t>
    </r>
    <r>
      <rPr>
        <b/>
        <sz val="12"/>
        <color indexed="8"/>
        <rFont val="Calibri"/>
        <family val="2"/>
        <charset val="204"/>
      </rPr>
      <t>»</t>
    </r>
  </si>
  <si>
    <t>Муниципальная программа «Формирование современной городской среды на территории Губкинского городского округа на 2018-2024 годы»</t>
  </si>
  <si>
    <t>Муниципальная программа «Устойчивое развитие сельских населенных пунктов Губкинского городского округа" - Программа закрыта 20.04.2019 года</t>
  </si>
  <si>
    <t>Основное мероприятие "Развитие сети плоскостных спортивных сооружений"</t>
  </si>
  <si>
    <t>Основное мероприятие "Реализация мероприятий федеральной целевой программы "Устойчивое развитие сельских территорий на 2014-2017 годы и на период до 2020 года" (за счет субсидий из федерального бюджета в части строительства сетей водоснабжения"</t>
  </si>
  <si>
    <t>Доля молодежи в возрасте от 14 до 30 лет, участвующей в добровольческой деятельности, от общего числа молодежи Губкинского городского округа в возрасте от 14 до 30 лет</t>
  </si>
  <si>
    <t>Подпрограмма 4 "Развитие добровольческого (волонтерского) движения"</t>
  </si>
  <si>
    <t>3.4.</t>
  </si>
  <si>
    <t>3.4.1.</t>
  </si>
  <si>
    <t>Увеличение охвата несовершеннолетних, находящихся в трудной жизненной ситуации, организованными формами отдыха, оздоровления, досуга и занятости</t>
  </si>
  <si>
    <t>Количество мероприятий, направленных на создание условий для обучения, творческого развития, оздоровления, временной занятости и трудоустройства несовершеннолетних и их правовое воспитание</t>
  </si>
  <si>
    <t>Основное мероприятие "Совершенствование форм и методов работы по развитию добровольческого движения, инфраструктуры и механизмов поддержки добровольчества"</t>
  </si>
  <si>
    <t>Доля образовательных организаций всех типов, на базе которых действуют волонтерские объединения к общему числу образовательных организаций округа</t>
  </si>
  <si>
    <t>3.4.2.</t>
  </si>
  <si>
    <t>3.4.3.</t>
  </si>
  <si>
    <t xml:space="preserve">Основное мероприятие "Развитие системы научного, методического и кадрового сопровождения добровольческого движения" </t>
  </si>
  <si>
    <t>Количество подготовленных добровольцев и организаторов добровольческой деятельности</t>
  </si>
  <si>
    <t>Доля мероприятий добровольческой направленности, освещенных в средствах массовой информации, к общему количеству запланированных к проведению ресурсной площадкой по развитию добровольчества (волонтерства)</t>
  </si>
  <si>
    <t>Подпрограмма 4 «Развитие добровольческого (волонтерского) движения»</t>
  </si>
  <si>
    <t>Основное мероприятие  "Совершенствование форм и методов работы по развитию добровольческого движения, инфраструктуры и механизмов поддержки добровольчества"</t>
  </si>
  <si>
    <t>Основное мероприятие "Развитие системы научного, методического и кадрового сопровождения добровольческого движения"</t>
  </si>
  <si>
    <t>Основное мероприятие "Информационное обеспечение добровольческого движения"</t>
  </si>
  <si>
    <t>тыс. пос.</t>
  </si>
  <si>
    <t xml:space="preserve">Количество обращений пользователей к справочно-поисковому аппарату общедоступных библиотек   </t>
  </si>
  <si>
    <t>экз.</t>
  </si>
  <si>
    <t>тыс. экз.</t>
  </si>
  <si>
    <t>Основное мероприятие «Реконструкция и капитальный ремонт учреждений культуры»</t>
  </si>
  <si>
    <t>Удельный вес жителей Губкинского городского округа, посещающих театрально-зрелищные мероприятия, в общей численности населения</t>
  </si>
  <si>
    <t>Основное мероприятие «Обеспечение деятельности (оказание услуг) подведомственных учреждений (организаций), в том числе предоставление  муниципальным бюджетным и автономным учреждениям субсидий»</t>
  </si>
  <si>
    <t>тыс. чел.</t>
  </si>
  <si>
    <t xml:space="preserve">Посещаемость театрально-зрелищных мероприятий </t>
  </si>
  <si>
    <t>тыс.чел.</t>
  </si>
  <si>
    <t>Основное мероприятие «Поддержка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человек»</t>
  </si>
  <si>
    <t>4.3.7.</t>
  </si>
  <si>
    <t>Подпрограмма 4. «Развитие культурно-досуговой деятельности и народного творчества Губкинского городского округа»</t>
  </si>
  <si>
    <t xml:space="preserve">Число посещений культурно-досуговых мероприятий </t>
  </si>
  <si>
    <t>Основное мероприятие «Государственная поддержка муниципальных учреждений культуры»</t>
  </si>
  <si>
    <t>Численность модельных домов культуры (в том числе Центров культурного развития)</t>
  </si>
  <si>
    <t>Основное мероприятие «Обеспечение развития и укрепления материально-технической базы муниципальных домов культуры (за счет межбюджетных трансфертов)»</t>
  </si>
  <si>
    <t>4.4.8.</t>
  </si>
  <si>
    <t>Основное мероприятие «Обеспечение развития и укрепления материально-технической базы муниципальных домов культуры за счет средств местного бюджета»</t>
  </si>
  <si>
    <t>Основное мероприятие «Поддержка отрасли культуры (на государственную поддержку лучших сельских учреждений культуры)»</t>
  </si>
  <si>
    <t>Подпрограмма 7. «Обеспечение реализации муниципальной программы»</t>
  </si>
  <si>
    <t>Основное мероприятие «Организация административно-хозяйственного обслуживания учреждений»</t>
  </si>
  <si>
    <t>Подпрограмма 4 "Развитие культурно-досуговой деятельности и народного творчества Губкинского городского округа"</t>
  </si>
  <si>
    <t>Основное мероприятие «Обеспечение развития и укрепления материально-технической базы муниципальных домов культуры (за счет средств местного бюджета)»</t>
  </si>
  <si>
    <t>Подпрограмма 7 "Обеспечение реализации муниципальной программы"</t>
  </si>
  <si>
    <t xml:space="preserve">Основное мероприятие "Организация административно-хозяйственного обслуживания учреждений" </t>
  </si>
  <si>
    <t>Основное мероприятие "Обеспечение актуализации и сохранности библиотечных фондов, комплектование библиотек"</t>
  </si>
  <si>
    <t>Основное мероприятие "Оплата ежемесячных денежных выплат лицам, родившимся в период с 22 июня 1923 года по 3 сентября 1945 года (Дети войны)"</t>
  </si>
  <si>
    <t>5.1.32</t>
  </si>
  <si>
    <t>Основное мероприятие "Создание и организация деятельности территориальной комиссии по делам несовершеннолетних и защите их прав"</t>
  </si>
  <si>
    <t>Основное мероприятие "Информационное обеспечение  добровольческого движения"</t>
  </si>
  <si>
    <t>Основное мероприятие «Укрепление материально-технической базы подведомственных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учреждениям»</t>
  </si>
  <si>
    <t>Основное мероприятие "Мероприятия по выявлению, развитию и поддержке одаренных детей"</t>
  </si>
  <si>
    <t>Основное мероприятие "Выплаты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средств»</t>
  </si>
  <si>
    <t>Основное мероприятие «Капитальный ремонт дорог в г. Губкине»</t>
  </si>
  <si>
    <t>Основное мероприятие "Обеспечение жильем отдельных категорий граждан, установленных федеральными законами от 12 января 1995г. №5-ФЗ «О ветеранах» и от 24 ноября 1995г. №181-ФЗ «О социальной защите инвалидов в РФ»</t>
  </si>
  <si>
    <t>Основное мероприятие  «Укрепление материально-технической базы подведомственных учреждений (организаций), в том числе реализация мероприятий за счет субсидии на иные цели предоставляемых муниципальным бюджетным и автономным учреждениям»</t>
  </si>
  <si>
    <r>
      <t>Подпрограмма 1 «Строительство (реконструкция) подъездных дорог с твердым покрытием к населенным пунктам Губкинского городского округа</t>
    </r>
    <r>
      <rPr>
        <b/>
        <sz val="12"/>
        <rFont val="Calibri"/>
        <family val="2"/>
        <charset val="204"/>
      </rPr>
      <t>»</t>
    </r>
  </si>
  <si>
    <t>Форма 2 сводная "Сведения о достижении значений целевых показателей муниципальных программ Губкинского городского округа за 9 месяцев 2019 года"</t>
  </si>
  <si>
    <t>Форма 4 сводная. "Сведения о ресурсном обеспечении муниципальных программ Губкинского городского округа за 9 месяцев 2019 года"</t>
  </si>
  <si>
    <t>Строительство водонапорных башен</t>
  </si>
  <si>
    <t>В связи с уменьшением количества детей, оставшихся без попечения родителей</t>
  </si>
  <si>
    <t>Исполнение планируется 
в 4 квартале 2019 года</t>
  </si>
  <si>
    <t>6.1.5.</t>
  </si>
  <si>
    <t>Основное мероприятие "Реконструкция и капитальный ремонт муниципальных учреждений"</t>
  </si>
  <si>
    <t>Оценка рыночной стоимости жилых помещений</t>
  </si>
  <si>
    <t>Основное мероприятие «Иные межбюджетные трансферты на гранты для реализации проектов, направленных на развитие сельской культуры»</t>
  </si>
  <si>
    <t>Основное мероприятие "Комплектование книжных фондов библиотек муниципальных образований (за счет иных межбюджетных трансфертов из федерального бюджета)"</t>
  </si>
  <si>
    <t>Основное мероприятие "Реконструкция и капитальный ремонт учреждений культуры"</t>
  </si>
  <si>
    <t>Основное мероприятие  «Иные межбюджетные трансферты на гранты для реализации проектов, направленных на развитие сельской культуры»</t>
  </si>
  <si>
    <t>не взято в итог</t>
  </si>
  <si>
    <t>Доля граждан, имеющих доступ к получению государственных и муниципальных услуг по принципу «одного окна» по месту пребывания, в том числе в МАУ МФЦ, %</t>
  </si>
  <si>
    <t>поступление в бюджет ГГО доходов от оказания платных услугш МКУ "ЕСНиЗР"</t>
  </si>
  <si>
    <t>8.3.3.8.</t>
  </si>
  <si>
    <t>8.3.3.9.</t>
  </si>
  <si>
    <t>Мероприятие «Субсидирование части затрат субъектов малого и среднего предпринимательства, связанных с созданием и (или) развитием центров времяпрепровождения детей - групп дневного времяпрепровождения детей дошкольного возраста и иных подобных видов деятельности (далее - центр времяпрепровождения детей)»</t>
  </si>
  <si>
    <t>Мероприятие «Субсидирование части затрат субъектов малого и среднего предпринимательства, связанных с созданием и (или) развитием дошкольных образовательных центров, осуществляющих образовательную деятельность по программам дошкольного образования, а также присмотру и уходу за детьми, в соответствии с законодательством Российской Федерации»</t>
  </si>
  <si>
    <t>Основное мероприятие "Укрепление материально-технической базы подведомственных организаций, в том числе реализация мероприятий за счет субсидий на иные цели, предоставляемых муниципальным бюджетным и автономным организациям"</t>
  </si>
  <si>
    <t>2.5.4.</t>
  </si>
  <si>
    <t>Основное мероприятие «Строительство, реконструкция и приобретение объектов недвижимого имущества объектов местного значения за счет субсидий, полученных из областного бюджета»</t>
  </si>
  <si>
    <t>2.2.3.3.</t>
  </si>
  <si>
    <t>Мероприятие  «Капитальный ремонт объектов местного значения»</t>
  </si>
  <si>
    <t>2.3.6.</t>
  </si>
  <si>
    <t>Основное мероприятие "Получение дополнительного образования муниципальными служащими органов местного самоуправления Губкинского городского округа"</t>
  </si>
  <si>
    <t>Основное мероприятие «Мероприятия, направленные на мотивацию к здоровому образу жизни»</t>
  </si>
  <si>
    <t>1.1.2.4.</t>
  </si>
  <si>
    <t>Основное мероприятие "Организация материально-технического снабжения подведомственных  организаций"</t>
  </si>
  <si>
    <t>Основное мероприятие "Меры социальной поддержки работников муниципальных образовательных организаций, проживающих и работающих в сельских населенных пунктах, рабочих поселках (поселках городского типа)"</t>
  </si>
  <si>
    <t>Основное мероприятие "Предоставление мер социальной  поддержки педагогическим работникам муниципальных образовательных организаций,  проживающим  и работающим  в сельских населённых пунктах, рабочих поселках (поселках городского типа) на территории Белгородской области"</t>
  </si>
  <si>
    <t>Основное мероприятие "Поддержка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 за счет межбюджетных трансфертов"</t>
  </si>
  <si>
    <t>4.5.</t>
  </si>
  <si>
    <t>4.5.1.</t>
  </si>
  <si>
    <t>4.6.2.</t>
  </si>
  <si>
    <t>4.6.3.</t>
  </si>
  <si>
    <t>4.6.4.</t>
  </si>
  <si>
    <t>Основное мероприятие "Обеспечение жильем отдельных категорий граждан, установленных Федеральным законом от 12 января 1995г. №5-ФЗ «О ветеранах» в соответствии с Указом Президента РФ от 7 мая 2008 года № 714  «Об обеспечении жильем ветеранов ВОВ 1941-1945гг.»</t>
  </si>
  <si>
    <t xml:space="preserve">Повышение уровня доведенной до сведения жителей Губкинского городского округа информации о социально-экономическом, культурном развитии муниципального образования и его общественной инфраструктуры и иной официальной информации по вопросам жизнедеятельности территории на телевидении «Губкин-ТВ» </t>
  </si>
  <si>
    <t>Количество получателей услуги по диагностике и консультированию коррекционно-развивающего и компенсирующего характера</t>
  </si>
  <si>
    <t>исполнение обращений СМП по выкупу арендуемого имущества, %</t>
  </si>
  <si>
    <t>Количество объектов (гидротехнических сооружений), находящихся в муниципальной собственности и подлежащих пред-декларационному обследованию</t>
  </si>
  <si>
    <t>4.4.10.</t>
  </si>
  <si>
    <t>Основное мероприятие "Строительство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пользования"</t>
  </si>
  <si>
    <t>10.2.1.</t>
  </si>
  <si>
    <t>10.2.2.</t>
  </si>
  <si>
    <t>Количество дорожно-транспортных происшествий, в которых пострадали люди,  на 100 тысяч населения</t>
  </si>
  <si>
    <t>Социальный риск (число погибших в ДТП), на 100 тысяч населения</t>
  </si>
  <si>
    <r>
      <t xml:space="preserve">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Укрепление материально-технической базы подведомственных дошкольных организаций</t>
    </r>
    <r>
      <rPr>
        <sz val="12"/>
        <rFont val="Calibri"/>
        <family val="2"/>
        <charset val="204"/>
      </rPr>
      <t>»</t>
    </r>
  </si>
  <si>
    <t>Федеральный проект "Успех каждого ребенка".  Средства, передаваемые для компенсации дополнительных расходов, возникших в результате решений, принятых органами власти другого уровня.</t>
  </si>
  <si>
    <t>Основное мероприятие «Строительство, реконструкция, приобретение объектов недвижимого имущества  и капитальный ремонт объектов местного значения»</t>
  </si>
  <si>
    <t xml:space="preserve">Основное мероприятие "Осуществление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</t>
  </si>
  <si>
    <r>
      <t xml:space="preserve">Основное мероприятие </t>
    </r>
    <r>
      <rPr>
        <b/>
        <sz val="12"/>
        <rFont val="Calibri"/>
        <family val="2"/>
        <charset val="204"/>
      </rPr>
      <t>«</t>
    </r>
    <r>
      <rPr>
        <b/>
        <sz val="12"/>
        <rFont val="Times New Roman"/>
        <family val="1"/>
        <charset val="204"/>
      </rPr>
  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  </r>
  </si>
  <si>
    <t xml:space="preserve">Основное мероприятие "Выплата компенсации части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образования" </t>
  </si>
  <si>
    <r>
      <t xml:space="preserve">Основное мероприятие </t>
    </r>
    <r>
      <rPr>
        <sz val="12"/>
        <rFont val="Calibri"/>
        <family val="2"/>
        <charset val="204"/>
      </rPr>
      <t>«</t>
    </r>
    <r>
      <rPr>
        <sz val="12"/>
        <rFont val="Times New Roman"/>
        <family val="1"/>
        <charset val="204"/>
      </rPr>
      <t>Обеспечение жильем отдельных категорий граждан, установленных федеральными законами от 12 января 1995г. №5-ФЗ «О ветеранах» и от 24 ноября 1995г. №181-ФЗ «О социальной защите инвалидов в РФ»</t>
    </r>
  </si>
  <si>
    <r>
      <rPr>
        <sz val="12"/>
        <rFont val="Times New Roman"/>
        <family val="1"/>
        <charset val="204"/>
      </rPr>
      <t xml:space="preserve">Основное мероприятие </t>
    </r>
    <r>
      <rPr>
        <b/>
        <sz val="12"/>
        <rFont val="Times New Roman"/>
        <family val="1"/>
        <charset val="204"/>
      </rPr>
      <t>"К</t>
    </r>
    <r>
      <rPr>
        <sz val="12"/>
        <rFont val="Times New Roman"/>
        <family val="1"/>
        <charset val="204"/>
      </rPr>
      <t xml:space="preserve">омпенсация отдельным категориям граждан оплаты взноса на капитальный ремонт общего имущества в многоквартирном доме  (федеральный бюджет)" </t>
    </r>
  </si>
  <si>
    <t>Подпрограмма 4 «Обеспечение реализации муниципальной программы»</t>
  </si>
  <si>
    <t>Основное мероприятие "Организация бухгалтерского обслуживания учреждений в рамках подпрограммы «Обеспечение реализации муниципальной программы"</t>
  </si>
  <si>
    <t>Основное мероприятие "Укрепление материально-технической базы подведомственных учреждений (организаций), в том числе реализация мероприятий за счет субсидий на иные цели, предоставляемых муниципальным бюджетным и автономным учреждениям в рамках подпрограммы "Развитие физической культуры и массового спорта в Губкинском городском округе"</t>
  </si>
  <si>
    <t>Основное мероприятие "Финансовая поддержка малого и среднего предпринимательства, совершенствование инфраструктуры поддержки малого и среднего предпринимательства в Губкинском городском округе, в том числе в рамках федерального проекта "Акселерация субъектов малого и среднего предпринимательства", реализуемого в рамках национального проекта "Малое и среднее предпринимательство и поддержка индивидуальной предпринимательской инициативы"</t>
  </si>
  <si>
    <t>Основное мероприятие "Финансовая поддержка малого и среднего предпринимательства, а также совершенствование инфраструктуры поддержки малого и среднего предпринимательства в Губкинском городском округе, в том числе в рамках федерального проекта "Акселерация субъектов малого и среднего предпринимательства", реализуемого в рамках национального проекта "Малое и среднее предпринимательство и поддержка индивидуальной предпринимательской инициативы"</t>
  </si>
  <si>
    <t>Подпрограмма 3 «Обеспечение реализации муниципальной программы»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</si>
</sst>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₽&quot;_-;\-* #,##0.00\ &quot;₽&quot;_-;_-* &quot;-&quot;??\ &quot;₽&quot;_-;_-@_-"/>
    <numFmt numFmtId="164" formatCode="_(* #,##0.00_);_(* \(#,##0.00\);_(* &quot;-&quot;??_);_(@_)"/>
    <numFmt numFmtId="165" formatCode="0.0"/>
    <numFmt numFmtId="166" formatCode="#,##0.0"/>
    <numFmt numFmtId="167" formatCode="#,##0_ ;\-#,##0\ "/>
    <numFmt numFmtId="168" formatCode="#,##0.0_ ;\-#,##0.0\ "/>
  </numFmts>
  <fonts count="2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21" fillId="0" borderId="0" applyFont="0" applyFill="0" applyBorder="0" applyAlignment="0" applyProtection="0"/>
  </cellStyleXfs>
  <cellXfs count="427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3" fillId="0" borderId="1" xfId="12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7" fontId="3" fillId="0" borderId="1" xfId="13" applyNumberFormat="1" applyFont="1" applyFill="1" applyBorder="1" applyAlignment="1">
      <alignment horizontal="center" vertical="center" wrapText="1"/>
    </xf>
    <xf numFmtId="168" fontId="3" fillId="0" borderId="1" xfId="12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3" fontId="3" fillId="0" borderId="1" xfId="3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3" fillId="0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vertical="center" wrapText="1"/>
    </xf>
    <xf numFmtId="0" fontId="3" fillId="0" borderId="1" xfId="0" applyFont="1" applyFill="1" applyBorder="1"/>
    <xf numFmtId="3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" fontId="11" fillId="0" borderId="0" xfId="0" applyNumberFormat="1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left" vertical="center" wrapText="1"/>
    </xf>
    <xf numFmtId="4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 wrapText="1"/>
    </xf>
    <xf numFmtId="2" fontId="11" fillId="0" borderId="0" xfId="0" applyNumberFormat="1" applyFont="1" applyFill="1" applyAlignment="1">
      <alignment horizontal="center" vertical="center" wrapText="1"/>
    </xf>
    <xf numFmtId="165" fontId="3" fillId="2" borderId="3" xfId="3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49" fontId="3" fillId="2" borderId="3" xfId="3" applyNumberFormat="1" applyFont="1" applyFill="1" applyBorder="1" applyAlignment="1">
      <alignment horizontal="center" vertical="center" wrapText="1"/>
    </xf>
    <xf numFmtId="1" fontId="3" fillId="2" borderId="3" xfId="3" applyNumberFormat="1" applyFont="1" applyFill="1" applyBorder="1" applyAlignment="1">
      <alignment horizontal="center" vertical="center" wrapText="1"/>
    </xf>
    <xf numFmtId="165" fontId="3" fillId="2" borderId="1" xfId="3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3" fillId="2" borderId="1" xfId="3" applyNumberFormat="1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vertical="center" wrapText="1"/>
    </xf>
    <xf numFmtId="0" fontId="3" fillId="2" borderId="3" xfId="3" applyFont="1" applyFill="1" applyBorder="1" applyAlignment="1">
      <alignment horizontal="center" vertical="center" wrapText="1"/>
    </xf>
    <xf numFmtId="2" fontId="3" fillId="2" borderId="3" xfId="3" applyNumberFormat="1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2" borderId="1" xfId="3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8" fillId="2" borderId="1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left" vertical="center" wrapText="1"/>
    </xf>
    <xf numFmtId="2" fontId="5" fillId="6" borderId="1" xfId="0" applyNumberFormat="1" applyFont="1" applyFill="1" applyBorder="1" applyAlignment="1">
      <alignment horizontal="center" vertical="center" wrapText="1"/>
    </xf>
    <xf numFmtId="2" fontId="7" fillId="6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166" fontId="3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vertical="center" wrapText="1"/>
    </xf>
    <xf numFmtId="0" fontId="11" fillId="0" borderId="3" xfId="3" applyFont="1" applyFill="1" applyBorder="1" applyAlignment="1">
      <alignment horizontal="center" vertical="center" wrapText="1"/>
    </xf>
    <xf numFmtId="0" fontId="11" fillId="2" borderId="3" xfId="3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3" fillId="0" borderId="1" xfId="13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6" fontId="7" fillId="6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 wrapText="1"/>
    </xf>
    <xf numFmtId="166" fontId="5" fillId="6" borderId="1" xfId="0" applyNumberFormat="1" applyFont="1" applyFill="1" applyBorder="1" applyAlignment="1">
      <alignment horizontal="center" vertical="center" wrapText="1"/>
    </xf>
    <xf numFmtId="166" fontId="11" fillId="0" borderId="0" xfId="0" applyNumberFormat="1" applyFon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6" fontId="8" fillId="5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165" fontId="26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65" fontId="20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1" fillId="0" borderId="1" xfId="11" applyFont="1" applyFill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3" fillId="2" borderId="3" xfId="3" applyFont="1" applyFill="1" applyBorder="1" applyAlignment="1">
      <alignment vertical="center" wrapText="1"/>
    </xf>
    <xf numFmtId="44" fontId="3" fillId="2" borderId="3" xfId="14" applyFont="1" applyFill="1" applyBorder="1" applyAlignment="1">
      <alignment vertical="center" wrapText="1"/>
    </xf>
    <xf numFmtId="0" fontId="3" fillId="2" borderId="1" xfId="3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165" fontId="3" fillId="0" borderId="5" xfId="12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justify" vertical="top" wrapText="1"/>
    </xf>
    <xf numFmtId="0" fontId="28" fillId="0" borderId="1" xfId="0" applyFont="1" applyFill="1" applyBorder="1" applyAlignment="1">
      <alignment horizontal="justify" vertical="top"/>
    </xf>
    <xf numFmtId="0" fontId="25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left" vertical="center" wrapText="1"/>
    </xf>
    <xf numFmtId="4" fontId="5" fillId="6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4" fontId="5" fillId="6" borderId="1" xfId="0" applyNumberFormat="1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vertical="center" wrapText="1"/>
    </xf>
    <xf numFmtId="166" fontId="5" fillId="6" borderId="1" xfId="0" applyNumberFormat="1" applyFont="1" applyFill="1" applyBorder="1" applyAlignment="1">
      <alignment horizontal="center" vertical="center"/>
    </xf>
    <xf numFmtId="165" fontId="5" fillId="6" borderId="1" xfId="0" applyNumberFormat="1" applyFont="1" applyFill="1" applyBorder="1" applyAlignment="1">
      <alignment horizontal="center" vertical="center"/>
    </xf>
    <xf numFmtId="166" fontId="5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166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166" fontId="7" fillId="6" borderId="1" xfId="13" applyNumberFormat="1" applyFont="1" applyFill="1" applyBorder="1" applyAlignment="1">
      <alignment horizontal="center" vertical="center" wrapText="1"/>
    </xf>
    <xf numFmtId="166" fontId="5" fillId="6" borderId="1" xfId="13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</xf>
    <xf numFmtId="166" fontId="5" fillId="0" borderId="1" xfId="6" applyNumberFormat="1" applyFont="1" applyFill="1" applyBorder="1" applyAlignment="1" applyProtection="1">
      <alignment horizontal="center" vertical="center" wrapText="1"/>
    </xf>
    <xf numFmtId="166" fontId="3" fillId="0" borderId="1" xfId="7" applyNumberFormat="1" applyFont="1" applyFill="1" applyBorder="1" applyAlignment="1" applyProtection="1">
      <alignment horizontal="center" vertical="center" wrapText="1"/>
    </xf>
    <xf numFmtId="166" fontId="3" fillId="0" borderId="1" xfId="9" applyNumberFormat="1" applyFont="1" applyFill="1" applyBorder="1" applyAlignment="1" applyProtection="1">
      <alignment horizontal="center" vertical="center" wrapText="1"/>
    </xf>
    <xf numFmtId="166" fontId="5" fillId="0" borderId="1" xfId="1" applyNumberFormat="1" applyFont="1" applyFill="1" applyBorder="1" applyAlignment="1" applyProtection="1">
      <alignment horizontal="center" vertical="center" wrapText="1"/>
    </xf>
    <xf numFmtId="166" fontId="5" fillId="0" borderId="1" xfId="10" applyNumberFormat="1" applyFont="1" applyFill="1" applyBorder="1" applyAlignment="1" applyProtection="1">
      <alignment horizontal="center" vertical="center" wrapText="1"/>
    </xf>
    <xf numFmtId="166" fontId="5" fillId="0" borderId="1" xfId="2" applyNumberFormat="1" applyFont="1" applyFill="1" applyBorder="1" applyAlignment="1" applyProtection="1">
      <alignment horizontal="center" vertical="center" wrapText="1"/>
    </xf>
    <xf numFmtId="166" fontId="3" fillId="0" borderId="1" xfId="2" applyNumberFormat="1" applyFont="1" applyFill="1" applyBorder="1" applyAlignment="1" applyProtection="1">
      <alignment horizontal="center" vertical="center" wrapText="1"/>
    </xf>
    <xf numFmtId="166" fontId="3" fillId="0" borderId="1" xfId="10" applyNumberFormat="1" applyFont="1" applyFill="1" applyBorder="1" applyAlignment="1" applyProtection="1">
      <alignment horizontal="center" vertical="center" wrapText="1"/>
    </xf>
    <xf numFmtId="166" fontId="3" fillId="0" borderId="1" xfId="1" applyNumberFormat="1" applyFont="1" applyFill="1" applyBorder="1" applyAlignment="1" applyProtection="1">
      <alignment horizontal="center" vertical="center" wrapText="1"/>
    </xf>
    <xf numFmtId="4" fontId="7" fillId="6" borderId="1" xfId="0" applyNumberFormat="1" applyFont="1" applyFill="1" applyBorder="1" applyAlignment="1">
      <alignment horizontal="left" vertical="center" wrapText="1"/>
    </xf>
    <xf numFmtId="165" fontId="5" fillId="6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 applyProtection="1">
      <alignment horizontal="center" vertical="center" wrapText="1"/>
    </xf>
    <xf numFmtId="4" fontId="15" fillId="6" borderId="1" xfId="0" applyNumberFormat="1" applyFont="1" applyFill="1" applyBorder="1" applyAlignment="1">
      <alignment horizontal="left" vertical="center" wrapText="1"/>
    </xf>
    <xf numFmtId="166" fontId="15" fillId="6" borderId="1" xfId="0" applyNumberFormat="1" applyFont="1" applyFill="1" applyBorder="1" applyAlignment="1">
      <alignment horizontal="center" vertical="center" wrapText="1"/>
    </xf>
    <xf numFmtId="2" fontId="15" fillId="6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2" borderId="6" xfId="3" applyFont="1" applyFill="1" applyBorder="1" applyAlignment="1">
      <alignment horizontal="center" vertical="center" wrapText="1"/>
    </xf>
    <xf numFmtId="0" fontId="3" fillId="2" borderId="4" xfId="3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 wrapText="1"/>
    </xf>
    <xf numFmtId="0" fontId="5" fillId="2" borderId="5" xfId="3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vertical="center" wrapText="1"/>
    </xf>
    <xf numFmtId="0" fontId="25" fillId="0" borderId="2" xfId="0" applyFont="1" applyFill="1" applyBorder="1" applyAlignment="1">
      <alignment vertical="center" wrapText="1"/>
    </xf>
    <xf numFmtId="0" fontId="5" fillId="2" borderId="5" xfId="3" applyFont="1" applyFill="1" applyBorder="1" applyAlignment="1">
      <alignment horizontal="left" vertical="center" wrapText="1"/>
    </xf>
    <xf numFmtId="0" fontId="5" fillId="2" borderId="6" xfId="3" applyFont="1" applyFill="1" applyBorder="1" applyAlignment="1">
      <alignment horizontal="left" vertical="center" wrapText="1"/>
    </xf>
    <xf numFmtId="0" fontId="5" fillId="2" borderId="4" xfId="3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7" xfId="0" applyFont="1" applyFill="1" applyBorder="1" applyAlignment="1">
      <alignment horizontal="left" vertical="center" wrapText="1" shrinkToFit="1"/>
    </xf>
    <xf numFmtId="0" fontId="3" fillId="0" borderId="2" xfId="0" applyFont="1" applyFill="1" applyBorder="1" applyAlignment="1">
      <alignment horizontal="left" vertical="center" wrapText="1" shrinkToFi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 shrinkToFit="1"/>
    </xf>
    <xf numFmtId="0" fontId="5" fillId="0" borderId="7" xfId="0" applyFont="1" applyFill="1" applyBorder="1" applyAlignment="1">
      <alignment horizontal="left" vertical="center" wrapText="1" shrinkToFit="1"/>
    </xf>
    <xf numFmtId="0" fontId="5" fillId="0" borderId="2" xfId="0" applyFont="1" applyFill="1" applyBorder="1" applyAlignment="1">
      <alignment horizontal="left" vertical="center" wrapText="1" shrinkToFit="1"/>
    </xf>
    <xf numFmtId="0" fontId="5" fillId="0" borderId="3" xfId="0" applyFont="1" applyFill="1" applyBorder="1" applyAlignment="1">
      <alignment horizontal="left" vertical="center" wrapText="1" shrinkToFi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 shrinkToFi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center" vertical="center" wrapText="1" shrinkToFit="1"/>
    </xf>
    <xf numFmtId="0" fontId="5" fillId="6" borderId="7" xfId="0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1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4" fontId="5" fillId="6" borderId="5" xfId="0" applyNumberFormat="1" applyFont="1" applyFill="1" applyBorder="1" applyAlignment="1">
      <alignment horizontal="left" vertical="center" wrapText="1"/>
    </xf>
    <xf numFmtId="4" fontId="5" fillId="0" borderId="5" xfId="0" applyNumberFormat="1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left" vertical="center" wrapText="1"/>
    </xf>
    <xf numFmtId="4" fontId="5" fillId="6" borderId="1" xfId="0" applyNumberFormat="1" applyFont="1" applyFill="1" applyBorder="1" applyAlignment="1">
      <alignment horizontal="left" vertical="center" wrapText="1"/>
    </xf>
    <xf numFmtId="4" fontId="8" fillId="0" borderId="3" xfId="0" applyNumberFormat="1" applyFont="1" applyFill="1" applyBorder="1" applyAlignment="1">
      <alignment horizontal="left" vertical="center" wrapText="1"/>
    </xf>
    <xf numFmtId="4" fontId="8" fillId="0" borderId="7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left" vertical="center" wrapText="1"/>
    </xf>
    <xf numFmtId="4" fontId="8" fillId="2" borderId="7" xfId="0" applyNumberFormat="1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6" fontId="5" fillId="2" borderId="3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2" borderId="3" xfId="0" applyNumberFormat="1" applyFont="1" applyFill="1" applyBorder="1" applyAlignment="1">
      <alignment horizontal="left" vertical="center" wrapText="1"/>
    </xf>
    <xf numFmtId="4" fontId="7" fillId="2" borderId="7" xfId="0" applyNumberFormat="1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4" fontId="15" fillId="6" borderId="3" xfId="0" applyNumberFormat="1" applyFont="1" applyFill="1" applyBorder="1" applyAlignment="1">
      <alignment horizontal="center" vertical="center" wrapText="1"/>
    </xf>
    <xf numFmtId="4" fontId="15" fillId="6" borderId="7" xfId="0" applyNumberFormat="1" applyFont="1" applyFill="1" applyBorder="1" applyAlignment="1">
      <alignment horizontal="center" vertical="center" wrapText="1"/>
    </xf>
    <xf numFmtId="4" fontId="15" fillId="6" borderId="2" xfId="0" applyNumberFormat="1" applyFont="1" applyFill="1" applyBorder="1" applyAlignment="1">
      <alignment horizontal="center" vertical="center" wrapText="1"/>
    </xf>
    <xf numFmtId="4" fontId="15" fillId="6" borderId="3" xfId="0" applyNumberFormat="1" applyFont="1" applyFill="1" applyBorder="1" applyAlignment="1">
      <alignment horizontal="left" vertical="center" wrapText="1"/>
    </xf>
    <xf numFmtId="4" fontId="15" fillId="6" borderId="7" xfId="0" applyNumberFormat="1" applyFont="1" applyFill="1" applyBorder="1" applyAlignment="1">
      <alignment horizontal="left" vertical="center" wrapText="1"/>
    </xf>
    <xf numFmtId="4" fontId="15" fillId="6" borderId="2" xfId="0" applyNumberFormat="1" applyFont="1" applyFill="1" applyBorder="1" applyAlignment="1">
      <alignment horizontal="left" vertical="center" wrapText="1"/>
    </xf>
    <xf numFmtId="4" fontId="3" fillId="2" borderId="3" xfId="0" applyNumberFormat="1" applyFont="1" applyFill="1" applyBorder="1" applyAlignment="1">
      <alignment horizontal="left" vertical="center" wrapText="1"/>
    </xf>
    <xf numFmtId="4" fontId="3" fillId="2" borderId="7" xfId="0" applyNumberFormat="1" applyFont="1" applyFill="1" applyBorder="1" applyAlignment="1">
      <alignment horizontal="left" vertical="center" wrapText="1"/>
    </xf>
    <xf numFmtId="4" fontId="3" fillId="2" borderId="2" xfId="0" applyNumberFormat="1" applyFont="1" applyFill="1" applyBorder="1" applyAlignment="1">
      <alignment horizontal="left" vertical="center" wrapText="1"/>
    </xf>
  </cellXfs>
  <cellStyles count="15">
    <cellStyle name="Денежный" xfId="14" builtinId="4"/>
    <cellStyle name="Обычный" xfId="0" builtinId="0"/>
    <cellStyle name="Обычный 10" xfId="1"/>
    <cellStyle name="Обычный 11" xfId="2"/>
    <cellStyle name="Обычный 2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Обычный 9" xfId="11"/>
    <cellStyle name="Процентный" xfId="12" builtinId="5"/>
    <cellStyle name="Финансовый" xfId="13" builtinId="3"/>
  </cellStyles>
  <dxfs count="0"/>
  <tableStyles count="0" defaultTableStyle="TableStyleMedium2" defaultPivotStyle="PivotStyleLight16"/>
  <colors>
    <mruColors>
      <color rgb="FF99FF99"/>
      <color rgb="FFCCFFCC"/>
      <color rgb="FFCCFFFF"/>
      <color rgb="FFFFCCFF"/>
      <color rgb="FFFFFFCC"/>
      <color rgb="FFFF99FF"/>
      <color rgb="FFCC99FF"/>
      <color rgb="FFC6F0E3"/>
      <color rgb="FFCDE9E4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802"/>
  <sheetViews>
    <sheetView tabSelected="1" view="pageBreakPreview" zoomScale="68" zoomScaleNormal="75" zoomScaleSheetLayoutView="68" workbookViewId="0">
      <pane ySplit="6" topLeftCell="A796" activePane="bottomLeft" state="frozen"/>
      <selection activeCell="B787" sqref="B787:I791"/>
      <selection pane="bottomLeft" activeCell="B787" sqref="B787:I791"/>
    </sheetView>
  </sheetViews>
  <sheetFormatPr defaultRowHeight="15.75" outlineLevelRow="1" x14ac:dyDescent="0.2"/>
  <cols>
    <col min="1" max="1" width="10.5703125" style="44" customWidth="1"/>
    <col min="2" max="2" width="59" style="30" customWidth="1"/>
    <col min="3" max="3" width="20.28515625" style="8" customWidth="1"/>
    <col min="4" max="4" width="14.42578125" style="8" customWidth="1"/>
    <col min="5" max="5" width="10.85546875" style="8" customWidth="1"/>
    <col min="6" max="6" width="9.5703125" style="8" customWidth="1"/>
    <col min="7" max="7" width="10.28515625" style="8" customWidth="1"/>
    <col min="8" max="8" width="14.85546875" style="8" customWidth="1"/>
    <col min="9" max="9" width="24" style="2" customWidth="1"/>
    <col min="10" max="70" width="9.140625" style="10"/>
    <col min="71" max="16384" width="9.140625" style="1"/>
  </cols>
  <sheetData>
    <row r="2" spans="1:70" ht="26.25" customHeight="1" x14ac:dyDescent="0.2">
      <c r="A2" s="275" t="s">
        <v>1239</v>
      </c>
      <c r="B2" s="275"/>
      <c r="C2" s="275"/>
      <c r="D2" s="275"/>
      <c r="E2" s="275"/>
      <c r="F2" s="275"/>
      <c r="G2" s="275"/>
      <c r="H2" s="275"/>
      <c r="I2" s="275"/>
    </row>
    <row r="3" spans="1:70" x14ac:dyDescent="0.2">
      <c r="A3" s="136"/>
      <c r="B3" s="45"/>
      <c r="C3" s="9"/>
      <c r="D3" s="9"/>
      <c r="E3" s="9"/>
      <c r="F3" s="9"/>
      <c r="G3" s="9"/>
      <c r="H3" s="9"/>
      <c r="I3" s="11"/>
    </row>
    <row r="4" spans="1:70" x14ac:dyDescent="0.2">
      <c r="A4" s="258" t="s">
        <v>0</v>
      </c>
      <c r="B4" s="270" t="s">
        <v>3</v>
      </c>
      <c r="C4" s="258" t="s">
        <v>4</v>
      </c>
      <c r="D4" s="258" t="s">
        <v>5</v>
      </c>
      <c r="E4" s="258" t="s">
        <v>6</v>
      </c>
      <c r="F4" s="258"/>
      <c r="G4" s="258"/>
      <c r="H4" s="258"/>
      <c r="I4" s="276" t="s">
        <v>7</v>
      </c>
    </row>
    <row r="5" spans="1:70" x14ac:dyDescent="0.2">
      <c r="A5" s="258"/>
      <c r="B5" s="270"/>
      <c r="C5" s="258"/>
      <c r="D5" s="258"/>
      <c r="E5" s="258" t="s">
        <v>8</v>
      </c>
      <c r="F5" s="258" t="s">
        <v>9</v>
      </c>
      <c r="G5" s="258"/>
      <c r="H5" s="258"/>
      <c r="I5" s="276"/>
    </row>
    <row r="6" spans="1:70" ht="80.25" customHeight="1" x14ac:dyDescent="0.2">
      <c r="A6" s="258"/>
      <c r="B6" s="270"/>
      <c r="C6" s="258"/>
      <c r="D6" s="258"/>
      <c r="E6" s="258"/>
      <c r="F6" s="131" t="s">
        <v>10</v>
      </c>
      <c r="G6" s="131" t="s">
        <v>11</v>
      </c>
      <c r="H6" s="131" t="s">
        <v>12</v>
      </c>
      <c r="I6" s="276"/>
    </row>
    <row r="7" spans="1:70" s="102" customFormat="1" ht="20.25" customHeight="1" x14ac:dyDescent="0.2">
      <c r="A7" s="100">
        <v>1</v>
      </c>
      <c r="B7" s="100">
        <v>2</v>
      </c>
      <c r="C7" s="100">
        <v>3</v>
      </c>
      <c r="D7" s="100">
        <v>4</v>
      </c>
      <c r="E7" s="100">
        <v>5</v>
      </c>
      <c r="F7" s="100">
        <v>6</v>
      </c>
      <c r="G7" s="100">
        <v>7</v>
      </c>
      <c r="H7" s="100">
        <v>8</v>
      </c>
      <c r="I7" s="100">
        <v>9</v>
      </c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</row>
    <row r="8" spans="1:70" ht="33.75" customHeight="1" x14ac:dyDescent="0.2">
      <c r="A8" s="197">
        <v>1</v>
      </c>
      <c r="B8" s="259" t="s">
        <v>1028</v>
      </c>
      <c r="C8" s="259"/>
      <c r="D8" s="259"/>
      <c r="E8" s="259"/>
      <c r="F8" s="259"/>
      <c r="G8" s="259"/>
      <c r="H8" s="259"/>
      <c r="I8" s="259"/>
    </row>
    <row r="9" spans="1:70" s="8" customFormat="1" ht="39.75" customHeight="1" x14ac:dyDescent="0.2">
      <c r="A9" s="141" t="s">
        <v>13</v>
      </c>
      <c r="B9" s="138" t="s">
        <v>14</v>
      </c>
      <c r="C9" s="137" t="s">
        <v>15</v>
      </c>
      <c r="D9" s="137" t="s">
        <v>16</v>
      </c>
      <c r="E9" s="55">
        <v>60</v>
      </c>
      <c r="F9" s="55">
        <v>65</v>
      </c>
      <c r="G9" s="55">
        <v>61</v>
      </c>
      <c r="H9" s="152">
        <f t="shared" ref="H9:H14" si="0">G9/F9*100-100</f>
        <v>-6.1538461538461604</v>
      </c>
      <c r="I9" s="153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</row>
    <row r="10" spans="1:70" s="8" customFormat="1" x14ac:dyDescent="0.2">
      <c r="A10" s="141" t="s">
        <v>17</v>
      </c>
      <c r="B10" s="138" t="s">
        <v>18</v>
      </c>
      <c r="C10" s="137" t="s">
        <v>15</v>
      </c>
      <c r="D10" s="137" t="s">
        <v>20</v>
      </c>
      <c r="E10" s="151">
        <v>862.5</v>
      </c>
      <c r="F10" s="151">
        <v>936.8</v>
      </c>
      <c r="G10" s="151">
        <v>721.3</v>
      </c>
      <c r="H10" s="151">
        <f t="shared" si="0"/>
        <v>-23.003842869342435</v>
      </c>
      <c r="I10" s="67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</row>
    <row r="11" spans="1:70" s="8" customFormat="1" ht="31.5" x14ac:dyDescent="0.2">
      <c r="A11" s="141" t="s">
        <v>21</v>
      </c>
      <c r="B11" s="138" t="s">
        <v>22</v>
      </c>
      <c r="C11" s="137" t="s">
        <v>19</v>
      </c>
      <c r="D11" s="137" t="s">
        <v>20</v>
      </c>
      <c r="E11" s="151">
        <v>7.7</v>
      </c>
      <c r="F11" s="139">
        <v>12.8</v>
      </c>
      <c r="G11" s="151">
        <v>2.6</v>
      </c>
      <c r="H11" s="151">
        <f t="shared" si="0"/>
        <v>-79.6875</v>
      </c>
      <c r="I11" s="161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</row>
    <row r="12" spans="1:70" s="8" customFormat="1" ht="47.25" x14ac:dyDescent="0.2">
      <c r="A12" s="99">
        <v>4</v>
      </c>
      <c r="B12" s="138" t="s">
        <v>23</v>
      </c>
      <c r="C12" s="137" t="s">
        <v>15</v>
      </c>
      <c r="D12" s="137" t="s">
        <v>16</v>
      </c>
      <c r="E12" s="151">
        <v>80</v>
      </c>
      <c r="F12" s="151">
        <v>80</v>
      </c>
      <c r="G12" s="151">
        <v>80</v>
      </c>
      <c r="H12" s="151">
        <f t="shared" si="0"/>
        <v>0</v>
      </c>
      <c r="I12" s="67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</row>
    <row r="13" spans="1:70" s="8" customFormat="1" ht="37.5" customHeight="1" x14ac:dyDescent="0.2">
      <c r="A13" s="99">
        <v>5</v>
      </c>
      <c r="B13" s="138" t="s">
        <v>24</v>
      </c>
      <c r="C13" s="137" t="s">
        <v>19</v>
      </c>
      <c r="D13" s="137" t="s">
        <v>16</v>
      </c>
      <c r="E13" s="151">
        <v>1.2</v>
      </c>
      <c r="F13" s="151">
        <v>3</v>
      </c>
      <c r="G13" s="151">
        <v>1.3</v>
      </c>
      <c r="H13" s="151">
        <f t="shared" si="0"/>
        <v>-56.666666666666664</v>
      </c>
      <c r="I13" s="67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</row>
    <row r="14" spans="1:70" s="8" customFormat="1" ht="31.5" customHeight="1" x14ac:dyDescent="0.2">
      <c r="A14" s="13">
        <v>6</v>
      </c>
      <c r="B14" s="138" t="s">
        <v>25</v>
      </c>
      <c r="C14" s="196" t="s">
        <v>19</v>
      </c>
      <c r="D14" s="137" t="s">
        <v>20</v>
      </c>
      <c r="E14" s="139">
        <v>84</v>
      </c>
      <c r="F14" s="139">
        <v>88</v>
      </c>
      <c r="G14" s="139">
        <v>135</v>
      </c>
      <c r="H14" s="151">
        <f t="shared" si="0"/>
        <v>53.409090909090907</v>
      </c>
      <c r="I14" s="67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</row>
    <row r="15" spans="1:70" s="8" customFormat="1" ht="23.25" customHeight="1" x14ac:dyDescent="0.2">
      <c r="A15" s="194" t="s">
        <v>26</v>
      </c>
      <c r="B15" s="258" t="s">
        <v>1061</v>
      </c>
      <c r="C15" s="258"/>
      <c r="D15" s="258"/>
      <c r="E15" s="258"/>
      <c r="F15" s="258"/>
      <c r="G15" s="258"/>
      <c r="H15" s="258"/>
      <c r="I15" s="258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</row>
    <row r="16" spans="1:70" s="8" customFormat="1" x14ac:dyDescent="0.2">
      <c r="A16" s="13">
        <v>1</v>
      </c>
      <c r="B16" s="138" t="s">
        <v>18</v>
      </c>
      <c r="C16" s="137" t="s">
        <v>19</v>
      </c>
      <c r="D16" s="137" t="s">
        <v>20</v>
      </c>
      <c r="E16" s="151">
        <v>862.5</v>
      </c>
      <c r="F16" s="151">
        <v>936.8</v>
      </c>
      <c r="G16" s="151">
        <v>721.3</v>
      </c>
      <c r="H16" s="151">
        <f>G16/F16*100-100</f>
        <v>-23.003842869342435</v>
      </c>
      <c r="I16" s="67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</row>
    <row r="17" spans="1:70" s="8" customFormat="1" ht="31.5" x14ac:dyDescent="0.2">
      <c r="A17" s="13">
        <v>2</v>
      </c>
      <c r="B17" s="138" t="s">
        <v>1285</v>
      </c>
      <c r="C17" s="137" t="s">
        <v>19</v>
      </c>
      <c r="D17" s="137" t="s">
        <v>20</v>
      </c>
      <c r="E17" s="151">
        <v>94.8</v>
      </c>
      <c r="F17" s="139">
        <v>83.4</v>
      </c>
      <c r="G17" s="151">
        <v>62.4</v>
      </c>
      <c r="H17" s="151">
        <f>G17/F17*100-100</f>
        <v>-25.179856115107924</v>
      </c>
      <c r="I17" s="161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</row>
    <row r="18" spans="1:70" s="8" customFormat="1" ht="31.5" x14ac:dyDescent="0.2">
      <c r="A18" s="13">
        <v>3</v>
      </c>
      <c r="B18" s="138" t="s">
        <v>1286</v>
      </c>
      <c r="C18" s="137" t="s">
        <v>19</v>
      </c>
      <c r="D18" s="137" t="s">
        <v>20</v>
      </c>
      <c r="E18" s="151">
        <v>7.9</v>
      </c>
      <c r="F18" s="139">
        <v>12.8</v>
      </c>
      <c r="G18" s="151">
        <v>2.6</v>
      </c>
      <c r="H18" s="151">
        <f>G18/F18*100-100</f>
        <v>-79.6875</v>
      </c>
      <c r="I18" s="161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</row>
    <row r="19" spans="1:70" s="8" customFormat="1" ht="22.5" customHeight="1" x14ac:dyDescent="0.2">
      <c r="A19" s="131" t="s">
        <v>27</v>
      </c>
      <c r="B19" s="258" t="s">
        <v>28</v>
      </c>
      <c r="C19" s="258"/>
      <c r="D19" s="258"/>
      <c r="E19" s="258"/>
      <c r="F19" s="258"/>
      <c r="G19" s="258"/>
      <c r="H19" s="258"/>
      <c r="I19" s="258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</row>
    <row r="20" spans="1:70" s="8" customFormat="1" ht="36" hidden="1" customHeight="1" outlineLevel="1" x14ac:dyDescent="0.2">
      <c r="A20" s="131"/>
      <c r="B20" s="138" t="s">
        <v>1102</v>
      </c>
      <c r="C20" s="137"/>
      <c r="D20" s="137">
        <v>0</v>
      </c>
      <c r="E20" s="137">
        <v>0</v>
      </c>
      <c r="F20" s="137">
        <v>0</v>
      </c>
      <c r="G20" s="137">
        <v>0</v>
      </c>
      <c r="H20" s="137">
        <v>0</v>
      </c>
      <c r="I20" s="142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</row>
    <row r="21" spans="1:70" s="8" customFormat="1" ht="47.25" collapsed="1" x14ac:dyDescent="0.2">
      <c r="A21" s="137">
        <v>1</v>
      </c>
      <c r="B21" s="138" t="s">
        <v>29</v>
      </c>
      <c r="C21" s="137" t="s">
        <v>15</v>
      </c>
      <c r="D21" s="137" t="s">
        <v>16</v>
      </c>
      <c r="E21" s="139">
        <v>60</v>
      </c>
      <c r="F21" s="139">
        <v>60</v>
      </c>
      <c r="G21" s="139">
        <v>60</v>
      </c>
      <c r="H21" s="151">
        <f>G21/F21*100-100</f>
        <v>0</v>
      </c>
      <c r="I21" s="67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</row>
    <row r="22" spans="1:70" s="8" customFormat="1" ht="47.25" hidden="1" x14ac:dyDescent="0.2">
      <c r="A22" s="137">
        <v>2</v>
      </c>
      <c r="B22" s="138" t="s">
        <v>30</v>
      </c>
      <c r="C22" s="137" t="s">
        <v>15</v>
      </c>
      <c r="D22" s="137" t="s">
        <v>20</v>
      </c>
      <c r="E22" s="139">
        <v>35</v>
      </c>
      <c r="F22" s="139">
        <v>0</v>
      </c>
      <c r="G22" s="139">
        <v>0</v>
      </c>
      <c r="H22" s="68">
        <v>0</v>
      </c>
      <c r="I22" s="67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</row>
    <row r="23" spans="1:70" s="8" customFormat="1" ht="22.5" customHeight="1" x14ac:dyDescent="0.2">
      <c r="A23" s="131" t="s">
        <v>31</v>
      </c>
      <c r="B23" s="258" t="s">
        <v>32</v>
      </c>
      <c r="C23" s="258"/>
      <c r="D23" s="258"/>
      <c r="E23" s="258"/>
      <c r="F23" s="258"/>
      <c r="G23" s="258"/>
      <c r="H23" s="258"/>
      <c r="I23" s="258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</row>
    <row r="24" spans="1:70" s="8" customFormat="1" ht="63" x14ac:dyDescent="0.2">
      <c r="A24" s="137">
        <v>1</v>
      </c>
      <c r="B24" s="138" t="s">
        <v>33</v>
      </c>
      <c r="C24" s="137" t="s">
        <v>15</v>
      </c>
      <c r="D24" s="137" t="s">
        <v>16</v>
      </c>
      <c r="E24" s="139">
        <v>95</v>
      </c>
      <c r="F24" s="139">
        <v>95</v>
      </c>
      <c r="G24" s="139">
        <v>95</v>
      </c>
      <c r="H24" s="139">
        <f>G24/F24*100-100</f>
        <v>0</v>
      </c>
      <c r="I24" s="67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</row>
    <row r="25" spans="1:70" s="8" customFormat="1" x14ac:dyDescent="0.2">
      <c r="A25" s="137">
        <v>2</v>
      </c>
      <c r="B25" s="138" t="s">
        <v>34</v>
      </c>
      <c r="C25" s="137" t="s">
        <v>19</v>
      </c>
      <c r="D25" s="137" t="s">
        <v>20</v>
      </c>
      <c r="E25" s="139">
        <v>111</v>
      </c>
      <c r="F25" s="139">
        <v>99</v>
      </c>
      <c r="G25" s="139">
        <v>73</v>
      </c>
      <c r="H25" s="151">
        <f>G25/F25*100-100</f>
        <v>-26.26262626262627</v>
      </c>
      <c r="I25" s="67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</row>
    <row r="26" spans="1:70" s="8" customFormat="1" ht="32.25" customHeight="1" x14ac:dyDescent="0.2">
      <c r="A26" s="214" t="s">
        <v>35</v>
      </c>
      <c r="B26" s="286" t="s">
        <v>741</v>
      </c>
      <c r="C26" s="287"/>
      <c r="D26" s="287"/>
      <c r="E26" s="287"/>
      <c r="F26" s="287"/>
      <c r="G26" s="287"/>
      <c r="H26" s="287"/>
      <c r="I26" s="288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</row>
    <row r="27" spans="1:70" s="8" customFormat="1" ht="39.75" customHeight="1" x14ac:dyDescent="0.2">
      <c r="A27" s="137">
        <v>1</v>
      </c>
      <c r="B27" s="138" t="s">
        <v>36</v>
      </c>
      <c r="C27" s="137" t="s">
        <v>15</v>
      </c>
      <c r="D27" s="137" t="s">
        <v>37</v>
      </c>
      <c r="E27" s="139">
        <v>0</v>
      </c>
      <c r="F27" s="139">
        <v>0</v>
      </c>
      <c r="G27" s="139">
        <v>1</v>
      </c>
      <c r="H27" s="151" t="s">
        <v>84</v>
      </c>
      <c r="I27" s="67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</row>
    <row r="28" spans="1:70" s="8" customFormat="1" hidden="1" x14ac:dyDescent="0.2">
      <c r="A28" s="214" t="s">
        <v>38</v>
      </c>
      <c r="B28" s="261" t="s">
        <v>39</v>
      </c>
      <c r="C28" s="262"/>
      <c r="D28" s="262"/>
      <c r="E28" s="262"/>
      <c r="F28" s="262"/>
      <c r="G28" s="262"/>
      <c r="H28" s="262"/>
      <c r="I28" s="263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</row>
    <row r="29" spans="1:70" s="8" customFormat="1" hidden="1" x14ac:dyDescent="0.2">
      <c r="A29" s="137">
        <v>1</v>
      </c>
      <c r="B29" s="138" t="s">
        <v>40</v>
      </c>
      <c r="C29" s="137" t="s">
        <v>15</v>
      </c>
      <c r="D29" s="137" t="s">
        <v>41</v>
      </c>
      <c r="E29" s="137">
        <v>0</v>
      </c>
      <c r="F29" s="137">
        <v>0</v>
      </c>
      <c r="G29" s="137">
        <v>0</v>
      </c>
      <c r="H29" s="5">
        <v>0</v>
      </c>
      <c r="I29" s="142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</row>
    <row r="30" spans="1:70" s="8" customFormat="1" ht="28.5" customHeight="1" x14ac:dyDescent="0.2">
      <c r="A30" s="214" t="s">
        <v>38</v>
      </c>
      <c r="B30" s="277" t="s">
        <v>42</v>
      </c>
      <c r="C30" s="277"/>
      <c r="D30" s="277"/>
      <c r="E30" s="277"/>
      <c r="F30" s="277"/>
      <c r="G30" s="277"/>
      <c r="H30" s="277"/>
      <c r="I30" s="277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</row>
    <row r="31" spans="1:70" s="8" customFormat="1" x14ac:dyDescent="0.2">
      <c r="A31" s="137">
        <v>1</v>
      </c>
      <c r="B31" s="138" t="s">
        <v>43</v>
      </c>
      <c r="C31" s="137" t="s">
        <v>15</v>
      </c>
      <c r="D31" s="137" t="s">
        <v>20</v>
      </c>
      <c r="E31" s="139">
        <v>2</v>
      </c>
      <c r="F31" s="139">
        <v>2</v>
      </c>
      <c r="G31" s="139">
        <v>1</v>
      </c>
      <c r="H31" s="139">
        <f>G31/F31*100-100</f>
        <v>-50</v>
      </c>
      <c r="I31" s="162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</row>
    <row r="32" spans="1:70" s="8" customFormat="1" ht="30.75" customHeight="1" x14ac:dyDescent="0.2">
      <c r="A32" s="214" t="s">
        <v>986</v>
      </c>
      <c r="B32" s="277" t="s">
        <v>742</v>
      </c>
      <c r="C32" s="277"/>
      <c r="D32" s="277"/>
      <c r="E32" s="277"/>
      <c r="F32" s="277"/>
      <c r="G32" s="277"/>
      <c r="H32" s="277"/>
      <c r="I32" s="277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</row>
    <row r="33" spans="1:70" s="77" customFormat="1" ht="31.5" x14ac:dyDescent="0.2">
      <c r="A33" s="137">
        <v>1</v>
      </c>
      <c r="B33" s="138" t="s">
        <v>45</v>
      </c>
      <c r="C33" s="137" t="s">
        <v>15</v>
      </c>
      <c r="D33" s="137" t="s">
        <v>16</v>
      </c>
      <c r="E33" s="139">
        <v>85.2</v>
      </c>
      <c r="F33" s="139">
        <v>95</v>
      </c>
      <c r="G33" s="139">
        <v>43</v>
      </c>
      <c r="H33" s="151">
        <f>G33/F33*100-100</f>
        <v>-54.736842105263158</v>
      </c>
      <c r="I33" s="67"/>
    </row>
    <row r="34" spans="1:70" s="8" customFormat="1" ht="23.25" customHeight="1" x14ac:dyDescent="0.2">
      <c r="A34" s="131" t="s">
        <v>1266</v>
      </c>
      <c r="B34" s="286" t="s">
        <v>1110</v>
      </c>
      <c r="C34" s="287"/>
      <c r="D34" s="287"/>
      <c r="E34" s="287"/>
      <c r="F34" s="287"/>
      <c r="G34" s="287"/>
      <c r="H34" s="287"/>
      <c r="I34" s="287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</row>
    <row r="35" spans="1:70" s="77" customFormat="1" ht="31.5" x14ac:dyDescent="0.2">
      <c r="A35" s="137">
        <v>1</v>
      </c>
      <c r="B35" s="138" t="s">
        <v>1104</v>
      </c>
      <c r="C35" s="137" t="s">
        <v>15</v>
      </c>
      <c r="D35" s="137" t="s">
        <v>20</v>
      </c>
      <c r="E35" s="139">
        <v>0</v>
      </c>
      <c r="F35" s="139">
        <v>2</v>
      </c>
      <c r="G35" s="139">
        <v>0</v>
      </c>
      <c r="H35" s="151">
        <f>G35/F35*100-100</f>
        <v>-100</v>
      </c>
      <c r="I35" s="67"/>
    </row>
    <row r="36" spans="1:70" s="8" customFormat="1" ht="35.25" customHeight="1" x14ac:dyDescent="0.2">
      <c r="A36" s="131" t="s">
        <v>46</v>
      </c>
      <c r="B36" s="258" t="s">
        <v>47</v>
      </c>
      <c r="C36" s="258"/>
      <c r="D36" s="258"/>
      <c r="E36" s="258"/>
      <c r="F36" s="258"/>
      <c r="G36" s="258"/>
      <c r="H36" s="258"/>
      <c r="I36" s="258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</row>
    <row r="37" spans="1:70" s="8" customFormat="1" ht="31.5" hidden="1" x14ac:dyDescent="0.2">
      <c r="A37" s="137">
        <v>1</v>
      </c>
      <c r="B37" s="138" t="s">
        <v>48</v>
      </c>
      <c r="C37" s="137" t="s">
        <v>15</v>
      </c>
      <c r="D37" s="137" t="s">
        <v>16</v>
      </c>
      <c r="E37" s="137">
        <v>98.1</v>
      </c>
      <c r="F37" s="137">
        <v>0</v>
      </c>
      <c r="G37" s="137">
        <v>0</v>
      </c>
      <c r="H37" s="5">
        <v>0</v>
      </c>
      <c r="I37" s="142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</row>
    <row r="38" spans="1:70" s="8" customFormat="1" ht="34.5" customHeight="1" x14ac:dyDescent="0.2">
      <c r="A38" s="137">
        <v>1</v>
      </c>
      <c r="B38" s="138" t="s">
        <v>1101</v>
      </c>
      <c r="C38" s="137" t="s">
        <v>15</v>
      </c>
      <c r="D38" s="137" t="s">
        <v>52</v>
      </c>
      <c r="E38" s="137">
        <v>0</v>
      </c>
      <c r="F38" s="137">
        <v>19</v>
      </c>
      <c r="G38" s="137">
        <v>19</v>
      </c>
      <c r="H38" s="5">
        <f>G38/F38*100-100</f>
        <v>0</v>
      </c>
      <c r="I38" s="142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</row>
    <row r="39" spans="1:70" s="8" customFormat="1" ht="35.25" customHeight="1" x14ac:dyDescent="0.2">
      <c r="A39" s="131" t="s">
        <v>49</v>
      </c>
      <c r="B39" s="258" t="s">
        <v>50</v>
      </c>
      <c r="C39" s="258"/>
      <c r="D39" s="258"/>
      <c r="E39" s="258"/>
      <c r="F39" s="258"/>
      <c r="G39" s="258"/>
      <c r="H39" s="258"/>
      <c r="I39" s="258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</row>
    <row r="40" spans="1:70" s="8" customFormat="1" ht="79.5" customHeight="1" x14ac:dyDescent="0.2">
      <c r="A40" s="137">
        <v>1</v>
      </c>
      <c r="B40" s="138" t="s">
        <v>51</v>
      </c>
      <c r="C40" s="137" t="s">
        <v>15</v>
      </c>
      <c r="D40" s="137" t="s">
        <v>52</v>
      </c>
      <c r="E40" s="137">
        <v>18</v>
      </c>
      <c r="F40" s="137">
        <v>20</v>
      </c>
      <c r="G40" s="137">
        <v>18</v>
      </c>
      <c r="H40" s="137">
        <f>G40/F40*100-100</f>
        <v>-10</v>
      </c>
      <c r="I40" s="142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</row>
    <row r="41" spans="1:70" s="8" customFormat="1" ht="23.25" customHeight="1" x14ac:dyDescent="0.2">
      <c r="A41" s="131" t="s">
        <v>53</v>
      </c>
      <c r="B41" s="258" t="s">
        <v>54</v>
      </c>
      <c r="C41" s="258"/>
      <c r="D41" s="258"/>
      <c r="E41" s="258"/>
      <c r="F41" s="258"/>
      <c r="G41" s="258"/>
      <c r="H41" s="258"/>
      <c r="I41" s="258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</row>
    <row r="42" spans="1:70" s="8" customFormat="1" ht="38.25" customHeight="1" x14ac:dyDescent="0.2">
      <c r="A42" s="137">
        <v>1</v>
      </c>
      <c r="B42" s="138" t="s">
        <v>55</v>
      </c>
      <c r="C42" s="137" t="s">
        <v>15</v>
      </c>
      <c r="D42" s="137" t="s">
        <v>20</v>
      </c>
      <c r="E42" s="137">
        <v>2</v>
      </c>
      <c r="F42" s="137">
        <v>2</v>
      </c>
      <c r="G42" s="137">
        <v>2</v>
      </c>
      <c r="H42" s="137">
        <f>G42/F42*100-100</f>
        <v>0</v>
      </c>
      <c r="I42" s="67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</row>
    <row r="43" spans="1:70" s="8" customFormat="1" ht="32.25" customHeight="1" x14ac:dyDescent="0.2">
      <c r="A43" s="194" t="s">
        <v>56</v>
      </c>
      <c r="B43" s="258" t="s">
        <v>988</v>
      </c>
      <c r="C43" s="258"/>
      <c r="D43" s="258"/>
      <c r="E43" s="258"/>
      <c r="F43" s="258"/>
      <c r="G43" s="258"/>
      <c r="H43" s="258"/>
      <c r="I43" s="258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</row>
    <row r="44" spans="1:70" s="8" customFormat="1" ht="56.25" customHeight="1" x14ac:dyDescent="0.2">
      <c r="A44" s="137">
        <v>1</v>
      </c>
      <c r="B44" s="138" t="s">
        <v>1079</v>
      </c>
      <c r="C44" s="137" t="s">
        <v>19</v>
      </c>
      <c r="D44" s="137" t="s">
        <v>20</v>
      </c>
      <c r="E44" s="139">
        <v>386.8</v>
      </c>
      <c r="F44" s="139">
        <v>439.8</v>
      </c>
      <c r="G44" s="151">
        <v>399.9</v>
      </c>
      <c r="H44" s="151">
        <f>G44/F44*100-100</f>
        <v>-9.0723055934515742</v>
      </c>
      <c r="I44" s="67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</row>
    <row r="45" spans="1:70" s="8" customFormat="1" ht="47.25" x14ac:dyDescent="0.2">
      <c r="A45" s="137">
        <v>2</v>
      </c>
      <c r="B45" s="138" t="s">
        <v>57</v>
      </c>
      <c r="C45" s="137" t="s">
        <v>15</v>
      </c>
      <c r="D45" s="137" t="s">
        <v>16</v>
      </c>
      <c r="E45" s="139">
        <v>80</v>
      </c>
      <c r="F45" s="139">
        <v>80</v>
      </c>
      <c r="G45" s="151">
        <v>80</v>
      </c>
      <c r="H45" s="151">
        <f>G45/F45*100-100</f>
        <v>0</v>
      </c>
      <c r="I45" s="16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</row>
    <row r="46" spans="1:70" s="8" customFormat="1" ht="22.5" customHeight="1" x14ac:dyDescent="0.2">
      <c r="A46" s="131" t="s">
        <v>58</v>
      </c>
      <c r="B46" s="258" t="s">
        <v>59</v>
      </c>
      <c r="C46" s="258"/>
      <c r="D46" s="258"/>
      <c r="E46" s="258"/>
      <c r="F46" s="258"/>
      <c r="G46" s="258"/>
      <c r="H46" s="258"/>
      <c r="I46" s="258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</row>
    <row r="47" spans="1:70" s="8" customFormat="1" ht="36" customHeight="1" x14ac:dyDescent="0.2">
      <c r="A47" s="137">
        <v>1</v>
      </c>
      <c r="B47" s="138" t="s">
        <v>60</v>
      </c>
      <c r="C47" s="137" t="s">
        <v>15</v>
      </c>
      <c r="D47" s="137" t="s">
        <v>20</v>
      </c>
      <c r="E47" s="137">
        <v>42</v>
      </c>
      <c r="F47" s="137">
        <v>42</v>
      </c>
      <c r="G47" s="137">
        <v>31</v>
      </c>
      <c r="H47" s="5">
        <f>G47/F47*100-100</f>
        <v>-26.19047619047619</v>
      </c>
      <c r="I47" s="142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</row>
    <row r="48" spans="1:70" s="8" customFormat="1" ht="19.5" customHeight="1" x14ac:dyDescent="0.2">
      <c r="A48" s="131" t="s">
        <v>563</v>
      </c>
      <c r="B48" s="258" t="s">
        <v>1265</v>
      </c>
      <c r="C48" s="258"/>
      <c r="D48" s="258"/>
      <c r="E48" s="258"/>
      <c r="F48" s="258"/>
      <c r="G48" s="258"/>
      <c r="H48" s="258"/>
      <c r="I48" s="258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</row>
    <row r="49" spans="1:70" s="8" customFormat="1" ht="47.25" x14ac:dyDescent="0.2">
      <c r="A49" s="137">
        <v>1</v>
      </c>
      <c r="B49" s="138" t="s">
        <v>61</v>
      </c>
      <c r="C49" s="137" t="s">
        <v>15</v>
      </c>
      <c r="D49" s="137" t="s">
        <v>16</v>
      </c>
      <c r="E49" s="139">
        <v>58.5</v>
      </c>
      <c r="F49" s="139">
        <v>57.5</v>
      </c>
      <c r="G49" s="151">
        <v>58.5</v>
      </c>
      <c r="H49" s="151">
        <f>G49/F49*100-100</f>
        <v>1.7391304347825951</v>
      </c>
      <c r="I49" s="67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</row>
    <row r="50" spans="1:70" s="8" customFormat="1" ht="24" customHeight="1" x14ac:dyDescent="0.2">
      <c r="A50" s="131" t="s">
        <v>62</v>
      </c>
      <c r="B50" s="258" t="s">
        <v>989</v>
      </c>
      <c r="C50" s="258"/>
      <c r="D50" s="258"/>
      <c r="E50" s="258"/>
      <c r="F50" s="258"/>
      <c r="G50" s="258"/>
      <c r="H50" s="258"/>
      <c r="I50" s="258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</row>
    <row r="51" spans="1:70" s="8" customFormat="1" ht="33" customHeight="1" x14ac:dyDescent="0.2">
      <c r="A51" s="137">
        <v>1</v>
      </c>
      <c r="B51" s="138" t="s">
        <v>63</v>
      </c>
      <c r="C51" s="137" t="s">
        <v>15</v>
      </c>
      <c r="D51" s="137" t="s">
        <v>16</v>
      </c>
      <c r="E51" s="139">
        <v>84.2</v>
      </c>
      <c r="F51" s="151">
        <v>74</v>
      </c>
      <c r="G51" s="151">
        <v>82.7</v>
      </c>
      <c r="H51" s="151">
        <f>G51/F51*100-100</f>
        <v>11.756756756756758</v>
      </c>
      <c r="I51" s="67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</row>
    <row r="52" spans="1:70" s="8" customFormat="1" ht="36.75" customHeight="1" x14ac:dyDescent="0.2">
      <c r="A52" s="137">
        <v>2</v>
      </c>
      <c r="B52" s="138" t="s">
        <v>24</v>
      </c>
      <c r="C52" s="137" t="s">
        <v>19</v>
      </c>
      <c r="D52" s="137" t="s">
        <v>16</v>
      </c>
      <c r="E52" s="151">
        <v>1.2</v>
      </c>
      <c r="F52" s="151">
        <v>3</v>
      </c>
      <c r="G52" s="151">
        <v>1.3</v>
      </c>
      <c r="H52" s="151">
        <f>G52/F52*100-100</f>
        <v>-56.666666666666664</v>
      </c>
      <c r="I52" s="67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</row>
    <row r="53" spans="1:70" s="8" customFormat="1" ht="54" customHeight="1" x14ac:dyDescent="0.2">
      <c r="A53" s="137">
        <v>3</v>
      </c>
      <c r="B53" s="138" t="s">
        <v>1188</v>
      </c>
      <c r="C53" s="137" t="s">
        <v>15</v>
      </c>
      <c r="D53" s="137" t="s">
        <v>16</v>
      </c>
      <c r="E53" s="139">
        <v>44</v>
      </c>
      <c r="F53" s="139">
        <v>10</v>
      </c>
      <c r="G53" s="139">
        <v>17</v>
      </c>
      <c r="H53" s="151">
        <f>G53/F53*100-100</f>
        <v>70</v>
      </c>
      <c r="I53" s="67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</row>
    <row r="54" spans="1:70" s="8" customFormat="1" ht="38.25" customHeight="1" x14ac:dyDescent="0.2">
      <c r="A54" s="131" t="s">
        <v>64</v>
      </c>
      <c r="B54" s="258" t="s">
        <v>65</v>
      </c>
      <c r="C54" s="258"/>
      <c r="D54" s="258"/>
      <c r="E54" s="258"/>
      <c r="F54" s="258"/>
      <c r="G54" s="258"/>
      <c r="H54" s="258"/>
      <c r="I54" s="258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</row>
    <row r="55" spans="1:70" s="8" customFormat="1" ht="63" customHeight="1" x14ac:dyDescent="0.2">
      <c r="A55" s="137">
        <v>1</v>
      </c>
      <c r="B55" s="138" t="s">
        <v>1189</v>
      </c>
      <c r="C55" s="137" t="s">
        <v>15</v>
      </c>
      <c r="D55" s="137" t="s">
        <v>66</v>
      </c>
      <c r="E55" s="139">
        <v>809</v>
      </c>
      <c r="F55" s="139">
        <v>170</v>
      </c>
      <c r="G55" s="139">
        <v>547</v>
      </c>
      <c r="H55" s="151">
        <f>G55/F55*100-100</f>
        <v>221.76470588235293</v>
      </c>
      <c r="I55" s="67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</row>
    <row r="56" spans="1:70" s="8" customFormat="1" ht="21.75" customHeight="1" x14ac:dyDescent="0.2">
      <c r="A56" s="131" t="s">
        <v>67</v>
      </c>
      <c r="B56" s="258" t="s">
        <v>1230</v>
      </c>
      <c r="C56" s="258"/>
      <c r="D56" s="258"/>
      <c r="E56" s="258"/>
      <c r="F56" s="258"/>
      <c r="G56" s="258"/>
      <c r="H56" s="258"/>
      <c r="I56" s="258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</row>
    <row r="57" spans="1:70" s="8" customFormat="1" ht="47.25" x14ac:dyDescent="0.2">
      <c r="A57" s="137">
        <v>1</v>
      </c>
      <c r="B57" s="138" t="s">
        <v>68</v>
      </c>
      <c r="C57" s="137" t="s">
        <v>19</v>
      </c>
      <c r="D57" s="137" t="s">
        <v>16</v>
      </c>
      <c r="E57" s="154">
        <v>16.600000000000001</v>
      </c>
      <c r="F57" s="154">
        <v>3.8</v>
      </c>
      <c r="G57" s="155">
        <v>20</v>
      </c>
      <c r="H57" s="155">
        <f>G57/F57*100-100</f>
        <v>426.31578947368428</v>
      </c>
      <c r="I57" s="163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</row>
    <row r="58" spans="1:70" s="8" customFormat="1" ht="25.5" customHeight="1" x14ac:dyDescent="0.2">
      <c r="A58" s="131" t="s">
        <v>69</v>
      </c>
      <c r="B58" s="258" t="s">
        <v>70</v>
      </c>
      <c r="C58" s="258"/>
      <c r="D58" s="258"/>
      <c r="E58" s="258"/>
      <c r="F58" s="258"/>
      <c r="G58" s="258"/>
      <c r="H58" s="258"/>
      <c r="I58" s="258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</row>
    <row r="59" spans="1:70" s="8" customFormat="1" ht="60" customHeight="1" x14ac:dyDescent="0.2">
      <c r="A59" s="137">
        <v>1</v>
      </c>
      <c r="B59" s="138" t="s">
        <v>71</v>
      </c>
      <c r="C59" s="137" t="s">
        <v>15</v>
      </c>
      <c r="D59" s="137" t="s">
        <v>16</v>
      </c>
      <c r="E59" s="139">
        <v>76.8</v>
      </c>
      <c r="F59" s="139">
        <v>55</v>
      </c>
      <c r="G59" s="151">
        <v>84.4</v>
      </c>
      <c r="H59" s="151">
        <f>G59/F59*100-100</f>
        <v>53.454545454545467</v>
      </c>
      <c r="I59" s="67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</row>
    <row r="60" spans="1:70" s="8" customFormat="1" ht="23.25" customHeight="1" x14ac:dyDescent="0.2">
      <c r="A60" s="131" t="s">
        <v>72</v>
      </c>
      <c r="B60" s="258" t="s">
        <v>990</v>
      </c>
      <c r="C60" s="258"/>
      <c r="D60" s="258"/>
      <c r="E60" s="258"/>
      <c r="F60" s="258"/>
      <c r="G60" s="258"/>
      <c r="H60" s="258"/>
      <c r="I60" s="258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</row>
    <row r="61" spans="1:70" s="8" customFormat="1" ht="23.25" customHeight="1" x14ac:dyDescent="0.2">
      <c r="A61" s="137">
        <v>1</v>
      </c>
      <c r="B61" s="138" t="s">
        <v>25</v>
      </c>
      <c r="C61" s="137" t="s">
        <v>19</v>
      </c>
      <c r="D61" s="137" t="s">
        <v>20</v>
      </c>
      <c r="E61" s="139">
        <v>84</v>
      </c>
      <c r="F61" s="139">
        <v>88</v>
      </c>
      <c r="G61" s="139">
        <v>135</v>
      </c>
      <c r="H61" s="151">
        <f>G61/F61*100-100</f>
        <v>53.409090909090907</v>
      </c>
      <c r="I61" s="142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</row>
    <row r="62" spans="1:70" s="8" customFormat="1" ht="23.25" customHeight="1" x14ac:dyDescent="0.2">
      <c r="A62" s="137">
        <v>2</v>
      </c>
      <c r="B62" s="138" t="s">
        <v>73</v>
      </c>
      <c r="C62" s="137" t="s">
        <v>19</v>
      </c>
      <c r="D62" s="137" t="s">
        <v>52</v>
      </c>
      <c r="E62" s="139">
        <v>3</v>
      </c>
      <c r="F62" s="139">
        <v>7</v>
      </c>
      <c r="G62" s="139">
        <v>3</v>
      </c>
      <c r="H62" s="151">
        <f>G62/F62*100-100</f>
        <v>-57.142857142857146</v>
      </c>
      <c r="I62" s="142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</row>
    <row r="63" spans="1:70" s="8" customFormat="1" ht="23.25" customHeight="1" x14ac:dyDescent="0.2">
      <c r="A63" s="137">
        <v>3</v>
      </c>
      <c r="B63" s="138" t="s">
        <v>45</v>
      </c>
      <c r="C63" s="137" t="s">
        <v>15</v>
      </c>
      <c r="D63" s="137" t="s">
        <v>16</v>
      </c>
      <c r="E63" s="139">
        <v>95</v>
      </c>
      <c r="F63" s="139">
        <v>95</v>
      </c>
      <c r="G63" s="139">
        <v>95</v>
      </c>
      <c r="H63" s="151">
        <f>G63/F63*100-100</f>
        <v>0</v>
      </c>
      <c r="I63" s="142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</row>
    <row r="64" spans="1:70" s="8" customFormat="1" ht="39" customHeight="1" x14ac:dyDescent="0.2">
      <c r="A64" s="131" t="s">
        <v>74</v>
      </c>
      <c r="B64" s="258" t="s">
        <v>75</v>
      </c>
      <c r="C64" s="258"/>
      <c r="D64" s="258"/>
      <c r="E64" s="258"/>
      <c r="F64" s="258"/>
      <c r="G64" s="258"/>
      <c r="H64" s="258"/>
      <c r="I64" s="258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</row>
    <row r="65" spans="1:70" s="8" customFormat="1" ht="23.25" customHeight="1" x14ac:dyDescent="0.2">
      <c r="A65" s="137">
        <v>1</v>
      </c>
      <c r="B65" s="138" t="s">
        <v>76</v>
      </c>
      <c r="C65" s="137" t="s">
        <v>15</v>
      </c>
      <c r="D65" s="137" t="s">
        <v>52</v>
      </c>
      <c r="E65" s="256">
        <v>24</v>
      </c>
      <c r="F65" s="256">
        <v>24</v>
      </c>
      <c r="G65" s="256">
        <v>22</v>
      </c>
      <c r="H65" s="151">
        <f>G65/F65*100-100</f>
        <v>-8.3333333333333428</v>
      </c>
      <c r="I65" s="142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</row>
    <row r="66" spans="1:70" s="8" customFormat="1" ht="33" customHeight="1" x14ac:dyDescent="0.2">
      <c r="A66" s="131" t="s">
        <v>77</v>
      </c>
      <c r="B66" s="258" t="s">
        <v>78</v>
      </c>
      <c r="C66" s="258"/>
      <c r="D66" s="258"/>
      <c r="E66" s="258"/>
      <c r="F66" s="258"/>
      <c r="G66" s="258"/>
      <c r="H66" s="258"/>
      <c r="I66" s="258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</row>
    <row r="67" spans="1:70" s="8" customFormat="1" ht="23.25" customHeight="1" x14ac:dyDescent="0.2">
      <c r="A67" s="137">
        <v>1</v>
      </c>
      <c r="B67" s="138" t="s">
        <v>79</v>
      </c>
      <c r="C67" s="137" t="s">
        <v>15</v>
      </c>
      <c r="D67" s="137" t="s">
        <v>20</v>
      </c>
      <c r="E67" s="158">
        <v>2</v>
      </c>
      <c r="F67" s="158">
        <v>2</v>
      </c>
      <c r="G67" s="158">
        <v>2</v>
      </c>
      <c r="H67" s="156">
        <f>G67/F67*100-100</f>
        <v>0</v>
      </c>
      <c r="I67" s="142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</row>
    <row r="68" spans="1:70" s="8" customFormat="1" ht="39.75" customHeight="1" x14ac:dyDescent="0.2">
      <c r="A68" s="137">
        <v>2</v>
      </c>
      <c r="B68" s="138" t="s">
        <v>80</v>
      </c>
      <c r="C68" s="137" t="s">
        <v>15</v>
      </c>
      <c r="D68" s="137" t="s">
        <v>20</v>
      </c>
      <c r="E68" s="158">
        <v>19</v>
      </c>
      <c r="F68" s="158">
        <v>19</v>
      </c>
      <c r="G68" s="158">
        <v>19</v>
      </c>
      <c r="H68" s="157">
        <f>G68/F68*100-100</f>
        <v>0</v>
      </c>
      <c r="I68" s="142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</row>
    <row r="69" spans="1:70" s="8" customFormat="1" ht="39.75" hidden="1" customHeight="1" x14ac:dyDescent="0.2">
      <c r="A69" s="137">
        <v>3</v>
      </c>
      <c r="B69" s="138" t="s">
        <v>81</v>
      </c>
      <c r="C69" s="137" t="s">
        <v>15</v>
      </c>
      <c r="D69" s="137" t="s">
        <v>41</v>
      </c>
      <c r="E69" s="159">
        <v>0</v>
      </c>
      <c r="F69" s="159">
        <v>0</v>
      </c>
      <c r="G69" s="159">
        <v>0</v>
      </c>
      <c r="H69" s="160">
        <v>0</v>
      </c>
      <c r="I69" s="142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</row>
    <row r="70" spans="1:70" s="8" customFormat="1" ht="21" customHeight="1" x14ac:dyDescent="0.2">
      <c r="A70" s="131" t="s">
        <v>719</v>
      </c>
      <c r="B70" s="278" t="s">
        <v>718</v>
      </c>
      <c r="C70" s="279"/>
      <c r="D70" s="279"/>
      <c r="E70" s="279"/>
      <c r="F70" s="279"/>
      <c r="G70" s="279"/>
      <c r="H70" s="279"/>
      <c r="I70" s="27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</row>
    <row r="71" spans="1:70" s="8" customFormat="1" ht="44.25" customHeight="1" x14ac:dyDescent="0.2">
      <c r="A71" s="137">
        <v>1</v>
      </c>
      <c r="B71" s="138" t="s">
        <v>717</v>
      </c>
      <c r="C71" s="137" t="s">
        <v>15</v>
      </c>
      <c r="D71" s="137" t="s">
        <v>452</v>
      </c>
      <c r="E71" s="158">
        <v>200</v>
      </c>
      <c r="F71" s="158">
        <v>200</v>
      </c>
      <c r="G71" s="158">
        <v>0</v>
      </c>
      <c r="H71" s="158">
        <f>G71/F71*100-100</f>
        <v>-100</v>
      </c>
      <c r="I71" s="164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</row>
    <row r="72" spans="1:70" s="44" customFormat="1" ht="21" customHeight="1" x14ac:dyDescent="0.2">
      <c r="A72" s="131" t="s">
        <v>862</v>
      </c>
      <c r="B72" s="258" t="s">
        <v>1029</v>
      </c>
      <c r="C72" s="258"/>
      <c r="D72" s="258"/>
      <c r="E72" s="258"/>
      <c r="F72" s="258"/>
      <c r="G72" s="258"/>
      <c r="H72" s="258"/>
      <c r="I72" s="258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</row>
    <row r="73" spans="1:70" s="8" customFormat="1" ht="28.5" customHeight="1" x14ac:dyDescent="0.2">
      <c r="A73" s="137">
        <v>1</v>
      </c>
      <c r="B73" s="138" t="s">
        <v>907</v>
      </c>
      <c r="C73" s="137" t="s">
        <v>19</v>
      </c>
      <c r="D73" s="137" t="s">
        <v>20</v>
      </c>
      <c r="E73" s="137">
        <v>0</v>
      </c>
      <c r="F73" s="137">
        <v>0</v>
      </c>
      <c r="G73" s="137">
        <v>0</v>
      </c>
      <c r="H73" s="137">
        <v>0</v>
      </c>
      <c r="I73" s="142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</row>
    <row r="74" spans="1:70" s="44" customFormat="1" ht="21" hidden="1" customHeight="1" x14ac:dyDescent="0.2">
      <c r="A74" s="131" t="s">
        <v>863</v>
      </c>
      <c r="B74" s="258" t="s">
        <v>908</v>
      </c>
      <c r="C74" s="258"/>
      <c r="D74" s="258"/>
      <c r="E74" s="258"/>
      <c r="F74" s="258"/>
      <c r="G74" s="258"/>
      <c r="H74" s="258"/>
      <c r="I74" s="258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</row>
    <row r="75" spans="1:70" s="79" customFormat="1" ht="50.25" hidden="1" customHeight="1" x14ac:dyDescent="0.2">
      <c r="A75" s="137">
        <v>1</v>
      </c>
      <c r="B75" s="138" t="s">
        <v>1103</v>
      </c>
      <c r="C75" s="137" t="s">
        <v>15</v>
      </c>
      <c r="D75" s="137" t="s">
        <v>20</v>
      </c>
      <c r="E75" s="137">
        <v>1</v>
      </c>
      <c r="F75" s="137">
        <v>0</v>
      </c>
      <c r="G75" s="137">
        <v>0</v>
      </c>
      <c r="H75" s="137">
        <v>0</v>
      </c>
      <c r="I75" s="142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8"/>
      <c r="BJ75" s="78"/>
      <c r="BK75" s="78"/>
      <c r="BL75" s="78"/>
      <c r="BM75" s="78"/>
      <c r="BN75" s="78"/>
      <c r="BO75" s="78"/>
      <c r="BP75" s="78"/>
      <c r="BQ75" s="78"/>
      <c r="BR75" s="78"/>
    </row>
    <row r="76" spans="1:70" s="8" customFormat="1" ht="36" customHeight="1" x14ac:dyDescent="0.2">
      <c r="A76" s="131" t="s">
        <v>863</v>
      </c>
      <c r="B76" s="258" t="s">
        <v>1060</v>
      </c>
      <c r="C76" s="258"/>
      <c r="D76" s="258"/>
      <c r="E76" s="258"/>
      <c r="F76" s="258"/>
      <c r="G76" s="258"/>
      <c r="H76" s="258"/>
      <c r="I76" s="258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</row>
    <row r="77" spans="1:70" s="81" customFormat="1" ht="42" customHeight="1" x14ac:dyDescent="0.2">
      <c r="A77" s="137">
        <v>1</v>
      </c>
      <c r="B77" s="138" t="s">
        <v>909</v>
      </c>
      <c r="C77" s="137" t="s">
        <v>15</v>
      </c>
      <c r="D77" s="137" t="s">
        <v>66</v>
      </c>
      <c r="E77" s="137">
        <v>0</v>
      </c>
      <c r="F77" s="137">
        <v>36</v>
      </c>
      <c r="G77" s="137">
        <v>36</v>
      </c>
      <c r="H77" s="137">
        <f>G77/F77*100-100</f>
        <v>0</v>
      </c>
      <c r="I77" s="142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</row>
    <row r="78" spans="1:70" s="81" customFormat="1" ht="34.5" customHeight="1" x14ac:dyDescent="0.2">
      <c r="A78" s="137">
        <v>2</v>
      </c>
      <c r="B78" s="138" t="s">
        <v>987</v>
      </c>
      <c r="C78" s="137" t="s">
        <v>15</v>
      </c>
      <c r="D78" s="137" t="s">
        <v>66</v>
      </c>
      <c r="E78" s="137">
        <v>77.599999999999994</v>
      </c>
      <c r="F78" s="137">
        <v>100</v>
      </c>
      <c r="G78" s="137">
        <v>96</v>
      </c>
      <c r="H78" s="137">
        <f>G78/F78*100-100</f>
        <v>-4</v>
      </c>
      <c r="I78" s="165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</row>
    <row r="79" spans="1:70" s="8" customFormat="1" ht="21" customHeight="1" x14ac:dyDescent="0.2">
      <c r="A79" s="197">
        <v>2</v>
      </c>
      <c r="B79" s="259" t="s">
        <v>1066</v>
      </c>
      <c r="C79" s="259"/>
      <c r="D79" s="259"/>
      <c r="E79" s="259"/>
      <c r="F79" s="259"/>
      <c r="G79" s="259"/>
      <c r="H79" s="259"/>
      <c r="I79" s="25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</row>
    <row r="80" spans="1:70" ht="66.75" customHeight="1" x14ac:dyDescent="0.2">
      <c r="A80" s="137">
        <v>1</v>
      </c>
      <c r="B80" s="138" t="s">
        <v>743</v>
      </c>
      <c r="C80" s="137" t="s">
        <v>19</v>
      </c>
      <c r="D80" s="137" t="s">
        <v>16</v>
      </c>
      <c r="E80" s="137">
        <v>2.3199999999999998</v>
      </c>
      <c r="F80" s="137">
        <v>3.2</v>
      </c>
      <c r="G80" s="137">
        <v>1.7</v>
      </c>
      <c r="H80" s="14">
        <f>G80/F80*100-100</f>
        <v>-46.875</v>
      </c>
      <c r="I80" s="166"/>
    </row>
    <row r="81" spans="1:9" ht="42" customHeight="1" x14ac:dyDescent="0.2">
      <c r="A81" s="137">
        <v>2</v>
      </c>
      <c r="B81" s="138" t="s">
        <v>744</v>
      </c>
      <c r="C81" s="137" t="s">
        <v>15</v>
      </c>
      <c r="D81" s="137" t="s">
        <v>16</v>
      </c>
      <c r="E81" s="5">
        <v>62.3</v>
      </c>
      <c r="F81" s="5">
        <v>62.1</v>
      </c>
      <c r="G81" s="5">
        <v>64.599999999999994</v>
      </c>
      <c r="H81" s="14">
        <f>G81/F81*100-100</f>
        <v>4.0257648953301128</v>
      </c>
      <c r="I81" s="142"/>
    </row>
    <row r="82" spans="1:9" ht="80.25" customHeight="1" x14ac:dyDescent="0.2">
      <c r="A82" s="137">
        <v>3</v>
      </c>
      <c r="B82" s="138" t="s">
        <v>665</v>
      </c>
      <c r="C82" s="137" t="s">
        <v>15</v>
      </c>
      <c r="D82" s="137" t="s">
        <v>16</v>
      </c>
      <c r="E82" s="5">
        <v>62.3</v>
      </c>
      <c r="F82" s="5">
        <v>62</v>
      </c>
      <c r="G82" s="5">
        <v>48.6</v>
      </c>
      <c r="H82" s="14">
        <f t="shared" ref="H82:H87" si="1">G82/F82*100-100</f>
        <v>-21.612903225806448</v>
      </c>
      <c r="I82" s="166"/>
    </row>
    <row r="83" spans="1:9" ht="63" x14ac:dyDescent="0.2">
      <c r="A83" s="137">
        <v>4</v>
      </c>
      <c r="B83" s="138" t="s">
        <v>745</v>
      </c>
      <c r="C83" s="137" t="s">
        <v>15</v>
      </c>
      <c r="D83" s="137" t="s">
        <v>16</v>
      </c>
      <c r="E83" s="5">
        <v>84.8</v>
      </c>
      <c r="F83" s="5">
        <v>84.5</v>
      </c>
      <c r="G83" s="5">
        <v>50</v>
      </c>
      <c r="H83" s="14">
        <f t="shared" si="1"/>
        <v>-40.828402366863905</v>
      </c>
      <c r="I83" s="166"/>
    </row>
    <row r="84" spans="1:9" ht="50.25" customHeight="1" x14ac:dyDescent="0.2">
      <c r="A84" s="137">
        <v>5</v>
      </c>
      <c r="B84" s="138" t="s">
        <v>632</v>
      </c>
      <c r="C84" s="137" t="s">
        <v>15</v>
      </c>
      <c r="D84" s="137" t="s">
        <v>16</v>
      </c>
      <c r="E84" s="5">
        <v>95.4</v>
      </c>
      <c r="F84" s="5">
        <v>95</v>
      </c>
      <c r="G84" s="5">
        <v>63.2</v>
      </c>
      <c r="H84" s="14">
        <f t="shared" si="1"/>
        <v>-33.473684210526315</v>
      </c>
      <c r="I84" s="142"/>
    </row>
    <row r="85" spans="1:9" ht="80.25" customHeight="1" x14ac:dyDescent="0.2">
      <c r="A85" s="137">
        <v>6</v>
      </c>
      <c r="B85" s="138" t="s">
        <v>746</v>
      </c>
      <c r="C85" s="137" t="s">
        <v>15</v>
      </c>
      <c r="D85" s="137" t="s">
        <v>16</v>
      </c>
      <c r="E85" s="5">
        <v>82.8</v>
      </c>
      <c r="F85" s="5">
        <v>81</v>
      </c>
      <c r="G85" s="5">
        <v>69</v>
      </c>
      <c r="H85" s="14">
        <f t="shared" si="1"/>
        <v>-14.81481481481481</v>
      </c>
      <c r="I85" s="167"/>
    </row>
    <row r="86" spans="1:9" ht="63.75" customHeight="1" x14ac:dyDescent="0.2">
      <c r="A86" s="137">
        <v>7</v>
      </c>
      <c r="B86" s="138" t="s">
        <v>631</v>
      </c>
      <c r="C86" s="137" t="s">
        <v>15</v>
      </c>
      <c r="D86" s="137" t="s">
        <v>16</v>
      </c>
      <c r="E86" s="5">
        <v>70.3</v>
      </c>
      <c r="F86" s="5">
        <v>80</v>
      </c>
      <c r="G86" s="5">
        <v>110</v>
      </c>
      <c r="H86" s="14">
        <f t="shared" si="1"/>
        <v>37.5</v>
      </c>
      <c r="I86" s="142"/>
    </row>
    <row r="87" spans="1:9" ht="36" customHeight="1" x14ac:dyDescent="0.2">
      <c r="A87" s="137">
        <v>8</v>
      </c>
      <c r="B87" s="138" t="s">
        <v>747</v>
      </c>
      <c r="C87" s="137" t="s">
        <v>15</v>
      </c>
      <c r="D87" s="137" t="s">
        <v>16</v>
      </c>
      <c r="E87" s="5">
        <v>98.8</v>
      </c>
      <c r="F87" s="5">
        <v>95</v>
      </c>
      <c r="G87" s="5">
        <v>42.7</v>
      </c>
      <c r="H87" s="14">
        <f t="shared" si="1"/>
        <v>-55.052631578947363</v>
      </c>
      <c r="I87" s="142"/>
    </row>
    <row r="88" spans="1:9" ht="20.25" customHeight="1" x14ac:dyDescent="0.2">
      <c r="A88" s="131" t="s">
        <v>82</v>
      </c>
      <c r="B88" s="260" t="s">
        <v>83</v>
      </c>
      <c r="C88" s="260"/>
      <c r="D88" s="260"/>
      <c r="E88" s="260"/>
      <c r="F88" s="260"/>
      <c r="G88" s="260"/>
      <c r="H88" s="260"/>
      <c r="I88" s="260"/>
    </row>
    <row r="89" spans="1:9" ht="63.75" customHeight="1" x14ac:dyDescent="0.2">
      <c r="A89" s="137">
        <v>1</v>
      </c>
      <c r="B89" s="138" t="s">
        <v>748</v>
      </c>
      <c r="C89" s="137" t="s">
        <v>15</v>
      </c>
      <c r="D89" s="137" t="s">
        <v>16</v>
      </c>
      <c r="E89" s="137">
        <v>2.3199999999999998</v>
      </c>
      <c r="F89" s="137">
        <v>3.2</v>
      </c>
      <c r="G89" s="137">
        <v>1.7</v>
      </c>
      <c r="H89" s="14">
        <f>G89/F89*100-100</f>
        <v>-46.875</v>
      </c>
      <c r="I89" s="168"/>
    </row>
    <row r="90" spans="1:9" ht="103.5" customHeight="1" x14ac:dyDescent="0.2">
      <c r="A90" s="137">
        <v>2</v>
      </c>
      <c r="B90" s="138" t="s">
        <v>749</v>
      </c>
      <c r="C90" s="137" t="s">
        <v>15</v>
      </c>
      <c r="D90" s="137" t="s">
        <v>16</v>
      </c>
      <c r="E90" s="5">
        <v>100</v>
      </c>
      <c r="F90" s="5">
        <v>100</v>
      </c>
      <c r="G90" s="5">
        <v>100</v>
      </c>
      <c r="H90" s="14">
        <f>G90/F90*100-100</f>
        <v>0</v>
      </c>
      <c r="I90" s="166"/>
    </row>
    <row r="91" spans="1:9" ht="30" customHeight="1" x14ac:dyDescent="0.2">
      <c r="A91" s="131" t="s">
        <v>625</v>
      </c>
      <c r="B91" s="258" t="s">
        <v>633</v>
      </c>
      <c r="C91" s="258"/>
      <c r="D91" s="258"/>
      <c r="E91" s="258"/>
      <c r="F91" s="258"/>
      <c r="G91" s="258"/>
      <c r="H91" s="258"/>
      <c r="I91" s="258"/>
    </row>
    <row r="92" spans="1:9" ht="31.5" x14ac:dyDescent="0.2">
      <c r="A92" s="137">
        <v>1</v>
      </c>
      <c r="B92" s="138" t="s">
        <v>1080</v>
      </c>
      <c r="C92" s="137" t="s">
        <v>15</v>
      </c>
      <c r="D92" s="137" t="s">
        <v>16</v>
      </c>
      <c r="E92" s="5">
        <v>100</v>
      </c>
      <c r="F92" s="5">
        <v>100</v>
      </c>
      <c r="G92" s="5">
        <v>100</v>
      </c>
      <c r="H92" s="14">
        <f>G92/F92*100-100</f>
        <v>0</v>
      </c>
      <c r="I92" s="142"/>
    </row>
    <row r="93" spans="1:9" ht="66.75" customHeight="1" x14ac:dyDescent="0.2">
      <c r="A93" s="137">
        <v>2</v>
      </c>
      <c r="B93" s="138" t="s">
        <v>1081</v>
      </c>
      <c r="C93" s="137" t="s">
        <v>15</v>
      </c>
      <c r="D93" s="137" t="s">
        <v>16</v>
      </c>
      <c r="E93" s="5">
        <v>100</v>
      </c>
      <c r="F93" s="5">
        <v>100</v>
      </c>
      <c r="G93" s="5">
        <v>104.2</v>
      </c>
      <c r="H93" s="14">
        <f>G93/F93*100-100</f>
        <v>4.2000000000000028</v>
      </c>
      <c r="I93" s="169"/>
    </row>
    <row r="94" spans="1:9" ht="15" customHeight="1" x14ac:dyDescent="0.2">
      <c r="A94" s="131" t="s">
        <v>626</v>
      </c>
      <c r="B94" s="258" t="s">
        <v>634</v>
      </c>
      <c r="C94" s="258"/>
      <c r="D94" s="258"/>
      <c r="E94" s="258"/>
      <c r="F94" s="258"/>
      <c r="G94" s="258"/>
      <c r="H94" s="258"/>
      <c r="I94" s="258"/>
    </row>
    <row r="95" spans="1:9" ht="37.5" customHeight="1" x14ac:dyDescent="0.2">
      <c r="A95" s="137">
        <v>1</v>
      </c>
      <c r="B95" s="138" t="s">
        <v>635</v>
      </c>
      <c r="C95" s="137" t="s">
        <v>15</v>
      </c>
      <c r="D95" s="137" t="s">
        <v>16</v>
      </c>
      <c r="E95" s="5">
        <v>95.8</v>
      </c>
      <c r="F95" s="5">
        <v>94</v>
      </c>
      <c r="G95" s="5">
        <v>96</v>
      </c>
      <c r="H95" s="14">
        <f>G95/F95*100-100</f>
        <v>2.1276595744680833</v>
      </c>
      <c r="I95" s="186"/>
    </row>
    <row r="96" spans="1:9" ht="49.5" customHeight="1" x14ac:dyDescent="0.2">
      <c r="A96" s="137">
        <v>2</v>
      </c>
      <c r="B96" s="138" t="s">
        <v>1082</v>
      </c>
      <c r="C96" s="137" t="s">
        <v>15</v>
      </c>
      <c r="D96" s="137" t="s">
        <v>16</v>
      </c>
      <c r="E96" s="5">
        <v>100</v>
      </c>
      <c r="F96" s="5">
        <v>100</v>
      </c>
      <c r="G96" s="5">
        <v>0</v>
      </c>
      <c r="H96" s="185">
        <f>G96/F96*100-100</f>
        <v>-100</v>
      </c>
      <c r="I96" s="187"/>
    </row>
    <row r="97" spans="1:70" ht="31.5" customHeight="1" x14ac:dyDescent="0.2">
      <c r="A97" s="131" t="s">
        <v>627</v>
      </c>
      <c r="B97" s="258" t="s">
        <v>636</v>
      </c>
      <c r="C97" s="258"/>
      <c r="D97" s="258"/>
      <c r="E97" s="258"/>
      <c r="F97" s="258"/>
      <c r="G97" s="258"/>
      <c r="H97" s="258"/>
      <c r="I97" s="269"/>
    </row>
    <row r="98" spans="1:70" ht="45.75" customHeight="1" x14ac:dyDescent="0.2">
      <c r="A98" s="137">
        <v>1</v>
      </c>
      <c r="B98" s="138" t="s">
        <v>637</v>
      </c>
      <c r="C98" s="137" t="s">
        <v>15</v>
      </c>
      <c r="D98" s="137" t="s">
        <v>16</v>
      </c>
      <c r="E98" s="5">
        <v>92.1</v>
      </c>
      <c r="F98" s="5">
        <v>91</v>
      </c>
      <c r="G98" s="5">
        <v>91.1</v>
      </c>
      <c r="H98" s="14">
        <f>G98/F98*100-100</f>
        <v>0.10989010989010239</v>
      </c>
      <c r="I98" s="142"/>
    </row>
    <row r="99" spans="1:70" s="25" customFormat="1" x14ac:dyDescent="0.2">
      <c r="A99" s="214" t="s">
        <v>871</v>
      </c>
      <c r="B99" s="277" t="s">
        <v>910</v>
      </c>
      <c r="C99" s="277"/>
      <c r="D99" s="277"/>
      <c r="E99" s="277"/>
      <c r="F99" s="277"/>
      <c r="G99" s="277"/>
      <c r="H99" s="277"/>
      <c r="I99" s="277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</row>
    <row r="100" spans="1:70" s="144" customFormat="1" x14ac:dyDescent="0.2">
      <c r="A100" s="137">
        <v>1</v>
      </c>
      <c r="B100" s="138" t="s">
        <v>683</v>
      </c>
      <c r="C100" s="137" t="s">
        <v>15</v>
      </c>
      <c r="D100" s="137" t="s">
        <v>16</v>
      </c>
      <c r="E100" s="5">
        <v>100</v>
      </c>
      <c r="F100" s="5">
        <v>100</v>
      </c>
      <c r="G100" s="5">
        <v>53.7</v>
      </c>
      <c r="H100" s="14">
        <f>G100/F100*100-100</f>
        <v>-46.3</v>
      </c>
      <c r="I100" s="188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</row>
    <row r="101" spans="1:70" s="144" customFormat="1" x14ac:dyDescent="0.2">
      <c r="A101" s="137">
        <v>2</v>
      </c>
      <c r="B101" s="138" t="s">
        <v>1140</v>
      </c>
      <c r="C101" s="137" t="s">
        <v>15</v>
      </c>
      <c r="D101" s="137" t="s">
        <v>41</v>
      </c>
      <c r="E101" s="5">
        <v>1</v>
      </c>
      <c r="F101" s="5">
        <v>3</v>
      </c>
      <c r="G101" s="5">
        <v>2</v>
      </c>
      <c r="H101" s="185">
        <f>G101/F101*100-100</f>
        <v>-33.333333333333343</v>
      </c>
      <c r="I101" s="193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</row>
    <row r="102" spans="1:70" s="25" customFormat="1" x14ac:dyDescent="0.2">
      <c r="A102" s="214" t="s">
        <v>872</v>
      </c>
      <c r="B102" s="280" t="s">
        <v>911</v>
      </c>
      <c r="C102" s="280"/>
      <c r="D102" s="280"/>
      <c r="E102" s="280"/>
      <c r="F102" s="280"/>
      <c r="G102" s="280"/>
      <c r="H102" s="280"/>
      <c r="I102" s="281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</row>
    <row r="103" spans="1:70" s="144" customFormat="1" x14ac:dyDescent="0.2">
      <c r="A103" s="15">
        <v>1</v>
      </c>
      <c r="B103" s="138" t="s">
        <v>1141</v>
      </c>
      <c r="C103" s="137" t="s">
        <v>15</v>
      </c>
      <c r="D103" s="137" t="s">
        <v>20</v>
      </c>
      <c r="E103" s="5" t="s">
        <v>84</v>
      </c>
      <c r="F103" s="5">
        <v>1</v>
      </c>
      <c r="G103" s="5">
        <v>1</v>
      </c>
      <c r="H103" s="14">
        <f>G103/F103*100-100</f>
        <v>0</v>
      </c>
      <c r="I103" s="188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</row>
    <row r="104" spans="1:70" s="144" customFormat="1" ht="31.5" x14ac:dyDescent="0.2">
      <c r="A104" s="15">
        <v>2</v>
      </c>
      <c r="B104" s="138" t="s">
        <v>1142</v>
      </c>
      <c r="C104" s="137" t="s">
        <v>15</v>
      </c>
      <c r="D104" s="137" t="s">
        <v>41</v>
      </c>
      <c r="E104" s="5" t="s">
        <v>84</v>
      </c>
      <c r="F104" s="5">
        <v>1</v>
      </c>
      <c r="G104" s="5">
        <v>0</v>
      </c>
      <c r="H104" s="185">
        <f>G104/F104*100-100</f>
        <v>-100</v>
      </c>
      <c r="I104" s="189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</row>
    <row r="105" spans="1:70" ht="16.5" customHeight="1" x14ac:dyDescent="0.2">
      <c r="A105" s="135" t="s">
        <v>628</v>
      </c>
      <c r="B105" s="258" t="s">
        <v>638</v>
      </c>
      <c r="C105" s="258"/>
      <c r="D105" s="258"/>
      <c r="E105" s="258"/>
      <c r="F105" s="258"/>
      <c r="G105" s="258"/>
      <c r="H105" s="258"/>
      <c r="I105" s="269"/>
    </row>
    <row r="106" spans="1:70" ht="60" customHeight="1" x14ac:dyDescent="0.2">
      <c r="A106" s="137">
        <v>1</v>
      </c>
      <c r="B106" s="138" t="s">
        <v>639</v>
      </c>
      <c r="C106" s="137" t="s">
        <v>15</v>
      </c>
      <c r="D106" s="137" t="s">
        <v>16</v>
      </c>
      <c r="E106" s="6">
        <v>0.2</v>
      </c>
      <c r="F106" s="137">
        <v>0.2</v>
      </c>
      <c r="G106" s="137">
        <v>0.3</v>
      </c>
      <c r="H106" s="14">
        <f>G106/F106*100-100</f>
        <v>49.999999999999972</v>
      </c>
      <c r="I106" s="190"/>
      <c r="J106" s="82"/>
    </row>
    <row r="107" spans="1:70" ht="51" customHeight="1" x14ac:dyDescent="0.2">
      <c r="A107" s="137">
        <v>2</v>
      </c>
      <c r="B107" s="138" t="s">
        <v>1143</v>
      </c>
      <c r="C107" s="137" t="s">
        <v>15</v>
      </c>
      <c r="D107" s="137" t="s">
        <v>20</v>
      </c>
      <c r="E107" s="5" t="s">
        <v>84</v>
      </c>
      <c r="F107" s="140">
        <v>40</v>
      </c>
      <c r="G107" s="94">
        <v>0</v>
      </c>
      <c r="H107" s="185">
        <f>G107/F107*100-100</f>
        <v>-100</v>
      </c>
      <c r="I107" s="189"/>
      <c r="J107" s="82"/>
    </row>
    <row r="108" spans="1:70" ht="18" customHeight="1" x14ac:dyDescent="0.2">
      <c r="A108" s="131" t="s">
        <v>86</v>
      </c>
      <c r="B108" s="260" t="s">
        <v>87</v>
      </c>
      <c r="C108" s="260"/>
      <c r="D108" s="260"/>
      <c r="E108" s="268"/>
      <c r="F108" s="268"/>
      <c r="G108" s="268"/>
      <c r="H108" s="268"/>
      <c r="I108" s="268"/>
    </row>
    <row r="109" spans="1:70" ht="15.75" customHeight="1" x14ac:dyDescent="0.2">
      <c r="A109" s="137">
        <v>1</v>
      </c>
      <c r="B109" s="138" t="s">
        <v>640</v>
      </c>
      <c r="C109" s="137" t="s">
        <v>15</v>
      </c>
      <c r="D109" s="137" t="s">
        <v>16</v>
      </c>
      <c r="E109" s="5">
        <v>62.3</v>
      </c>
      <c r="F109" s="5">
        <v>62.1</v>
      </c>
      <c r="G109" s="5">
        <v>64.599999999999994</v>
      </c>
      <c r="H109" s="14">
        <f>G109/F109*100-100</f>
        <v>4.0257648953301128</v>
      </c>
      <c r="I109" s="168"/>
    </row>
    <row r="110" spans="1:70" ht="31.5" x14ac:dyDescent="0.2">
      <c r="A110" s="137">
        <v>2</v>
      </c>
      <c r="B110" s="138" t="s">
        <v>641</v>
      </c>
      <c r="C110" s="137" t="s">
        <v>15</v>
      </c>
      <c r="D110" s="137" t="s">
        <v>16</v>
      </c>
      <c r="E110" s="5">
        <v>100</v>
      </c>
      <c r="F110" s="5">
        <v>95</v>
      </c>
      <c r="G110" s="5">
        <v>100</v>
      </c>
      <c r="H110" s="14">
        <f>G110/F110*100-100</f>
        <v>5.2631578947368354</v>
      </c>
      <c r="I110" s="170"/>
    </row>
    <row r="111" spans="1:70" ht="78.75" customHeight="1" x14ac:dyDescent="0.2">
      <c r="A111" s="137">
        <v>3</v>
      </c>
      <c r="B111" s="138" t="s">
        <v>642</v>
      </c>
      <c r="C111" s="137" t="s">
        <v>15</v>
      </c>
      <c r="D111" s="137" t="s">
        <v>16</v>
      </c>
      <c r="E111" s="5">
        <v>62</v>
      </c>
      <c r="F111" s="5">
        <v>55</v>
      </c>
      <c r="G111" s="5">
        <v>62.2</v>
      </c>
      <c r="H111" s="14">
        <f>G111/F111*100-100</f>
        <v>13.090909090909093</v>
      </c>
      <c r="I111" s="170"/>
    </row>
    <row r="112" spans="1:70" ht="15" customHeight="1" x14ac:dyDescent="0.2">
      <c r="A112" s="131" t="s">
        <v>644</v>
      </c>
      <c r="B112" s="258" t="s">
        <v>643</v>
      </c>
      <c r="C112" s="258"/>
      <c r="D112" s="258"/>
      <c r="E112" s="269"/>
      <c r="F112" s="269"/>
      <c r="G112" s="269"/>
      <c r="H112" s="269"/>
      <c r="I112" s="258"/>
    </row>
    <row r="113" spans="1:70" ht="33" customHeight="1" x14ac:dyDescent="0.2">
      <c r="A113" s="137">
        <v>1</v>
      </c>
      <c r="B113" s="138" t="s">
        <v>645</v>
      </c>
      <c r="C113" s="137" t="s">
        <v>15</v>
      </c>
      <c r="D113" s="15" t="s">
        <v>16</v>
      </c>
      <c r="E113" s="5">
        <v>100</v>
      </c>
      <c r="F113" s="5">
        <v>100</v>
      </c>
      <c r="G113" s="5">
        <v>100</v>
      </c>
      <c r="H113" s="14">
        <f>G113/F113*100-100</f>
        <v>0</v>
      </c>
      <c r="I113" s="168"/>
    </row>
    <row r="114" spans="1:70" ht="47.25" customHeight="1" x14ac:dyDescent="0.2">
      <c r="A114" s="137">
        <v>2</v>
      </c>
      <c r="B114" s="138" t="s">
        <v>750</v>
      </c>
      <c r="C114" s="137" t="s">
        <v>15</v>
      </c>
      <c r="D114" s="15" t="s">
        <v>16</v>
      </c>
      <c r="E114" s="5">
        <v>107.2</v>
      </c>
      <c r="F114" s="5">
        <v>100</v>
      </c>
      <c r="G114" s="5">
        <v>107.5</v>
      </c>
      <c r="H114" s="14">
        <f>G114/F114*100-100</f>
        <v>7.5</v>
      </c>
      <c r="I114" s="170"/>
    </row>
    <row r="115" spans="1:70" ht="98.25" customHeight="1" x14ac:dyDescent="0.2">
      <c r="A115" s="137">
        <v>3</v>
      </c>
      <c r="B115" s="138" t="s">
        <v>646</v>
      </c>
      <c r="C115" s="137" t="s">
        <v>15</v>
      </c>
      <c r="D115" s="15" t="s">
        <v>16</v>
      </c>
      <c r="E115" s="5">
        <v>96.6</v>
      </c>
      <c r="F115" s="5">
        <v>96</v>
      </c>
      <c r="G115" s="5">
        <v>97.3</v>
      </c>
      <c r="H115" s="14">
        <f>G115/F115*100-100</f>
        <v>1.3541666666666572</v>
      </c>
      <c r="I115" s="168"/>
    </row>
    <row r="116" spans="1:70" ht="33.75" customHeight="1" x14ac:dyDescent="0.2">
      <c r="A116" s="131" t="s">
        <v>648</v>
      </c>
      <c r="B116" s="258" t="s">
        <v>647</v>
      </c>
      <c r="C116" s="258"/>
      <c r="D116" s="258"/>
      <c r="E116" s="269"/>
      <c r="F116" s="269"/>
      <c r="G116" s="269"/>
      <c r="H116" s="269"/>
      <c r="I116" s="258"/>
    </row>
    <row r="117" spans="1:70" ht="31.5" customHeight="1" x14ac:dyDescent="0.2">
      <c r="A117" s="137">
        <v>1</v>
      </c>
      <c r="B117" s="138" t="s">
        <v>751</v>
      </c>
      <c r="C117" s="137" t="s">
        <v>15</v>
      </c>
      <c r="D117" s="137" t="s">
        <v>16</v>
      </c>
      <c r="E117" s="5">
        <v>100</v>
      </c>
      <c r="F117" s="5">
        <v>100</v>
      </c>
      <c r="G117" s="5">
        <v>100</v>
      </c>
      <c r="H117" s="14">
        <f>G117/F117*100-100</f>
        <v>0</v>
      </c>
      <c r="I117" s="190"/>
    </row>
    <row r="118" spans="1:70" ht="36" customHeight="1" x14ac:dyDescent="0.2">
      <c r="A118" s="137">
        <v>2</v>
      </c>
      <c r="B118" s="138" t="s">
        <v>680</v>
      </c>
      <c r="C118" s="137" t="s">
        <v>15</v>
      </c>
      <c r="D118" s="137" t="s">
        <v>16</v>
      </c>
      <c r="E118" s="5">
        <v>100</v>
      </c>
      <c r="F118" s="5">
        <v>100</v>
      </c>
      <c r="G118" s="5">
        <v>0</v>
      </c>
      <c r="H118" s="185">
        <f>G118/F118*100-100</f>
        <v>-100</v>
      </c>
      <c r="I118" s="191"/>
    </row>
    <row r="119" spans="1:70" ht="36" customHeight="1" x14ac:dyDescent="0.2">
      <c r="A119" s="131" t="s">
        <v>649</v>
      </c>
      <c r="B119" s="269" t="s">
        <v>650</v>
      </c>
      <c r="C119" s="269"/>
      <c r="D119" s="269"/>
      <c r="E119" s="269"/>
      <c r="F119" s="269"/>
      <c r="G119" s="269"/>
      <c r="H119" s="269"/>
      <c r="I119" s="269"/>
    </row>
    <row r="120" spans="1:70" ht="49.5" customHeight="1" x14ac:dyDescent="0.2">
      <c r="A120" s="137">
        <v>1</v>
      </c>
      <c r="B120" s="138" t="s">
        <v>656</v>
      </c>
      <c r="C120" s="137" t="s">
        <v>15</v>
      </c>
      <c r="D120" s="137" t="s">
        <v>16</v>
      </c>
      <c r="E120" s="5">
        <v>91.3</v>
      </c>
      <c r="F120" s="5">
        <v>91</v>
      </c>
      <c r="G120" s="5">
        <v>91.2</v>
      </c>
      <c r="H120" s="14">
        <f>G120/F120*100-100</f>
        <v>0.219780219780219</v>
      </c>
      <c r="I120" s="142"/>
    </row>
    <row r="121" spans="1:70" s="26" customFormat="1" x14ac:dyDescent="0.2">
      <c r="A121" s="131" t="s">
        <v>651</v>
      </c>
      <c r="B121" s="282" t="s">
        <v>912</v>
      </c>
      <c r="C121" s="283"/>
      <c r="D121" s="283"/>
      <c r="E121" s="283"/>
      <c r="F121" s="283"/>
      <c r="G121" s="283"/>
      <c r="H121" s="283"/>
      <c r="I121" s="284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</row>
    <row r="122" spans="1:70" x14ac:dyDescent="0.2">
      <c r="A122" s="137">
        <v>1</v>
      </c>
      <c r="B122" s="138" t="s">
        <v>654</v>
      </c>
      <c r="C122" s="137" t="s">
        <v>15</v>
      </c>
      <c r="D122" s="137" t="s">
        <v>16</v>
      </c>
      <c r="E122" s="5">
        <v>100</v>
      </c>
      <c r="F122" s="5">
        <v>100</v>
      </c>
      <c r="G122" s="5">
        <v>61.6</v>
      </c>
      <c r="H122" s="14">
        <f>G122/F122*100-100</f>
        <v>-38.4</v>
      </c>
      <c r="I122" s="150"/>
    </row>
    <row r="123" spans="1:70" ht="29.25" customHeight="1" x14ac:dyDescent="0.2">
      <c r="A123" s="131" t="s">
        <v>652</v>
      </c>
      <c r="B123" s="258" t="s">
        <v>655</v>
      </c>
      <c r="C123" s="258"/>
      <c r="D123" s="258"/>
      <c r="E123" s="258"/>
      <c r="F123" s="258"/>
      <c r="G123" s="258"/>
      <c r="H123" s="258"/>
      <c r="I123" s="258"/>
    </row>
    <row r="124" spans="1:70" ht="72.75" customHeight="1" x14ac:dyDescent="0.2">
      <c r="A124" s="137">
        <v>1</v>
      </c>
      <c r="B124" s="138" t="s">
        <v>798</v>
      </c>
      <c r="C124" s="137" t="s">
        <v>15</v>
      </c>
      <c r="D124" s="137" t="s">
        <v>16</v>
      </c>
      <c r="E124" s="5">
        <v>79.3</v>
      </c>
      <c r="F124" s="5">
        <v>80</v>
      </c>
      <c r="G124" s="5">
        <v>80</v>
      </c>
      <c r="H124" s="14">
        <f>G124/F124*100-100</f>
        <v>0</v>
      </c>
      <c r="I124" s="170"/>
    </row>
    <row r="125" spans="1:70" ht="29.25" customHeight="1" x14ac:dyDescent="0.2">
      <c r="A125" s="131" t="s">
        <v>1144</v>
      </c>
      <c r="B125" s="270" t="s">
        <v>1145</v>
      </c>
      <c r="C125" s="270"/>
      <c r="D125" s="270"/>
      <c r="E125" s="270"/>
      <c r="F125" s="270"/>
      <c r="G125" s="270"/>
      <c r="H125" s="270"/>
      <c r="I125" s="271"/>
    </row>
    <row r="126" spans="1:70" ht="37.5" customHeight="1" x14ac:dyDescent="0.2">
      <c r="A126" s="137">
        <v>1</v>
      </c>
      <c r="B126" s="138" t="s">
        <v>1146</v>
      </c>
      <c r="C126" s="137" t="s">
        <v>15</v>
      </c>
      <c r="D126" s="137" t="s">
        <v>41</v>
      </c>
      <c r="E126" s="5">
        <v>1</v>
      </c>
      <c r="F126" s="5">
        <v>1</v>
      </c>
      <c r="G126" s="5">
        <v>0</v>
      </c>
      <c r="H126" s="185">
        <f>G126/F126*100-100</f>
        <v>-100</v>
      </c>
      <c r="I126" s="191"/>
    </row>
    <row r="127" spans="1:70" ht="15.75" customHeight="1" x14ac:dyDescent="0.2">
      <c r="A127" s="131" t="s">
        <v>653</v>
      </c>
      <c r="B127" s="258" t="s">
        <v>1147</v>
      </c>
      <c r="C127" s="258"/>
      <c r="D127" s="258"/>
      <c r="E127" s="258"/>
      <c r="F127" s="258"/>
      <c r="G127" s="258"/>
      <c r="H127" s="258"/>
      <c r="I127" s="269"/>
    </row>
    <row r="128" spans="1:70" ht="66.75" customHeight="1" x14ac:dyDescent="0.2">
      <c r="A128" s="137">
        <v>1</v>
      </c>
      <c r="B128" s="138" t="s">
        <v>657</v>
      </c>
      <c r="C128" s="137" t="s">
        <v>15</v>
      </c>
      <c r="D128" s="137" t="s">
        <v>16</v>
      </c>
      <c r="E128" s="5">
        <v>100</v>
      </c>
      <c r="F128" s="5">
        <v>100</v>
      </c>
      <c r="G128" s="5">
        <v>100</v>
      </c>
      <c r="H128" s="5">
        <f>G128/F128*100-100</f>
        <v>0</v>
      </c>
      <c r="I128" s="171"/>
    </row>
    <row r="129" spans="1:9" ht="39" customHeight="1" x14ac:dyDescent="0.2">
      <c r="A129" s="131" t="s">
        <v>659</v>
      </c>
      <c r="B129" s="258" t="s">
        <v>1148</v>
      </c>
      <c r="C129" s="258"/>
      <c r="D129" s="258"/>
      <c r="E129" s="258"/>
      <c r="F129" s="258"/>
      <c r="G129" s="258"/>
      <c r="H129" s="258"/>
      <c r="I129" s="258"/>
    </row>
    <row r="130" spans="1:9" ht="30" customHeight="1" x14ac:dyDescent="0.2">
      <c r="A130" s="137">
        <v>1</v>
      </c>
      <c r="B130" s="138" t="s">
        <v>658</v>
      </c>
      <c r="C130" s="137" t="s">
        <v>15</v>
      </c>
      <c r="D130" s="137" t="s">
        <v>16</v>
      </c>
      <c r="E130" s="5">
        <v>100</v>
      </c>
      <c r="F130" s="5">
        <v>100</v>
      </c>
      <c r="G130" s="5">
        <v>100</v>
      </c>
      <c r="H130" s="5">
        <f t="shared" ref="H130:H131" si="2">G130/F130*100-100</f>
        <v>0</v>
      </c>
      <c r="I130" s="169"/>
    </row>
    <row r="131" spans="1:9" ht="30" customHeight="1" x14ac:dyDescent="0.2">
      <c r="A131" s="137">
        <v>2</v>
      </c>
      <c r="B131" s="138" t="s">
        <v>1149</v>
      </c>
      <c r="C131" s="137" t="s">
        <v>15</v>
      </c>
      <c r="D131" s="137" t="s">
        <v>16</v>
      </c>
      <c r="E131" s="5">
        <v>100</v>
      </c>
      <c r="F131" s="5">
        <v>100</v>
      </c>
      <c r="G131" s="5">
        <v>100</v>
      </c>
      <c r="H131" s="5">
        <f t="shared" si="2"/>
        <v>0</v>
      </c>
      <c r="I131" s="169"/>
    </row>
    <row r="132" spans="1:9" ht="45.75" customHeight="1" x14ac:dyDescent="0.2">
      <c r="A132" s="137">
        <v>3</v>
      </c>
      <c r="B132" s="138" t="s">
        <v>752</v>
      </c>
      <c r="C132" s="137" t="s">
        <v>15</v>
      </c>
      <c r="D132" s="137" t="s">
        <v>16</v>
      </c>
      <c r="E132" s="5">
        <v>89.8</v>
      </c>
      <c r="F132" s="5">
        <v>89</v>
      </c>
      <c r="G132" s="5">
        <v>54.9</v>
      </c>
      <c r="H132" s="5">
        <f>G132/F132*100-100</f>
        <v>-38.31460674157303</v>
      </c>
      <c r="I132" s="171"/>
    </row>
    <row r="133" spans="1:9" ht="20.25" customHeight="1" x14ac:dyDescent="0.2">
      <c r="A133" s="131" t="s">
        <v>662</v>
      </c>
      <c r="B133" s="269" t="s">
        <v>660</v>
      </c>
      <c r="C133" s="269"/>
      <c r="D133" s="269"/>
      <c r="E133" s="269"/>
      <c r="F133" s="269"/>
      <c r="G133" s="269"/>
      <c r="H133" s="269"/>
      <c r="I133" s="269"/>
    </row>
    <row r="134" spans="1:9" ht="40.5" customHeight="1" x14ac:dyDescent="0.2">
      <c r="A134" s="137">
        <v>1</v>
      </c>
      <c r="B134" s="138" t="s">
        <v>753</v>
      </c>
      <c r="C134" s="137" t="s">
        <v>15</v>
      </c>
      <c r="D134" s="137" t="s">
        <v>16</v>
      </c>
      <c r="E134" s="5">
        <v>100</v>
      </c>
      <c r="F134" s="5">
        <v>100</v>
      </c>
      <c r="G134" s="5">
        <v>67</v>
      </c>
      <c r="H134" s="14">
        <f>G134/F134*100-100</f>
        <v>-33</v>
      </c>
      <c r="I134" s="142"/>
    </row>
    <row r="135" spans="1:9" ht="21" customHeight="1" x14ac:dyDescent="0.2">
      <c r="A135" s="131" t="s">
        <v>913</v>
      </c>
      <c r="B135" s="258" t="s">
        <v>661</v>
      </c>
      <c r="C135" s="258"/>
      <c r="D135" s="258"/>
      <c r="E135" s="258"/>
      <c r="F135" s="258"/>
      <c r="G135" s="258"/>
      <c r="H135" s="258"/>
      <c r="I135" s="258"/>
    </row>
    <row r="136" spans="1:9" ht="64.5" customHeight="1" x14ac:dyDescent="0.2">
      <c r="A136" s="137">
        <v>1</v>
      </c>
      <c r="B136" s="138" t="s">
        <v>663</v>
      </c>
      <c r="C136" s="137" t="s">
        <v>15</v>
      </c>
      <c r="D136" s="137" t="s">
        <v>16</v>
      </c>
      <c r="E136" s="5">
        <v>100</v>
      </c>
      <c r="F136" s="5">
        <v>100</v>
      </c>
      <c r="G136" s="5">
        <v>100</v>
      </c>
      <c r="H136" s="14">
        <f>G136/F136*100-100</f>
        <v>0</v>
      </c>
      <c r="I136" s="142"/>
    </row>
    <row r="137" spans="1:9" x14ac:dyDescent="0.2">
      <c r="A137" s="131" t="s">
        <v>88</v>
      </c>
      <c r="B137" s="268" t="s">
        <v>89</v>
      </c>
      <c r="C137" s="268"/>
      <c r="D137" s="268"/>
      <c r="E137" s="268"/>
      <c r="F137" s="268"/>
      <c r="G137" s="268"/>
      <c r="H137" s="268"/>
      <c r="I137" s="268"/>
    </row>
    <row r="138" spans="1:9" ht="78.75" x14ac:dyDescent="0.2">
      <c r="A138" s="137">
        <v>1</v>
      </c>
      <c r="B138" s="138" t="s">
        <v>664</v>
      </c>
      <c r="C138" s="137" t="s">
        <v>15</v>
      </c>
      <c r="D138" s="137" t="s">
        <v>16</v>
      </c>
      <c r="E138" s="5">
        <v>77.599999999999994</v>
      </c>
      <c r="F138" s="5">
        <v>78</v>
      </c>
      <c r="G138" s="5">
        <v>70.099999999999994</v>
      </c>
      <c r="H138" s="14">
        <f>G138/F138*100-100</f>
        <v>-10.128205128205138</v>
      </c>
      <c r="I138" s="172"/>
    </row>
    <row r="139" spans="1:9" ht="78.75" customHeight="1" x14ac:dyDescent="0.2">
      <c r="A139" s="137">
        <v>2</v>
      </c>
      <c r="B139" s="138" t="s">
        <v>665</v>
      </c>
      <c r="C139" s="137" t="s">
        <v>15</v>
      </c>
      <c r="D139" s="137" t="s">
        <v>16</v>
      </c>
      <c r="E139" s="5">
        <v>62.3</v>
      </c>
      <c r="F139" s="5">
        <v>62</v>
      </c>
      <c r="G139" s="5">
        <v>48.6</v>
      </c>
      <c r="H139" s="14">
        <f>G139/F139*100-100</f>
        <v>-21.612903225806448</v>
      </c>
      <c r="I139" s="172"/>
    </row>
    <row r="140" spans="1:9" ht="63" customHeight="1" x14ac:dyDescent="0.2">
      <c r="A140" s="137">
        <v>3</v>
      </c>
      <c r="B140" s="138" t="s">
        <v>666</v>
      </c>
      <c r="C140" s="137" t="s">
        <v>15</v>
      </c>
      <c r="D140" s="137" t="s">
        <v>16</v>
      </c>
      <c r="E140" s="5">
        <v>100</v>
      </c>
      <c r="F140" s="5">
        <v>72</v>
      </c>
      <c r="G140" s="5">
        <v>97.7</v>
      </c>
      <c r="H140" s="14">
        <f>G140/F140*100-100</f>
        <v>35.694444444444457</v>
      </c>
      <c r="I140" s="168"/>
    </row>
    <row r="141" spans="1:9" ht="51.75" customHeight="1" x14ac:dyDescent="0.2">
      <c r="A141" s="137">
        <v>4</v>
      </c>
      <c r="B141" s="138" t="s">
        <v>754</v>
      </c>
      <c r="C141" s="137" t="s">
        <v>15</v>
      </c>
      <c r="D141" s="137" t="s">
        <v>52</v>
      </c>
      <c r="E141" s="137">
        <v>1890</v>
      </c>
      <c r="F141" s="137">
        <v>1890</v>
      </c>
      <c r="G141" s="137">
        <v>1845</v>
      </c>
      <c r="H141" s="14">
        <f>G141/F141*100-100</f>
        <v>-2.3809523809523796</v>
      </c>
      <c r="I141" s="168"/>
    </row>
    <row r="142" spans="1:9" ht="38.25" customHeight="1" x14ac:dyDescent="0.2">
      <c r="A142" s="131" t="s">
        <v>667</v>
      </c>
      <c r="B142" s="258" t="s">
        <v>668</v>
      </c>
      <c r="C142" s="258"/>
      <c r="D142" s="258"/>
      <c r="E142" s="267"/>
      <c r="F142" s="267"/>
      <c r="G142" s="267"/>
      <c r="H142" s="267"/>
      <c r="I142" s="258"/>
    </row>
    <row r="143" spans="1:9" ht="31.5" x14ac:dyDescent="0.2">
      <c r="A143" s="137">
        <v>1</v>
      </c>
      <c r="B143" s="138" t="s">
        <v>799</v>
      </c>
      <c r="C143" s="137" t="s">
        <v>15</v>
      </c>
      <c r="D143" s="137" t="s">
        <v>16</v>
      </c>
      <c r="E143" s="5">
        <v>80</v>
      </c>
      <c r="F143" s="5">
        <v>80</v>
      </c>
      <c r="G143" s="5">
        <v>100</v>
      </c>
      <c r="H143" s="14">
        <f>G143/F143*100-100</f>
        <v>25</v>
      </c>
      <c r="I143" s="190"/>
    </row>
    <row r="144" spans="1:9" ht="35.25" customHeight="1" x14ac:dyDescent="0.2">
      <c r="A144" s="137">
        <v>2</v>
      </c>
      <c r="B144" s="138" t="s">
        <v>680</v>
      </c>
      <c r="C144" s="137" t="s">
        <v>15</v>
      </c>
      <c r="D144" s="137" t="s">
        <v>16</v>
      </c>
      <c r="E144" s="5">
        <v>100</v>
      </c>
      <c r="F144" s="5">
        <v>100</v>
      </c>
      <c r="G144" s="5">
        <v>0</v>
      </c>
      <c r="H144" s="185">
        <f>G144/F144*100-100</f>
        <v>-100</v>
      </c>
      <c r="I144" s="191"/>
    </row>
    <row r="145" spans="1:9" ht="18.75" customHeight="1" x14ac:dyDescent="0.2">
      <c r="A145" s="131" t="s">
        <v>669</v>
      </c>
      <c r="B145" s="258" t="s">
        <v>92</v>
      </c>
      <c r="C145" s="258"/>
      <c r="D145" s="258"/>
      <c r="E145" s="267"/>
      <c r="F145" s="267"/>
      <c r="G145" s="267"/>
      <c r="H145" s="267"/>
      <c r="I145" s="269"/>
    </row>
    <row r="146" spans="1:9" ht="70.5" customHeight="1" x14ac:dyDescent="0.2">
      <c r="A146" s="137">
        <v>1</v>
      </c>
      <c r="B146" s="138" t="s">
        <v>800</v>
      </c>
      <c r="C146" s="137" t="s">
        <v>15</v>
      </c>
      <c r="D146" s="137" t="s">
        <v>16</v>
      </c>
      <c r="E146" s="5">
        <v>12.4</v>
      </c>
      <c r="F146" s="5">
        <v>13</v>
      </c>
      <c r="G146" s="5">
        <v>10.1</v>
      </c>
      <c r="H146" s="14">
        <f>G146/F146*100-100</f>
        <v>-22.307692307692307</v>
      </c>
      <c r="I146" s="168"/>
    </row>
    <row r="147" spans="1:9" ht="15.75" customHeight="1" x14ac:dyDescent="0.2">
      <c r="A147" s="131" t="s">
        <v>670</v>
      </c>
      <c r="B147" s="258" t="s">
        <v>1233</v>
      </c>
      <c r="C147" s="258"/>
      <c r="D147" s="258"/>
      <c r="E147" s="269"/>
      <c r="F147" s="269"/>
      <c r="G147" s="269"/>
      <c r="H147" s="269"/>
      <c r="I147" s="258"/>
    </row>
    <row r="148" spans="1:9" ht="47.25" x14ac:dyDescent="0.2">
      <c r="A148" s="137">
        <v>1</v>
      </c>
      <c r="B148" s="138" t="s">
        <v>801</v>
      </c>
      <c r="C148" s="137" t="s">
        <v>15</v>
      </c>
      <c r="D148" s="137" t="s">
        <v>16</v>
      </c>
      <c r="E148" s="5">
        <v>12.2</v>
      </c>
      <c r="F148" s="5">
        <v>10.3</v>
      </c>
      <c r="G148" s="5">
        <v>12.3</v>
      </c>
      <c r="H148" s="14">
        <f>G148/F148*100-100</f>
        <v>19.417475728155324</v>
      </c>
      <c r="I148" s="190"/>
    </row>
    <row r="149" spans="1:9" ht="70.5" customHeight="1" x14ac:dyDescent="0.2">
      <c r="A149" s="137">
        <v>2</v>
      </c>
      <c r="B149" s="138" t="s">
        <v>802</v>
      </c>
      <c r="C149" s="137" t="s">
        <v>15</v>
      </c>
      <c r="D149" s="137" t="s">
        <v>16</v>
      </c>
      <c r="E149" s="5">
        <v>22.8</v>
      </c>
      <c r="F149" s="5">
        <v>8.5</v>
      </c>
      <c r="G149" s="5">
        <v>20.6</v>
      </c>
      <c r="H149" s="185">
        <f>G149/F149*100-100</f>
        <v>142.35294117647061</v>
      </c>
      <c r="I149" s="192"/>
    </row>
    <row r="150" spans="1:9" ht="33" customHeight="1" x14ac:dyDescent="0.2">
      <c r="A150" s="131" t="s">
        <v>671</v>
      </c>
      <c r="B150" s="258" t="s">
        <v>650</v>
      </c>
      <c r="C150" s="258"/>
      <c r="D150" s="258"/>
      <c r="E150" s="269"/>
      <c r="F150" s="269"/>
      <c r="G150" s="269"/>
      <c r="H150" s="269"/>
      <c r="I150" s="269"/>
    </row>
    <row r="151" spans="1:9" ht="63" x14ac:dyDescent="0.2">
      <c r="A151" s="137">
        <v>1</v>
      </c>
      <c r="B151" s="138" t="s">
        <v>672</v>
      </c>
      <c r="C151" s="137" t="s">
        <v>15</v>
      </c>
      <c r="D151" s="137" t="s">
        <v>16</v>
      </c>
      <c r="E151" s="5">
        <v>100</v>
      </c>
      <c r="F151" s="5">
        <v>100</v>
      </c>
      <c r="G151" s="5">
        <v>100</v>
      </c>
      <c r="H151" s="14">
        <f>G151/F151*100-100</f>
        <v>0</v>
      </c>
      <c r="I151" s="168"/>
    </row>
    <row r="152" spans="1:9" x14ac:dyDescent="0.2">
      <c r="A152" s="131" t="s">
        <v>90</v>
      </c>
      <c r="B152" s="260" t="s">
        <v>91</v>
      </c>
      <c r="C152" s="260"/>
      <c r="D152" s="260"/>
      <c r="E152" s="268"/>
      <c r="F152" s="268"/>
      <c r="G152" s="268"/>
      <c r="H152" s="268"/>
      <c r="I152" s="260"/>
    </row>
    <row r="153" spans="1:9" ht="51" customHeight="1" x14ac:dyDescent="0.2">
      <c r="A153" s="137">
        <v>1</v>
      </c>
      <c r="B153" s="138" t="s">
        <v>673</v>
      </c>
      <c r="C153" s="137" t="s">
        <v>15</v>
      </c>
      <c r="D153" s="137" t="s">
        <v>16</v>
      </c>
      <c r="E153" s="5">
        <v>84.8</v>
      </c>
      <c r="F153" s="5">
        <v>84.5</v>
      </c>
      <c r="G153" s="5">
        <v>50</v>
      </c>
      <c r="H153" s="14">
        <f>G153/F153*100-100</f>
        <v>-40.828402366863905</v>
      </c>
      <c r="I153" s="172"/>
    </row>
    <row r="154" spans="1:9" ht="63" x14ac:dyDescent="0.2">
      <c r="A154" s="137">
        <v>2</v>
      </c>
      <c r="B154" s="138" t="s">
        <v>755</v>
      </c>
      <c r="C154" s="137" t="s">
        <v>15</v>
      </c>
      <c r="D154" s="137" t="s">
        <v>41</v>
      </c>
      <c r="E154" s="137">
        <v>25</v>
      </c>
      <c r="F154" s="137">
        <v>21</v>
      </c>
      <c r="G154" s="137">
        <v>24</v>
      </c>
      <c r="H154" s="14">
        <f>G154/F154*100-100</f>
        <v>14.285714285714278</v>
      </c>
      <c r="I154" s="172"/>
    </row>
    <row r="155" spans="1:9" ht="38.25" customHeight="1" x14ac:dyDescent="0.2">
      <c r="A155" s="131" t="s">
        <v>675</v>
      </c>
      <c r="B155" s="258" t="s">
        <v>674</v>
      </c>
      <c r="C155" s="258"/>
      <c r="D155" s="258"/>
      <c r="E155" s="267"/>
      <c r="F155" s="267"/>
      <c r="G155" s="267"/>
      <c r="H155" s="267"/>
      <c r="I155" s="258"/>
    </row>
    <row r="156" spans="1:9" ht="48" customHeight="1" x14ac:dyDescent="0.2">
      <c r="A156" s="137">
        <v>1</v>
      </c>
      <c r="B156" s="138" t="s">
        <v>1278</v>
      </c>
      <c r="C156" s="137" t="s">
        <v>15</v>
      </c>
      <c r="D156" s="15" t="s">
        <v>52</v>
      </c>
      <c r="E156" s="137">
        <v>1400</v>
      </c>
      <c r="F156" s="137">
        <v>1400</v>
      </c>
      <c r="G156" s="137">
        <v>863</v>
      </c>
      <c r="H156" s="14">
        <f>G156/F156*100-100</f>
        <v>-38.357142857142854</v>
      </c>
      <c r="I156" s="188"/>
    </row>
    <row r="157" spans="1:9" ht="43.5" customHeight="1" x14ac:dyDescent="0.2">
      <c r="A157" s="137">
        <v>2</v>
      </c>
      <c r="B157" s="138" t="s">
        <v>1082</v>
      </c>
      <c r="C157" s="137" t="s">
        <v>15</v>
      </c>
      <c r="D157" s="15" t="s">
        <v>16</v>
      </c>
      <c r="E157" s="5">
        <v>100</v>
      </c>
      <c r="F157" s="5">
        <v>100</v>
      </c>
      <c r="G157" s="5">
        <v>0</v>
      </c>
      <c r="H157" s="185">
        <f>G157/F157*100-100</f>
        <v>-100</v>
      </c>
      <c r="I157" s="191"/>
    </row>
    <row r="158" spans="1:9" ht="15" customHeight="1" x14ac:dyDescent="0.2">
      <c r="A158" s="131" t="s">
        <v>676</v>
      </c>
      <c r="B158" s="258" t="s">
        <v>92</v>
      </c>
      <c r="C158" s="258"/>
      <c r="D158" s="258"/>
      <c r="E158" s="269"/>
      <c r="F158" s="269"/>
      <c r="G158" s="269"/>
      <c r="H158" s="269"/>
      <c r="I158" s="269"/>
    </row>
    <row r="159" spans="1:9" ht="47.25" x14ac:dyDescent="0.2">
      <c r="A159" s="137">
        <v>1</v>
      </c>
      <c r="B159" s="138" t="s">
        <v>756</v>
      </c>
      <c r="C159" s="137" t="s">
        <v>15</v>
      </c>
      <c r="D159" s="137" t="s">
        <v>16</v>
      </c>
      <c r="E159" s="5">
        <v>100</v>
      </c>
      <c r="F159" s="5">
        <v>100</v>
      </c>
      <c r="G159" s="5">
        <v>50</v>
      </c>
      <c r="H159" s="14">
        <f>G159/F159*100-100</f>
        <v>-50</v>
      </c>
      <c r="I159" s="150"/>
    </row>
    <row r="160" spans="1:9" ht="24" customHeight="1" x14ac:dyDescent="0.2">
      <c r="A160" s="131" t="s">
        <v>93</v>
      </c>
      <c r="B160" s="260" t="s">
        <v>94</v>
      </c>
      <c r="C160" s="260"/>
      <c r="D160" s="260"/>
      <c r="E160" s="268"/>
      <c r="F160" s="268"/>
      <c r="G160" s="268"/>
      <c r="H160" s="268"/>
      <c r="I160" s="260"/>
    </row>
    <row r="161" spans="1:9" ht="30" customHeight="1" x14ac:dyDescent="0.2">
      <c r="A161" s="137">
        <v>1</v>
      </c>
      <c r="B161" s="138" t="s">
        <v>677</v>
      </c>
      <c r="C161" s="137" t="s">
        <v>15</v>
      </c>
      <c r="D161" s="137" t="s">
        <v>41</v>
      </c>
      <c r="E161" s="137">
        <v>66</v>
      </c>
      <c r="F161" s="137">
        <v>65</v>
      </c>
      <c r="G161" s="137">
        <v>56</v>
      </c>
      <c r="H161" s="14">
        <f>G161/F161*100-100</f>
        <v>-13.84615384615384</v>
      </c>
      <c r="I161" s="168"/>
    </row>
    <row r="162" spans="1:9" ht="31.5" x14ac:dyDescent="0.2">
      <c r="A162" s="137">
        <v>2</v>
      </c>
      <c r="B162" s="138" t="s">
        <v>632</v>
      </c>
      <c r="C162" s="137" t="s">
        <v>15</v>
      </c>
      <c r="D162" s="137" t="s">
        <v>16</v>
      </c>
      <c r="E162" s="5">
        <v>95.4</v>
      </c>
      <c r="F162" s="5">
        <v>95</v>
      </c>
      <c r="G162" s="5">
        <v>63.2</v>
      </c>
      <c r="H162" s="14">
        <f>G162/F162*100-100</f>
        <v>-33.473684210526315</v>
      </c>
      <c r="I162" s="168"/>
    </row>
    <row r="163" spans="1:9" ht="47.25" x14ac:dyDescent="0.2">
      <c r="A163" s="137">
        <v>3</v>
      </c>
      <c r="B163" s="138" t="s">
        <v>678</v>
      </c>
      <c r="C163" s="137" t="s">
        <v>15</v>
      </c>
      <c r="D163" s="137" t="s">
        <v>16</v>
      </c>
      <c r="E163" s="5">
        <v>41.1</v>
      </c>
      <c r="F163" s="5">
        <v>40</v>
      </c>
      <c r="G163" s="5">
        <v>33</v>
      </c>
      <c r="H163" s="14">
        <f>G163/F163*100-100</f>
        <v>-17.5</v>
      </c>
      <c r="I163" s="168"/>
    </row>
    <row r="164" spans="1:9" ht="39.75" customHeight="1" x14ac:dyDescent="0.2">
      <c r="A164" s="131" t="s">
        <v>681</v>
      </c>
      <c r="B164" s="258" t="s">
        <v>679</v>
      </c>
      <c r="C164" s="258"/>
      <c r="D164" s="258"/>
      <c r="E164" s="269"/>
      <c r="F164" s="269"/>
      <c r="G164" s="269"/>
      <c r="H164" s="269"/>
      <c r="I164" s="258"/>
    </row>
    <row r="165" spans="1:9" ht="45" customHeight="1" x14ac:dyDescent="0.2">
      <c r="A165" s="137">
        <v>1</v>
      </c>
      <c r="B165" s="138" t="s">
        <v>1083</v>
      </c>
      <c r="C165" s="137" t="s">
        <v>15</v>
      </c>
      <c r="D165" s="137" t="s">
        <v>52</v>
      </c>
      <c r="E165" s="137">
        <v>1725</v>
      </c>
      <c r="F165" s="137">
        <v>1721</v>
      </c>
      <c r="G165" s="137">
        <v>1730</v>
      </c>
      <c r="H165" s="14">
        <f>G165/F165*100-100</f>
        <v>0.52295177222545419</v>
      </c>
      <c r="I165" s="190"/>
    </row>
    <row r="166" spans="1:9" ht="42" customHeight="1" x14ac:dyDescent="0.2">
      <c r="A166" s="137">
        <v>2</v>
      </c>
      <c r="B166" s="138" t="s">
        <v>680</v>
      </c>
      <c r="C166" s="137" t="s">
        <v>15</v>
      </c>
      <c r="D166" s="137" t="s">
        <v>16</v>
      </c>
      <c r="E166" s="5">
        <v>100</v>
      </c>
      <c r="F166" s="5">
        <v>100</v>
      </c>
      <c r="G166" s="5">
        <v>0</v>
      </c>
      <c r="H166" s="185">
        <f>G166/F166*100-100</f>
        <v>-100</v>
      </c>
      <c r="I166" s="191"/>
    </row>
    <row r="167" spans="1:9" ht="39.75" customHeight="1" x14ac:dyDescent="0.2">
      <c r="A167" s="147" t="s">
        <v>682</v>
      </c>
      <c r="B167" s="258" t="s">
        <v>1258</v>
      </c>
      <c r="C167" s="258"/>
      <c r="D167" s="258"/>
      <c r="E167" s="269"/>
      <c r="F167" s="269"/>
      <c r="G167" s="269"/>
      <c r="H167" s="269"/>
      <c r="I167" s="269"/>
    </row>
    <row r="168" spans="1:9" ht="32.25" customHeight="1" x14ac:dyDescent="0.2">
      <c r="A168" s="148">
        <v>1</v>
      </c>
      <c r="B168" s="149" t="s">
        <v>683</v>
      </c>
      <c r="C168" s="148" t="s">
        <v>15</v>
      </c>
      <c r="D168" s="148" t="s">
        <v>16</v>
      </c>
      <c r="E168" s="148">
        <v>100</v>
      </c>
      <c r="F168" s="148">
        <v>100</v>
      </c>
      <c r="G168" s="148">
        <v>0</v>
      </c>
      <c r="H168" s="14">
        <f>G168/F168*100-100</f>
        <v>-100</v>
      </c>
      <c r="I168" s="191"/>
    </row>
    <row r="169" spans="1:9" ht="18" customHeight="1" x14ac:dyDescent="0.2">
      <c r="A169" s="131" t="s">
        <v>684</v>
      </c>
      <c r="B169" s="258" t="s">
        <v>95</v>
      </c>
      <c r="C169" s="258"/>
      <c r="D169" s="258"/>
      <c r="E169" s="269"/>
      <c r="F169" s="269"/>
      <c r="G169" s="269"/>
      <c r="H169" s="269"/>
      <c r="I169" s="258"/>
    </row>
    <row r="170" spans="1:9" ht="69" customHeight="1" x14ac:dyDescent="0.2">
      <c r="A170" s="137">
        <v>1</v>
      </c>
      <c r="B170" s="138" t="s">
        <v>1084</v>
      </c>
      <c r="C170" s="137" t="s">
        <v>15</v>
      </c>
      <c r="D170" s="137" t="s">
        <v>16</v>
      </c>
      <c r="E170" s="5">
        <v>41.2</v>
      </c>
      <c r="F170" s="5">
        <v>27</v>
      </c>
      <c r="G170" s="5">
        <v>17.100000000000001</v>
      </c>
      <c r="H170" s="14">
        <f>G170/F170*100-100</f>
        <v>-36.666666666666657</v>
      </c>
      <c r="I170" s="150"/>
    </row>
    <row r="171" spans="1:9" ht="15" customHeight="1" x14ac:dyDescent="0.2">
      <c r="A171" s="131" t="s">
        <v>1259</v>
      </c>
      <c r="B171" s="258" t="s">
        <v>92</v>
      </c>
      <c r="C171" s="258"/>
      <c r="D171" s="258"/>
      <c r="E171" s="269"/>
      <c r="F171" s="269"/>
      <c r="G171" s="269"/>
      <c r="H171" s="269"/>
      <c r="I171" s="258"/>
    </row>
    <row r="172" spans="1:9" ht="65.25" customHeight="1" x14ac:dyDescent="0.2">
      <c r="A172" s="137">
        <v>1</v>
      </c>
      <c r="B172" s="138" t="s">
        <v>1085</v>
      </c>
      <c r="C172" s="137" t="s">
        <v>15</v>
      </c>
      <c r="D172" s="137" t="s">
        <v>16</v>
      </c>
      <c r="E172" s="5">
        <v>100</v>
      </c>
      <c r="F172" s="5">
        <v>100</v>
      </c>
      <c r="G172" s="5">
        <v>100</v>
      </c>
      <c r="H172" s="14">
        <f>G172/F172*100-100</f>
        <v>0</v>
      </c>
      <c r="I172" s="168"/>
    </row>
    <row r="173" spans="1:9" ht="15.75" customHeight="1" x14ac:dyDescent="0.2">
      <c r="A173" s="131" t="s">
        <v>96</v>
      </c>
      <c r="B173" s="260" t="s">
        <v>890</v>
      </c>
      <c r="C173" s="260"/>
      <c r="D173" s="260"/>
      <c r="E173" s="268"/>
      <c r="F173" s="268"/>
      <c r="G173" s="268"/>
      <c r="H173" s="268"/>
      <c r="I173" s="260"/>
    </row>
    <row r="174" spans="1:9" ht="89.25" customHeight="1" x14ac:dyDescent="0.2">
      <c r="A174" s="137">
        <v>1</v>
      </c>
      <c r="B174" s="138" t="s">
        <v>757</v>
      </c>
      <c r="C174" s="137" t="s">
        <v>15</v>
      </c>
      <c r="D174" s="137" t="s">
        <v>16</v>
      </c>
      <c r="E174" s="5">
        <v>82.8</v>
      </c>
      <c r="F174" s="5">
        <v>81</v>
      </c>
      <c r="G174" s="5">
        <v>69</v>
      </c>
      <c r="H174" s="14">
        <f>G174/F174*100-100</f>
        <v>-14.81481481481481</v>
      </c>
      <c r="I174" s="172"/>
    </row>
    <row r="175" spans="1:9" ht="58.5" customHeight="1" x14ac:dyDescent="0.2">
      <c r="A175" s="137">
        <v>2</v>
      </c>
      <c r="B175" s="138" t="s">
        <v>686</v>
      </c>
      <c r="C175" s="137" t="s">
        <v>15</v>
      </c>
      <c r="D175" s="137" t="s">
        <v>16</v>
      </c>
      <c r="E175" s="5">
        <v>35.200000000000003</v>
      </c>
      <c r="F175" s="5">
        <v>34</v>
      </c>
      <c r="G175" s="5">
        <v>26.1</v>
      </c>
      <c r="H175" s="14">
        <f>G175/F175*100-100</f>
        <v>-23.235294117647058</v>
      </c>
      <c r="I175" s="168"/>
    </row>
    <row r="176" spans="1:9" ht="18" customHeight="1" x14ac:dyDescent="0.2">
      <c r="A176" s="131" t="s">
        <v>687</v>
      </c>
      <c r="B176" s="258" t="s">
        <v>685</v>
      </c>
      <c r="C176" s="258"/>
      <c r="D176" s="258"/>
      <c r="E176" s="269"/>
      <c r="F176" s="269"/>
      <c r="G176" s="269"/>
      <c r="H176" s="269"/>
      <c r="I176" s="258"/>
    </row>
    <row r="177" spans="1:9" ht="62.25" customHeight="1" x14ac:dyDescent="0.2">
      <c r="A177" s="137">
        <v>1</v>
      </c>
      <c r="B177" s="138" t="s">
        <v>688</v>
      </c>
      <c r="C177" s="137" t="s">
        <v>19</v>
      </c>
      <c r="D177" s="137" t="s">
        <v>16</v>
      </c>
      <c r="E177" s="5">
        <v>73.2</v>
      </c>
      <c r="F177" s="5">
        <v>55</v>
      </c>
      <c r="G177" s="5">
        <v>68.900000000000006</v>
      </c>
      <c r="H177" s="14">
        <f>100-(G177/F177*100)</f>
        <v>-25.272727272727295</v>
      </c>
      <c r="I177" s="168"/>
    </row>
    <row r="178" spans="1:9" ht="16.5" customHeight="1" x14ac:dyDescent="0.2">
      <c r="A178" s="131" t="s">
        <v>691</v>
      </c>
      <c r="B178" s="258" t="s">
        <v>689</v>
      </c>
      <c r="C178" s="258"/>
      <c r="D178" s="258"/>
      <c r="E178" s="267"/>
      <c r="F178" s="267"/>
      <c r="G178" s="267"/>
      <c r="H178" s="267"/>
      <c r="I178" s="258"/>
    </row>
    <row r="179" spans="1:9" ht="33.75" customHeight="1" x14ac:dyDescent="0.2">
      <c r="A179" s="137">
        <v>1</v>
      </c>
      <c r="B179" s="138" t="s">
        <v>690</v>
      </c>
      <c r="C179" s="137" t="s">
        <v>15</v>
      </c>
      <c r="D179" s="15" t="s">
        <v>52</v>
      </c>
      <c r="E179" s="137">
        <v>8657</v>
      </c>
      <c r="F179" s="137">
        <v>8650</v>
      </c>
      <c r="G179" s="137">
        <v>7358</v>
      </c>
      <c r="H179" s="14">
        <f>G179/F179*100-100</f>
        <v>-14.936416184971108</v>
      </c>
      <c r="I179" s="172"/>
    </row>
    <row r="180" spans="1:9" ht="18.75" customHeight="1" x14ac:dyDescent="0.2">
      <c r="A180" s="131" t="s">
        <v>692</v>
      </c>
      <c r="B180" s="258" t="s">
        <v>696</v>
      </c>
      <c r="C180" s="258"/>
      <c r="D180" s="258"/>
      <c r="E180" s="267"/>
      <c r="F180" s="267"/>
      <c r="G180" s="267"/>
      <c r="H180" s="267"/>
      <c r="I180" s="258"/>
    </row>
    <row r="181" spans="1:9" ht="45" customHeight="1" x14ac:dyDescent="0.2">
      <c r="A181" s="137">
        <v>1</v>
      </c>
      <c r="B181" s="138" t="s">
        <v>1086</v>
      </c>
      <c r="C181" s="137" t="s">
        <v>15</v>
      </c>
      <c r="D181" s="15" t="s">
        <v>52</v>
      </c>
      <c r="E181" s="16">
        <v>706</v>
      </c>
      <c r="F181" s="137">
        <v>712</v>
      </c>
      <c r="G181" s="16">
        <v>712</v>
      </c>
      <c r="H181" s="17">
        <f>G181/F181*100-100</f>
        <v>0</v>
      </c>
      <c r="I181" s="168"/>
    </row>
    <row r="182" spans="1:9" ht="36" customHeight="1" x14ac:dyDescent="0.2">
      <c r="A182" s="131" t="s">
        <v>693</v>
      </c>
      <c r="B182" s="258" t="s">
        <v>694</v>
      </c>
      <c r="C182" s="258"/>
      <c r="D182" s="258"/>
      <c r="E182" s="269"/>
      <c r="F182" s="269"/>
      <c r="G182" s="269"/>
      <c r="H182" s="269"/>
      <c r="I182" s="258"/>
    </row>
    <row r="183" spans="1:9" ht="24.75" customHeight="1" x14ac:dyDescent="0.2">
      <c r="A183" s="137">
        <v>1</v>
      </c>
      <c r="B183" s="138" t="s">
        <v>758</v>
      </c>
      <c r="C183" s="137" t="s">
        <v>15</v>
      </c>
      <c r="D183" s="137" t="s">
        <v>52</v>
      </c>
      <c r="E183" s="137">
        <v>2980</v>
      </c>
      <c r="F183" s="137">
        <v>2980</v>
      </c>
      <c r="G183" s="137">
        <v>2782</v>
      </c>
      <c r="H183" s="14">
        <f>G183/F183*100-100</f>
        <v>-6.6442953020134325</v>
      </c>
      <c r="I183" s="190"/>
    </row>
    <row r="184" spans="1:9" ht="31.5" x14ac:dyDescent="0.2">
      <c r="A184" s="137">
        <v>2</v>
      </c>
      <c r="B184" s="138" t="s">
        <v>1082</v>
      </c>
      <c r="C184" s="137" t="s">
        <v>15</v>
      </c>
      <c r="D184" s="137" t="s">
        <v>16</v>
      </c>
      <c r="E184" s="5">
        <v>100</v>
      </c>
      <c r="F184" s="5">
        <v>100</v>
      </c>
      <c r="G184" s="5">
        <v>0</v>
      </c>
      <c r="H184" s="185">
        <f>G184/F184*100-100</f>
        <v>-100</v>
      </c>
      <c r="I184" s="191"/>
    </row>
    <row r="185" spans="1:9" ht="21" customHeight="1" x14ac:dyDescent="0.2">
      <c r="A185" s="131" t="s">
        <v>97</v>
      </c>
      <c r="B185" s="268" t="s">
        <v>1062</v>
      </c>
      <c r="C185" s="268"/>
      <c r="D185" s="268"/>
      <c r="E185" s="268"/>
      <c r="F185" s="268"/>
      <c r="G185" s="268"/>
      <c r="H185" s="268"/>
      <c r="I185" s="260"/>
    </row>
    <row r="186" spans="1:9" ht="49.5" customHeight="1" x14ac:dyDescent="0.2">
      <c r="A186" s="137">
        <v>1</v>
      </c>
      <c r="B186" s="138" t="s">
        <v>759</v>
      </c>
      <c r="C186" s="137" t="s">
        <v>15</v>
      </c>
      <c r="D186" s="137" t="s">
        <v>16</v>
      </c>
      <c r="E186" s="5">
        <v>100</v>
      </c>
      <c r="F186" s="5">
        <v>100</v>
      </c>
      <c r="G186" s="5">
        <v>100</v>
      </c>
      <c r="H186" s="14">
        <f>G186/F186*100-100</f>
        <v>0</v>
      </c>
      <c r="I186" s="168"/>
    </row>
    <row r="187" spans="1:9" ht="66.75" customHeight="1" x14ac:dyDescent="0.2">
      <c r="A187" s="137">
        <v>2</v>
      </c>
      <c r="B187" s="138" t="s">
        <v>695</v>
      </c>
      <c r="C187" s="137" t="s">
        <v>15</v>
      </c>
      <c r="D187" s="137" t="s">
        <v>16</v>
      </c>
      <c r="E187" s="5">
        <v>70.3</v>
      </c>
      <c r="F187" s="5">
        <v>80</v>
      </c>
      <c r="G187" s="5">
        <v>110</v>
      </c>
      <c r="H187" s="14">
        <f>G187/F187*100-100</f>
        <v>37.5</v>
      </c>
      <c r="I187" s="168"/>
    </row>
    <row r="188" spans="1:9" ht="50.25" customHeight="1" x14ac:dyDescent="0.2">
      <c r="A188" s="137">
        <v>3</v>
      </c>
      <c r="B188" s="138" t="s">
        <v>760</v>
      </c>
      <c r="C188" s="137" t="s">
        <v>15</v>
      </c>
      <c r="D188" s="137" t="s">
        <v>16</v>
      </c>
      <c r="E188" s="5">
        <v>67</v>
      </c>
      <c r="F188" s="5">
        <v>68</v>
      </c>
      <c r="G188" s="5">
        <v>28</v>
      </c>
      <c r="H188" s="14">
        <f>G188/F188*100-100</f>
        <v>-58.82352941176471</v>
      </c>
      <c r="I188" s="191"/>
    </row>
    <row r="189" spans="1:9" ht="80.25" customHeight="1" x14ac:dyDescent="0.2">
      <c r="A189" s="137">
        <v>4</v>
      </c>
      <c r="B189" s="138" t="s">
        <v>914</v>
      </c>
      <c r="C189" s="137" t="s">
        <v>15</v>
      </c>
      <c r="D189" s="137" t="s">
        <v>16</v>
      </c>
      <c r="E189" s="5">
        <v>31</v>
      </c>
      <c r="F189" s="5">
        <v>40</v>
      </c>
      <c r="G189" s="5">
        <v>34</v>
      </c>
      <c r="H189" s="14">
        <f>G189/F189*100-100</f>
        <v>-15</v>
      </c>
      <c r="I189" s="172"/>
    </row>
    <row r="190" spans="1:9" ht="92.25" customHeight="1" x14ac:dyDescent="0.2">
      <c r="A190" s="137">
        <v>5</v>
      </c>
      <c r="B190" s="138" t="s">
        <v>915</v>
      </c>
      <c r="C190" s="137" t="s">
        <v>15</v>
      </c>
      <c r="D190" s="137" t="s">
        <v>16</v>
      </c>
      <c r="E190" s="5">
        <v>16.3</v>
      </c>
      <c r="F190" s="5">
        <v>20</v>
      </c>
      <c r="G190" s="5">
        <v>17.2</v>
      </c>
      <c r="H190" s="14">
        <f>G190/F190*100-100</f>
        <v>-14</v>
      </c>
      <c r="I190" s="172"/>
    </row>
    <row r="191" spans="1:9" ht="24.75" customHeight="1" x14ac:dyDescent="0.2">
      <c r="A191" s="131" t="s">
        <v>697</v>
      </c>
      <c r="B191" s="258" t="s">
        <v>916</v>
      </c>
      <c r="C191" s="258"/>
      <c r="D191" s="258"/>
      <c r="E191" s="258"/>
      <c r="F191" s="258"/>
      <c r="G191" s="258"/>
      <c r="H191" s="258"/>
      <c r="I191" s="258"/>
    </row>
    <row r="192" spans="1:9" ht="51.75" customHeight="1" x14ac:dyDescent="0.2">
      <c r="A192" s="137">
        <v>1</v>
      </c>
      <c r="B192" s="138" t="s">
        <v>698</v>
      </c>
      <c r="C192" s="137" t="s">
        <v>15</v>
      </c>
      <c r="D192" s="137" t="s">
        <v>16</v>
      </c>
      <c r="E192" s="5">
        <v>70.3</v>
      </c>
      <c r="F192" s="5">
        <v>80</v>
      </c>
      <c r="G192" s="5">
        <v>110</v>
      </c>
      <c r="H192" s="14">
        <f>G192/F192*100-100</f>
        <v>37.5</v>
      </c>
      <c r="I192" s="166"/>
    </row>
    <row r="193" spans="1:9" ht="35.25" customHeight="1" x14ac:dyDescent="0.2">
      <c r="A193" s="131" t="s">
        <v>900</v>
      </c>
      <c r="B193" s="258" t="s">
        <v>917</v>
      </c>
      <c r="C193" s="258"/>
      <c r="D193" s="258"/>
      <c r="E193" s="258"/>
      <c r="F193" s="258"/>
      <c r="G193" s="258"/>
      <c r="H193" s="258"/>
      <c r="I193" s="258"/>
    </row>
    <row r="194" spans="1:9" ht="63.75" customHeight="1" x14ac:dyDescent="0.2">
      <c r="A194" s="137">
        <v>1</v>
      </c>
      <c r="B194" s="138" t="s">
        <v>918</v>
      </c>
      <c r="C194" s="137" t="s">
        <v>15</v>
      </c>
      <c r="D194" s="137" t="s">
        <v>16</v>
      </c>
      <c r="E194" s="5">
        <v>31</v>
      </c>
      <c r="F194" s="5">
        <v>40</v>
      </c>
      <c r="G194" s="5">
        <v>34</v>
      </c>
      <c r="H194" s="14">
        <f>G194/F194*100-100</f>
        <v>-15</v>
      </c>
      <c r="I194" s="172"/>
    </row>
    <row r="195" spans="1:9" ht="23.25" customHeight="1" x14ac:dyDescent="0.2">
      <c r="A195" s="131" t="s">
        <v>98</v>
      </c>
      <c r="B195" s="260" t="s">
        <v>99</v>
      </c>
      <c r="C195" s="260"/>
      <c r="D195" s="260"/>
      <c r="E195" s="260"/>
      <c r="F195" s="260"/>
      <c r="G195" s="260"/>
      <c r="H195" s="260"/>
      <c r="I195" s="260"/>
    </row>
    <row r="196" spans="1:9" ht="31.5" customHeight="1" x14ac:dyDescent="0.2">
      <c r="A196" s="137">
        <v>1</v>
      </c>
      <c r="B196" s="138" t="s">
        <v>747</v>
      </c>
      <c r="C196" s="137" t="s">
        <v>15</v>
      </c>
      <c r="D196" s="137" t="s">
        <v>16</v>
      </c>
      <c r="E196" s="5">
        <v>98.8</v>
      </c>
      <c r="F196" s="5">
        <v>95</v>
      </c>
      <c r="G196" s="5">
        <v>42.7</v>
      </c>
      <c r="H196" s="14">
        <f>G196/F196*100-100</f>
        <v>-55.052631578947363</v>
      </c>
      <c r="I196" s="142"/>
    </row>
    <row r="197" spans="1:9" ht="24.75" customHeight="1" x14ac:dyDescent="0.2">
      <c r="A197" s="131" t="s">
        <v>699</v>
      </c>
      <c r="B197" s="258" t="s">
        <v>100</v>
      </c>
      <c r="C197" s="258"/>
      <c r="D197" s="258"/>
      <c r="E197" s="258"/>
      <c r="F197" s="258"/>
      <c r="G197" s="258"/>
      <c r="H197" s="258"/>
      <c r="I197" s="258"/>
    </row>
    <row r="198" spans="1:9" ht="34.5" customHeight="1" x14ac:dyDescent="0.2">
      <c r="A198" s="137">
        <v>1</v>
      </c>
      <c r="B198" s="138" t="s">
        <v>803</v>
      </c>
      <c r="C198" s="137" t="s">
        <v>15</v>
      </c>
      <c r="D198" s="137" t="s">
        <v>16</v>
      </c>
      <c r="E198" s="5">
        <v>100</v>
      </c>
      <c r="F198" s="5">
        <v>100</v>
      </c>
      <c r="G198" s="5">
        <v>75</v>
      </c>
      <c r="H198" s="14">
        <f>G198/F198*100-100</f>
        <v>-25</v>
      </c>
      <c r="I198" s="142"/>
    </row>
    <row r="199" spans="1:9" ht="18.75" customHeight="1" x14ac:dyDescent="0.2">
      <c r="A199" s="131" t="s">
        <v>700</v>
      </c>
      <c r="B199" s="258" t="s">
        <v>704</v>
      </c>
      <c r="C199" s="258"/>
      <c r="D199" s="258"/>
      <c r="E199" s="258"/>
      <c r="F199" s="258"/>
      <c r="G199" s="258"/>
      <c r="H199" s="258"/>
      <c r="I199" s="258"/>
    </row>
    <row r="200" spans="1:9" ht="62.25" customHeight="1" x14ac:dyDescent="0.2">
      <c r="A200" s="137">
        <v>1</v>
      </c>
      <c r="B200" s="138" t="s">
        <v>705</v>
      </c>
      <c r="C200" s="137" t="s">
        <v>15</v>
      </c>
      <c r="D200" s="137" t="s">
        <v>16</v>
      </c>
      <c r="E200" s="5">
        <v>100</v>
      </c>
      <c r="F200" s="5">
        <v>100</v>
      </c>
      <c r="G200" s="5">
        <v>100</v>
      </c>
      <c r="H200" s="14">
        <f>G200/F200*100-100</f>
        <v>0</v>
      </c>
      <c r="I200" s="167"/>
    </row>
    <row r="201" spans="1:9" ht="24" customHeight="1" x14ac:dyDescent="0.2">
      <c r="A201" s="131" t="s">
        <v>701</v>
      </c>
      <c r="B201" s="258" t="s">
        <v>1267</v>
      </c>
      <c r="C201" s="258"/>
      <c r="D201" s="258"/>
      <c r="E201" s="258"/>
      <c r="F201" s="258"/>
      <c r="G201" s="258"/>
      <c r="H201" s="258"/>
      <c r="I201" s="258"/>
    </row>
    <row r="202" spans="1:9" ht="71.25" customHeight="1" x14ac:dyDescent="0.2">
      <c r="A202" s="137">
        <v>1</v>
      </c>
      <c r="B202" s="138" t="s">
        <v>706</v>
      </c>
      <c r="C202" s="137" t="s">
        <v>15</v>
      </c>
      <c r="D202" s="137" t="s">
        <v>16</v>
      </c>
      <c r="E202" s="5">
        <v>100</v>
      </c>
      <c r="F202" s="5">
        <v>100</v>
      </c>
      <c r="G202" s="5">
        <v>100</v>
      </c>
      <c r="H202" s="14">
        <f>G202/F202*100-100</f>
        <v>0</v>
      </c>
      <c r="I202" s="167"/>
    </row>
    <row r="203" spans="1:9" ht="37.5" customHeight="1" x14ac:dyDescent="0.2">
      <c r="A203" s="131" t="s">
        <v>702</v>
      </c>
      <c r="B203" s="258" t="s">
        <v>1268</v>
      </c>
      <c r="C203" s="258"/>
      <c r="D203" s="258"/>
      <c r="E203" s="258"/>
      <c r="F203" s="258"/>
      <c r="G203" s="258"/>
      <c r="H203" s="258"/>
      <c r="I203" s="258"/>
    </row>
    <row r="204" spans="1:9" ht="66.75" customHeight="1" x14ac:dyDescent="0.2">
      <c r="A204" s="137">
        <v>1</v>
      </c>
      <c r="B204" s="138" t="s">
        <v>761</v>
      </c>
      <c r="C204" s="137" t="s">
        <v>15</v>
      </c>
      <c r="D204" s="137" t="s">
        <v>16</v>
      </c>
      <c r="E204" s="5">
        <v>100</v>
      </c>
      <c r="F204" s="5">
        <v>100</v>
      </c>
      <c r="G204" s="5">
        <v>100</v>
      </c>
      <c r="H204" s="14">
        <f>G204/F204*100-100</f>
        <v>0</v>
      </c>
      <c r="I204" s="167"/>
    </row>
    <row r="205" spans="1:9" ht="39" customHeight="1" x14ac:dyDescent="0.2">
      <c r="A205" s="131" t="s">
        <v>703</v>
      </c>
      <c r="B205" s="258" t="s">
        <v>1269</v>
      </c>
      <c r="C205" s="258"/>
      <c r="D205" s="258"/>
      <c r="E205" s="258"/>
      <c r="F205" s="258"/>
      <c r="G205" s="258"/>
      <c r="H205" s="258"/>
      <c r="I205" s="258"/>
    </row>
    <row r="206" spans="1:9" ht="80.25" customHeight="1" x14ac:dyDescent="0.2">
      <c r="A206" s="137">
        <v>1</v>
      </c>
      <c r="B206" s="138" t="s">
        <v>707</v>
      </c>
      <c r="C206" s="137" t="s">
        <v>15</v>
      </c>
      <c r="D206" s="137" t="s">
        <v>16</v>
      </c>
      <c r="E206" s="5">
        <v>100</v>
      </c>
      <c r="F206" s="5">
        <v>100</v>
      </c>
      <c r="G206" s="5">
        <v>100</v>
      </c>
      <c r="H206" s="14">
        <f>G206/F206*100-100</f>
        <v>0</v>
      </c>
      <c r="I206" s="167"/>
    </row>
    <row r="207" spans="1:9" ht="17.25" customHeight="1" x14ac:dyDescent="0.2">
      <c r="A207" s="197" t="s">
        <v>2</v>
      </c>
      <c r="B207" s="259" t="s">
        <v>943</v>
      </c>
      <c r="C207" s="259"/>
      <c r="D207" s="259"/>
      <c r="E207" s="259"/>
      <c r="F207" s="259"/>
      <c r="G207" s="259"/>
      <c r="H207" s="259"/>
      <c r="I207" s="259"/>
    </row>
    <row r="208" spans="1:9" ht="67.5" customHeight="1" x14ac:dyDescent="0.2">
      <c r="A208" s="196">
        <v>1</v>
      </c>
      <c r="B208" s="199" t="s">
        <v>715</v>
      </c>
      <c r="C208" s="196" t="s">
        <v>15</v>
      </c>
      <c r="D208" s="196" t="s">
        <v>16</v>
      </c>
      <c r="E208" s="196">
        <v>2.9</v>
      </c>
      <c r="F208" s="5">
        <v>3</v>
      </c>
      <c r="G208" s="196">
        <v>2.7</v>
      </c>
      <c r="H208" s="5">
        <f t="shared" ref="H208:H214" si="3">G208/F208*100-100</f>
        <v>-10</v>
      </c>
      <c r="I208" s="195"/>
    </row>
    <row r="209" spans="1:9" ht="46.5" customHeight="1" x14ac:dyDescent="0.2">
      <c r="A209" s="196">
        <v>2</v>
      </c>
      <c r="B209" s="199" t="s">
        <v>708</v>
      </c>
      <c r="C209" s="196" t="s">
        <v>15</v>
      </c>
      <c r="D209" s="196" t="s">
        <v>16</v>
      </c>
      <c r="E209" s="196">
        <v>57.8</v>
      </c>
      <c r="F209" s="196">
        <v>57.9</v>
      </c>
      <c r="G209" s="196">
        <v>52.1</v>
      </c>
      <c r="H209" s="5">
        <f t="shared" si="3"/>
        <v>-10.017271157167528</v>
      </c>
      <c r="I209" s="195"/>
    </row>
    <row r="210" spans="1:9" ht="39" customHeight="1" x14ac:dyDescent="0.2">
      <c r="A210" s="196">
        <v>3</v>
      </c>
      <c r="B210" s="199" t="s">
        <v>101</v>
      </c>
      <c r="C210" s="196" t="s">
        <v>15</v>
      </c>
      <c r="D210" s="196" t="s">
        <v>16</v>
      </c>
      <c r="E210" s="196">
        <v>45.7</v>
      </c>
      <c r="F210" s="196">
        <v>45.8</v>
      </c>
      <c r="G210" s="196">
        <v>38.9</v>
      </c>
      <c r="H210" s="5">
        <f t="shared" si="3"/>
        <v>-15.06550218340611</v>
      </c>
      <c r="I210" s="195"/>
    </row>
    <row r="211" spans="1:9" ht="42" customHeight="1" x14ac:dyDescent="0.2">
      <c r="A211" s="196">
        <v>4</v>
      </c>
      <c r="B211" s="199" t="s">
        <v>102</v>
      </c>
      <c r="C211" s="196" t="s">
        <v>15</v>
      </c>
      <c r="D211" s="196" t="s">
        <v>16</v>
      </c>
      <c r="E211" s="196">
        <v>12.8</v>
      </c>
      <c r="F211" s="196">
        <v>12.9</v>
      </c>
      <c r="G211" s="196">
        <v>11.8</v>
      </c>
      <c r="H211" s="5">
        <f t="shared" si="3"/>
        <v>-8.5271317829457303</v>
      </c>
      <c r="I211" s="195"/>
    </row>
    <row r="212" spans="1:9" ht="50.25" customHeight="1" x14ac:dyDescent="0.2">
      <c r="A212" s="196">
        <v>5</v>
      </c>
      <c r="B212" s="199" t="s">
        <v>103</v>
      </c>
      <c r="C212" s="196" t="s">
        <v>15</v>
      </c>
      <c r="D212" s="196" t="s">
        <v>16</v>
      </c>
      <c r="E212" s="196">
        <v>1.8</v>
      </c>
      <c r="F212" s="196">
        <v>1.9</v>
      </c>
      <c r="G212" s="196">
        <v>1.6</v>
      </c>
      <c r="H212" s="5">
        <f t="shared" si="3"/>
        <v>-15.78947368421052</v>
      </c>
      <c r="I212" s="195"/>
    </row>
    <row r="213" spans="1:9" ht="49.5" customHeight="1" x14ac:dyDescent="0.2">
      <c r="A213" s="196">
        <v>6</v>
      </c>
      <c r="B213" s="199" t="s">
        <v>104</v>
      </c>
      <c r="C213" s="196" t="s">
        <v>15</v>
      </c>
      <c r="D213" s="196" t="s">
        <v>807</v>
      </c>
      <c r="E213" s="196">
        <v>16</v>
      </c>
      <c r="F213" s="196">
        <v>9</v>
      </c>
      <c r="G213" s="196">
        <v>3</v>
      </c>
      <c r="H213" s="5">
        <f t="shared" si="3"/>
        <v>-66.666666666666671</v>
      </c>
      <c r="I213" s="200"/>
    </row>
    <row r="214" spans="1:9" ht="64.5" customHeight="1" x14ac:dyDescent="0.2">
      <c r="A214" s="196">
        <v>7</v>
      </c>
      <c r="B214" s="199" t="s">
        <v>1184</v>
      </c>
      <c r="C214" s="196" t="s">
        <v>15</v>
      </c>
      <c r="D214" s="196" t="s">
        <v>16</v>
      </c>
      <c r="E214" s="196" t="s">
        <v>84</v>
      </c>
      <c r="F214" s="5">
        <v>3</v>
      </c>
      <c r="G214" s="5">
        <v>2.5</v>
      </c>
      <c r="H214" s="5">
        <f t="shared" si="3"/>
        <v>-16.666666666666657</v>
      </c>
      <c r="I214" s="200"/>
    </row>
    <row r="215" spans="1:9" ht="21.75" customHeight="1" x14ac:dyDescent="0.2">
      <c r="A215" s="194" t="s">
        <v>105</v>
      </c>
      <c r="B215" s="260" t="s">
        <v>942</v>
      </c>
      <c r="C215" s="260"/>
      <c r="D215" s="260"/>
      <c r="E215" s="260"/>
      <c r="F215" s="260"/>
      <c r="G215" s="260"/>
      <c r="H215" s="260"/>
      <c r="I215" s="260"/>
    </row>
    <row r="216" spans="1:9" ht="65.25" customHeight="1" x14ac:dyDescent="0.2">
      <c r="A216" s="196">
        <v>1</v>
      </c>
      <c r="B216" s="199" t="s">
        <v>715</v>
      </c>
      <c r="C216" s="196" t="s">
        <v>15</v>
      </c>
      <c r="D216" s="196" t="s">
        <v>16</v>
      </c>
      <c r="E216" s="196">
        <v>2.9</v>
      </c>
      <c r="F216" s="5">
        <v>3</v>
      </c>
      <c r="G216" s="196">
        <v>2.7</v>
      </c>
      <c r="H216" s="103">
        <f>G216*100/F216-100</f>
        <v>-10</v>
      </c>
      <c r="I216" s="215"/>
    </row>
    <row r="217" spans="1:9" ht="49.5" customHeight="1" x14ac:dyDescent="0.2">
      <c r="A217" s="196">
        <v>2</v>
      </c>
      <c r="B217" s="199" t="s">
        <v>708</v>
      </c>
      <c r="C217" s="196" t="s">
        <v>15</v>
      </c>
      <c r="D217" s="196" t="s">
        <v>16</v>
      </c>
      <c r="E217" s="196">
        <v>57.8</v>
      </c>
      <c r="F217" s="196">
        <v>57.9</v>
      </c>
      <c r="G217" s="196">
        <v>52.1</v>
      </c>
      <c r="H217" s="103">
        <f>G217*100/F217-100</f>
        <v>-10.017271157167528</v>
      </c>
      <c r="I217" s="215"/>
    </row>
    <row r="218" spans="1:9" ht="37.5" customHeight="1" x14ac:dyDescent="0.2">
      <c r="A218" s="196">
        <v>3</v>
      </c>
      <c r="B218" s="199" t="s">
        <v>101</v>
      </c>
      <c r="C218" s="196" t="s">
        <v>15</v>
      </c>
      <c r="D218" s="196" t="s">
        <v>16</v>
      </c>
      <c r="E218" s="196">
        <v>45.7</v>
      </c>
      <c r="F218" s="196">
        <v>45.8</v>
      </c>
      <c r="G218" s="196">
        <v>38.9</v>
      </c>
      <c r="H218" s="103">
        <f>G218*100/F218-100</f>
        <v>-15.06550218340611</v>
      </c>
      <c r="I218" s="215"/>
    </row>
    <row r="219" spans="1:9" ht="35.25" customHeight="1" x14ac:dyDescent="0.2">
      <c r="A219" s="194" t="s">
        <v>106</v>
      </c>
      <c r="B219" s="260" t="s">
        <v>716</v>
      </c>
      <c r="C219" s="260"/>
      <c r="D219" s="260"/>
      <c r="E219" s="260"/>
      <c r="F219" s="260"/>
      <c r="G219" s="260"/>
      <c r="H219" s="260"/>
      <c r="I219" s="260"/>
    </row>
    <row r="220" spans="1:9" ht="41.25" customHeight="1" x14ac:dyDescent="0.2">
      <c r="A220" s="196">
        <v>1</v>
      </c>
      <c r="B220" s="199" t="s">
        <v>808</v>
      </c>
      <c r="C220" s="196" t="s">
        <v>15</v>
      </c>
      <c r="D220" s="196" t="s">
        <v>52</v>
      </c>
      <c r="E220" s="18">
        <v>13650</v>
      </c>
      <c r="F220" s="18">
        <v>13675</v>
      </c>
      <c r="G220" s="18">
        <v>10305</v>
      </c>
      <c r="H220" s="5">
        <f>G220*100/F220-100</f>
        <v>-24.643510054844612</v>
      </c>
      <c r="I220" s="200"/>
    </row>
    <row r="221" spans="1:9" ht="32.25" customHeight="1" x14ac:dyDescent="0.2">
      <c r="A221" s="194" t="s">
        <v>108</v>
      </c>
      <c r="B221" s="260" t="s">
        <v>109</v>
      </c>
      <c r="C221" s="260"/>
      <c r="D221" s="260"/>
      <c r="E221" s="260"/>
      <c r="F221" s="260"/>
      <c r="G221" s="260"/>
      <c r="H221" s="260"/>
      <c r="I221" s="260"/>
    </row>
    <row r="222" spans="1:9" ht="51.75" customHeight="1" x14ac:dyDescent="0.2">
      <c r="A222" s="201" t="s">
        <v>13</v>
      </c>
      <c r="B222" s="199" t="s">
        <v>809</v>
      </c>
      <c r="C222" s="196" t="s">
        <v>15</v>
      </c>
      <c r="D222" s="196" t="s">
        <v>16</v>
      </c>
      <c r="E222" s="196">
        <v>1.6</v>
      </c>
      <c r="F222" s="196">
        <v>1.7</v>
      </c>
      <c r="G222" s="196">
        <v>1.3</v>
      </c>
      <c r="H222" s="5">
        <f>G222*100/F222-100</f>
        <v>-23.529411764705884</v>
      </c>
      <c r="I222" s="200"/>
    </row>
    <row r="223" spans="1:9" ht="24" hidden="1" customHeight="1" x14ac:dyDescent="0.2">
      <c r="A223" s="194" t="s">
        <v>110</v>
      </c>
      <c r="B223" s="258" t="s">
        <v>810</v>
      </c>
      <c r="C223" s="258"/>
      <c r="D223" s="258"/>
      <c r="E223" s="258"/>
      <c r="F223" s="258"/>
      <c r="G223" s="258"/>
      <c r="H223" s="258"/>
      <c r="I223" s="258"/>
    </row>
    <row r="224" spans="1:9" ht="78" hidden="1" customHeight="1" x14ac:dyDescent="0.2">
      <c r="A224" s="196">
        <v>1</v>
      </c>
      <c r="B224" s="199" t="s">
        <v>112</v>
      </c>
      <c r="C224" s="196" t="s">
        <v>15</v>
      </c>
      <c r="D224" s="196" t="s">
        <v>52</v>
      </c>
      <c r="E224" s="196">
        <v>850</v>
      </c>
      <c r="F224" s="196" t="s">
        <v>84</v>
      </c>
      <c r="G224" s="257" t="s">
        <v>84</v>
      </c>
      <c r="H224" s="257" t="s">
        <v>84</v>
      </c>
      <c r="I224" s="200"/>
    </row>
    <row r="225" spans="1:9" ht="21" customHeight="1" x14ac:dyDescent="0.2">
      <c r="A225" s="194" t="s">
        <v>110</v>
      </c>
      <c r="B225" s="258" t="s">
        <v>569</v>
      </c>
      <c r="C225" s="258"/>
      <c r="D225" s="258"/>
      <c r="E225" s="258"/>
      <c r="F225" s="258"/>
      <c r="G225" s="258"/>
      <c r="H225" s="258"/>
      <c r="I225" s="258"/>
    </row>
    <row r="226" spans="1:9" ht="57" customHeight="1" x14ac:dyDescent="0.2">
      <c r="A226" s="196">
        <v>1</v>
      </c>
      <c r="B226" s="199" t="s">
        <v>114</v>
      </c>
      <c r="C226" s="196" t="s">
        <v>15</v>
      </c>
      <c r="D226" s="196" t="s">
        <v>52</v>
      </c>
      <c r="E226" s="18">
        <v>2710</v>
      </c>
      <c r="F226" s="18">
        <v>2710</v>
      </c>
      <c r="G226" s="18">
        <v>2100</v>
      </c>
      <c r="H226" s="5">
        <f>G226*100/F226-100</f>
        <v>-22.509225092250929</v>
      </c>
      <c r="I226" s="200"/>
    </row>
    <row r="227" spans="1:9" ht="22.5" customHeight="1" x14ac:dyDescent="0.2">
      <c r="A227" s="194" t="s">
        <v>113</v>
      </c>
      <c r="B227" s="258" t="s">
        <v>570</v>
      </c>
      <c r="C227" s="258"/>
      <c r="D227" s="258"/>
      <c r="E227" s="258"/>
      <c r="F227" s="258"/>
      <c r="G227" s="258"/>
      <c r="H227" s="258"/>
      <c r="I227" s="258"/>
    </row>
    <row r="228" spans="1:9" ht="48" customHeight="1" x14ac:dyDescent="0.2">
      <c r="A228" s="196">
        <v>1</v>
      </c>
      <c r="B228" s="199" t="s">
        <v>811</v>
      </c>
      <c r="C228" s="196" t="s">
        <v>15</v>
      </c>
      <c r="D228" s="196" t="s">
        <v>52</v>
      </c>
      <c r="E228" s="18">
        <v>18000</v>
      </c>
      <c r="F228" s="18">
        <v>18050</v>
      </c>
      <c r="G228" s="18">
        <v>14420</v>
      </c>
      <c r="H228" s="5">
        <f>G228*100/F228-100</f>
        <v>-20.11080332409972</v>
      </c>
      <c r="I228" s="200"/>
    </row>
    <row r="229" spans="1:9" ht="23.25" customHeight="1" x14ac:dyDescent="0.2">
      <c r="A229" s="194" t="s">
        <v>115</v>
      </c>
      <c r="B229" s="258" t="s">
        <v>818</v>
      </c>
      <c r="C229" s="258"/>
      <c r="D229" s="258"/>
      <c r="E229" s="258"/>
      <c r="F229" s="258"/>
      <c r="G229" s="258"/>
      <c r="H229" s="258"/>
      <c r="I229" s="258"/>
    </row>
    <row r="230" spans="1:9" ht="51.75" customHeight="1" x14ac:dyDescent="0.2">
      <c r="A230" s="196">
        <v>1</v>
      </c>
      <c r="B230" s="199" t="s">
        <v>812</v>
      </c>
      <c r="C230" s="196" t="s">
        <v>15</v>
      </c>
      <c r="D230" s="196" t="s">
        <v>16</v>
      </c>
      <c r="E230" s="257">
        <v>12.8</v>
      </c>
      <c r="F230" s="257">
        <v>12.9</v>
      </c>
      <c r="G230" s="257">
        <v>10.1</v>
      </c>
      <c r="H230" s="5">
        <f>G230*100/F230-100</f>
        <v>-21.705426356589143</v>
      </c>
      <c r="I230" s="200"/>
    </row>
    <row r="231" spans="1:9" ht="21.75" customHeight="1" x14ac:dyDescent="0.2">
      <c r="A231" s="194" t="s">
        <v>116</v>
      </c>
      <c r="B231" s="258" t="s">
        <v>813</v>
      </c>
      <c r="C231" s="258"/>
      <c r="D231" s="258"/>
      <c r="E231" s="258"/>
      <c r="F231" s="258"/>
      <c r="G231" s="258"/>
      <c r="H231" s="258"/>
      <c r="I231" s="258"/>
    </row>
    <row r="232" spans="1:9" ht="61.5" customHeight="1" x14ac:dyDescent="0.2">
      <c r="A232" s="196">
        <v>1</v>
      </c>
      <c r="B232" s="199" t="s">
        <v>119</v>
      </c>
      <c r="C232" s="196" t="s">
        <v>15</v>
      </c>
      <c r="D232" s="196" t="s">
        <v>814</v>
      </c>
      <c r="E232" s="196">
        <v>20</v>
      </c>
      <c r="F232" s="196">
        <v>20</v>
      </c>
      <c r="G232" s="196">
        <v>15</v>
      </c>
      <c r="H232" s="5">
        <f>G232*100/F232-100</f>
        <v>-25</v>
      </c>
      <c r="I232" s="200"/>
    </row>
    <row r="233" spans="1:9" ht="22.5" customHeight="1" x14ac:dyDescent="0.2">
      <c r="A233" s="194" t="s">
        <v>118</v>
      </c>
      <c r="B233" s="258" t="s">
        <v>121</v>
      </c>
      <c r="C233" s="258"/>
      <c r="D233" s="258"/>
      <c r="E233" s="258"/>
      <c r="F233" s="258"/>
      <c r="G233" s="258"/>
      <c r="H233" s="258"/>
      <c r="I233" s="258"/>
    </row>
    <row r="234" spans="1:9" ht="53.25" customHeight="1" x14ac:dyDescent="0.2">
      <c r="A234" s="196">
        <v>1</v>
      </c>
      <c r="B234" s="199" t="s">
        <v>122</v>
      </c>
      <c r="C234" s="196" t="s">
        <v>15</v>
      </c>
      <c r="D234" s="196" t="s">
        <v>815</v>
      </c>
      <c r="E234" s="257">
        <v>60</v>
      </c>
      <c r="F234" s="257">
        <v>60</v>
      </c>
      <c r="G234" s="257">
        <v>48</v>
      </c>
      <c r="H234" s="5">
        <f>G234*100/F234-100</f>
        <v>-20</v>
      </c>
      <c r="I234" s="200"/>
    </row>
    <row r="235" spans="1:9" ht="38.25" customHeight="1" x14ac:dyDescent="0.2">
      <c r="A235" s="194" t="s">
        <v>120</v>
      </c>
      <c r="B235" s="258" t="s">
        <v>138</v>
      </c>
      <c r="C235" s="258"/>
      <c r="D235" s="258"/>
      <c r="E235" s="258"/>
      <c r="F235" s="258"/>
      <c r="G235" s="258"/>
      <c r="H235" s="258"/>
      <c r="I235" s="258"/>
    </row>
    <row r="236" spans="1:9" ht="33" customHeight="1" x14ac:dyDescent="0.2">
      <c r="A236" s="196">
        <v>1</v>
      </c>
      <c r="B236" s="199" t="s">
        <v>767</v>
      </c>
      <c r="C236" s="196" t="s">
        <v>15</v>
      </c>
      <c r="D236" s="196" t="s">
        <v>16</v>
      </c>
      <c r="E236" s="5">
        <v>100</v>
      </c>
      <c r="F236" s="5">
        <v>100</v>
      </c>
      <c r="G236" s="5">
        <v>81</v>
      </c>
      <c r="H236" s="5">
        <f>G236*100/F236-100</f>
        <v>-19</v>
      </c>
      <c r="I236" s="200"/>
    </row>
    <row r="237" spans="1:9" ht="21" customHeight="1" x14ac:dyDescent="0.2">
      <c r="A237" s="194" t="s">
        <v>123</v>
      </c>
      <c r="B237" s="258" t="s">
        <v>941</v>
      </c>
      <c r="C237" s="258"/>
      <c r="D237" s="258"/>
      <c r="E237" s="258"/>
      <c r="F237" s="258"/>
      <c r="G237" s="258"/>
      <c r="H237" s="258"/>
      <c r="I237" s="258"/>
    </row>
    <row r="238" spans="1:9" ht="36.75" customHeight="1" x14ac:dyDescent="0.2">
      <c r="A238" s="196">
        <v>1</v>
      </c>
      <c r="B238" s="199" t="s">
        <v>102</v>
      </c>
      <c r="C238" s="196" t="s">
        <v>15</v>
      </c>
      <c r="D238" s="196" t="s">
        <v>16</v>
      </c>
      <c r="E238" s="196">
        <v>12.8</v>
      </c>
      <c r="F238" s="196">
        <v>12.9</v>
      </c>
      <c r="G238" s="196">
        <v>11.8</v>
      </c>
      <c r="H238" s="5">
        <f>G238*100/F238-100</f>
        <v>-8.5271317829457445</v>
      </c>
      <c r="I238" s="215"/>
    </row>
    <row r="239" spans="1:9" ht="52.5" customHeight="1" x14ac:dyDescent="0.2">
      <c r="A239" s="196">
        <v>2</v>
      </c>
      <c r="B239" s="199" t="s">
        <v>103</v>
      </c>
      <c r="C239" s="196" t="s">
        <v>15</v>
      </c>
      <c r="D239" s="196" t="s">
        <v>16</v>
      </c>
      <c r="E239" s="196">
        <v>1.8</v>
      </c>
      <c r="F239" s="196">
        <v>1.9</v>
      </c>
      <c r="G239" s="196">
        <v>1.6</v>
      </c>
      <c r="H239" s="5">
        <f>G239*100/F239-100</f>
        <v>-15.78947368421052</v>
      </c>
      <c r="I239" s="215"/>
    </row>
    <row r="240" spans="1:9" ht="18.75" customHeight="1" x14ac:dyDescent="0.2">
      <c r="A240" s="194" t="s">
        <v>124</v>
      </c>
      <c r="B240" s="258" t="s">
        <v>125</v>
      </c>
      <c r="C240" s="258"/>
      <c r="D240" s="258"/>
      <c r="E240" s="258"/>
      <c r="F240" s="258"/>
      <c r="G240" s="258"/>
      <c r="H240" s="258"/>
      <c r="I240" s="258"/>
    </row>
    <row r="241" spans="1:70" ht="36" customHeight="1" x14ac:dyDescent="0.2">
      <c r="A241" s="196">
        <v>1</v>
      </c>
      <c r="B241" s="199" t="s">
        <v>126</v>
      </c>
      <c r="C241" s="196" t="s">
        <v>15</v>
      </c>
      <c r="D241" s="196" t="s">
        <v>52</v>
      </c>
      <c r="E241" s="18">
        <v>3905</v>
      </c>
      <c r="F241" s="18">
        <v>3935</v>
      </c>
      <c r="G241" s="18">
        <v>3532</v>
      </c>
      <c r="H241" s="5">
        <f>G241*100/F241-100</f>
        <v>-10.241423125794157</v>
      </c>
      <c r="I241" s="200"/>
    </row>
    <row r="242" spans="1:70" ht="21" customHeight="1" x14ac:dyDescent="0.2">
      <c r="A242" s="194" t="s">
        <v>127</v>
      </c>
      <c r="B242" s="258" t="s">
        <v>128</v>
      </c>
      <c r="C242" s="258"/>
      <c r="D242" s="258"/>
      <c r="E242" s="258"/>
      <c r="F242" s="258"/>
      <c r="G242" s="258"/>
      <c r="H242" s="258"/>
      <c r="I242" s="258"/>
    </row>
    <row r="243" spans="1:70" ht="54" customHeight="1" x14ac:dyDescent="0.2">
      <c r="A243" s="196">
        <v>1</v>
      </c>
      <c r="B243" s="199" t="s">
        <v>129</v>
      </c>
      <c r="C243" s="196" t="s">
        <v>15</v>
      </c>
      <c r="D243" s="196" t="s">
        <v>52</v>
      </c>
      <c r="E243" s="196">
        <v>54</v>
      </c>
      <c r="F243" s="196">
        <v>60</v>
      </c>
      <c r="G243" s="196">
        <v>47</v>
      </c>
      <c r="H243" s="5">
        <f>G243*100/F243-100</f>
        <v>-21.666666666666671</v>
      </c>
      <c r="I243" s="200"/>
    </row>
    <row r="244" spans="1:70" ht="21" customHeight="1" x14ac:dyDescent="0.2">
      <c r="A244" s="194" t="s">
        <v>130</v>
      </c>
      <c r="B244" s="258" t="s">
        <v>944</v>
      </c>
      <c r="C244" s="258"/>
      <c r="D244" s="258"/>
      <c r="E244" s="258"/>
      <c r="F244" s="258"/>
      <c r="G244" s="258"/>
      <c r="H244" s="258"/>
      <c r="I244" s="258"/>
    </row>
    <row r="245" spans="1:70" ht="34.5" customHeight="1" x14ac:dyDescent="0.2">
      <c r="A245" s="196">
        <v>1</v>
      </c>
      <c r="B245" s="199" t="s">
        <v>816</v>
      </c>
      <c r="C245" s="196" t="s">
        <v>15</v>
      </c>
      <c r="D245" s="196" t="s">
        <v>246</v>
      </c>
      <c r="E245" s="196">
        <v>16</v>
      </c>
      <c r="F245" s="196">
        <v>9</v>
      </c>
      <c r="G245" s="196">
        <v>3</v>
      </c>
      <c r="H245" s="5">
        <f>G245*100/F245-100</f>
        <v>-66.666666666666657</v>
      </c>
      <c r="I245" s="215"/>
    </row>
    <row r="246" spans="1:70" ht="16.5" customHeight="1" x14ac:dyDescent="0.2">
      <c r="A246" s="194" t="s">
        <v>131</v>
      </c>
      <c r="B246" s="270" t="s">
        <v>817</v>
      </c>
      <c r="C246" s="270"/>
      <c r="D246" s="270"/>
      <c r="E246" s="270"/>
      <c r="F246" s="270"/>
      <c r="G246" s="270"/>
      <c r="H246" s="270"/>
      <c r="I246" s="270"/>
    </row>
    <row r="247" spans="1:70" ht="47.25" customHeight="1" x14ac:dyDescent="0.2">
      <c r="A247" s="196">
        <v>1</v>
      </c>
      <c r="B247" s="199" t="s">
        <v>104</v>
      </c>
      <c r="C247" s="196" t="s">
        <v>15</v>
      </c>
      <c r="D247" s="196" t="s">
        <v>246</v>
      </c>
      <c r="E247" s="196">
        <v>16</v>
      </c>
      <c r="F247" s="196">
        <v>9</v>
      </c>
      <c r="G247" s="196">
        <v>3</v>
      </c>
      <c r="H247" s="5">
        <f>G247*100/F247-100</f>
        <v>-66.666666666666657</v>
      </c>
      <c r="I247" s="200"/>
    </row>
    <row r="248" spans="1:70" ht="21" customHeight="1" x14ac:dyDescent="0.2">
      <c r="A248" s="194" t="s">
        <v>1186</v>
      </c>
      <c r="B248" s="258" t="s">
        <v>1185</v>
      </c>
      <c r="C248" s="258"/>
      <c r="D248" s="258"/>
      <c r="E248" s="258"/>
      <c r="F248" s="258"/>
      <c r="G248" s="258"/>
      <c r="H248" s="258"/>
      <c r="I248" s="258"/>
    </row>
    <row r="249" spans="1:70" ht="73.5" customHeight="1" x14ac:dyDescent="0.2">
      <c r="A249" s="196">
        <v>1</v>
      </c>
      <c r="B249" s="199" t="s">
        <v>1184</v>
      </c>
      <c r="C249" s="196" t="s">
        <v>15</v>
      </c>
      <c r="D249" s="196" t="s">
        <v>16</v>
      </c>
      <c r="E249" s="196" t="s">
        <v>84</v>
      </c>
      <c r="F249" s="196">
        <v>3</v>
      </c>
      <c r="G249" s="196">
        <v>2.5</v>
      </c>
      <c r="H249" s="5">
        <f>G249*100/F249-100</f>
        <v>-16.666666666666671</v>
      </c>
      <c r="I249" s="215"/>
    </row>
    <row r="250" spans="1:70" ht="16.5" customHeight="1" x14ac:dyDescent="0.2">
      <c r="A250" s="194" t="s">
        <v>1187</v>
      </c>
      <c r="B250" s="258" t="s">
        <v>1190</v>
      </c>
      <c r="C250" s="258"/>
      <c r="D250" s="258"/>
      <c r="E250" s="258"/>
      <c r="F250" s="258"/>
      <c r="G250" s="258"/>
      <c r="H250" s="258"/>
      <c r="I250" s="258"/>
    </row>
    <row r="251" spans="1:70" ht="47.25" customHeight="1" x14ac:dyDescent="0.2">
      <c r="A251" s="196">
        <v>1</v>
      </c>
      <c r="B251" s="199" t="s">
        <v>1191</v>
      </c>
      <c r="C251" s="196" t="s">
        <v>15</v>
      </c>
      <c r="D251" s="196" t="s">
        <v>16</v>
      </c>
      <c r="E251" s="196" t="s">
        <v>84</v>
      </c>
      <c r="F251" s="5">
        <v>100</v>
      </c>
      <c r="G251" s="5">
        <v>70</v>
      </c>
      <c r="H251" s="5">
        <f>G251*100/F251-100</f>
        <v>-30</v>
      </c>
      <c r="I251" s="200"/>
    </row>
    <row r="252" spans="1:70" ht="16.5" customHeight="1" x14ac:dyDescent="0.2">
      <c r="A252" s="194" t="s">
        <v>1192</v>
      </c>
      <c r="B252" s="258" t="s">
        <v>1194</v>
      </c>
      <c r="C252" s="258"/>
      <c r="D252" s="258"/>
      <c r="E252" s="258"/>
      <c r="F252" s="258"/>
      <c r="G252" s="258"/>
      <c r="H252" s="258"/>
      <c r="I252" s="258"/>
    </row>
    <row r="253" spans="1:70" ht="47.25" customHeight="1" x14ac:dyDescent="0.2">
      <c r="A253" s="196">
        <v>1</v>
      </c>
      <c r="B253" s="199" t="s">
        <v>1195</v>
      </c>
      <c r="C253" s="196" t="s">
        <v>15</v>
      </c>
      <c r="D253" s="196" t="s">
        <v>52</v>
      </c>
      <c r="E253" s="196" t="s">
        <v>84</v>
      </c>
      <c r="F253" s="5">
        <v>100</v>
      </c>
      <c r="G253" s="5">
        <v>83</v>
      </c>
      <c r="H253" s="5">
        <f>G253*100/F253-100</f>
        <v>-17</v>
      </c>
      <c r="I253" s="200"/>
    </row>
    <row r="254" spans="1:70" ht="16.5" customHeight="1" x14ac:dyDescent="0.2">
      <c r="A254" s="194" t="s">
        <v>1193</v>
      </c>
      <c r="B254" s="258" t="s">
        <v>1231</v>
      </c>
      <c r="C254" s="258"/>
      <c r="D254" s="258"/>
      <c r="E254" s="258"/>
      <c r="F254" s="258"/>
      <c r="G254" s="258"/>
      <c r="H254" s="258"/>
      <c r="I254" s="258"/>
    </row>
    <row r="255" spans="1:70" ht="84" customHeight="1" x14ac:dyDescent="0.2">
      <c r="A255" s="196">
        <v>1</v>
      </c>
      <c r="B255" s="199" t="s">
        <v>1196</v>
      </c>
      <c r="C255" s="196" t="s">
        <v>15</v>
      </c>
      <c r="D255" s="196" t="s">
        <v>16</v>
      </c>
      <c r="E255" s="196" t="s">
        <v>84</v>
      </c>
      <c r="F255" s="5">
        <v>100</v>
      </c>
      <c r="G255" s="5">
        <v>72</v>
      </c>
      <c r="H255" s="5">
        <f>G255*100/F255-100</f>
        <v>-28</v>
      </c>
      <c r="I255" s="200"/>
    </row>
    <row r="256" spans="1:70" s="29" customFormat="1" ht="24.75" customHeight="1" x14ac:dyDescent="0.2">
      <c r="A256" s="197" t="s">
        <v>132</v>
      </c>
      <c r="B256" s="259" t="s">
        <v>1067</v>
      </c>
      <c r="C256" s="259"/>
      <c r="D256" s="259"/>
      <c r="E256" s="259"/>
      <c r="F256" s="259"/>
      <c r="G256" s="259"/>
      <c r="H256" s="259"/>
      <c r="I256" s="259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</row>
    <row r="257" spans="1:70" s="8" customFormat="1" ht="47.25" hidden="1" customHeight="1" x14ac:dyDescent="0.2">
      <c r="A257" s="137">
        <v>1</v>
      </c>
      <c r="B257" s="138" t="s">
        <v>133</v>
      </c>
      <c r="C257" s="137" t="s">
        <v>15</v>
      </c>
      <c r="D257" s="137" t="s">
        <v>16</v>
      </c>
      <c r="E257" s="5">
        <v>514</v>
      </c>
      <c r="F257" s="5" t="s">
        <v>84</v>
      </c>
      <c r="G257" s="5" t="s">
        <v>84</v>
      </c>
      <c r="H257" s="6" t="s">
        <v>84</v>
      </c>
      <c r="I257" s="142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</row>
    <row r="258" spans="1:70" s="8" customFormat="1" ht="33.75" customHeight="1" x14ac:dyDescent="0.2">
      <c r="A258" s="137">
        <v>1</v>
      </c>
      <c r="B258" s="138" t="s">
        <v>1150</v>
      </c>
      <c r="C258" s="137" t="s">
        <v>15</v>
      </c>
      <c r="D258" s="137" t="s">
        <v>16</v>
      </c>
      <c r="E258" s="5" t="s">
        <v>84</v>
      </c>
      <c r="F258" s="5">
        <v>2.6</v>
      </c>
      <c r="G258" s="5">
        <v>2</v>
      </c>
      <c r="H258" s="6">
        <f>G258*100/F258-100</f>
        <v>-23.07692307692308</v>
      </c>
      <c r="I258" s="142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</row>
    <row r="259" spans="1:70" s="8" customFormat="1" ht="50.25" customHeight="1" x14ac:dyDescent="0.2">
      <c r="A259" s="13">
        <v>2</v>
      </c>
      <c r="B259" s="138" t="s">
        <v>134</v>
      </c>
      <c r="C259" s="137" t="s">
        <v>15</v>
      </c>
      <c r="D259" s="137" t="s">
        <v>16</v>
      </c>
      <c r="E259" s="5">
        <v>100</v>
      </c>
      <c r="F259" s="5">
        <v>100</v>
      </c>
      <c r="G259" s="5">
        <v>100</v>
      </c>
      <c r="H259" s="6">
        <f>G259*100/F259-100</f>
        <v>0</v>
      </c>
      <c r="I259" s="142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</row>
    <row r="260" spans="1:70" s="8" customFormat="1" ht="21.75" customHeight="1" x14ac:dyDescent="0.2">
      <c r="A260" s="131" t="s">
        <v>135</v>
      </c>
      <c r="B260" s="258" t="s">
        <v>1026</v>
      </c>
      <c r="C260" s="258"/>
      <c r="D260" s="258"/>
      <c r="E260" s="258"/>
      <c r="F260" s="258"/>
      <c r="G260" s="258"/>
      <c r="H260" s="258"/>
      <c r="I260" s="258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</row>
    <row r="261" spans="1:70" s="8" customFormat="1" ht="31.5" hidden="1" customHeight="1" x14ac:dyDescent="0.2">
      <c r="A261" s="143">
        <v>1</v>
      </c>
      <c r="B261" s="85" t="s">
        <v>136</v>
      </c>
      <c r="C261" s="143" t="s">
        <v>15</v>
      </c>
      <c r="D261" s="143" t="s">
        <v>1210</v>
      </c>
      <c r="E261" s="143">
        <v>63.06</v>
      </c>
      <c r="F261" s="143" t="s">
        <v>84</v>
      </c>
      <c r="G261" s="143" t="s">
        <v>84</v>
      </c>
      <c r="H261" s="86" t="s">
        <v>84</v>
      </c>
      <c r="I261" s="173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</row>
    <row r="262" spans="1:70" s="8" customFormat="1" ht="37.5" customHeight="1" x14ac:dyDescent="0.2">
      <c r="A262" s="137">
        <v>1</v>
      </c>
      <c r="B262" s="138" t="s">
        <v>1151</v>
      </c>
      <c r="C262" s="137" t="s">
        <v>15</v>
      </c>
      <c r="D262" s="137" t="s">
        <v>1201</v>
      </c>
      <c r="E262" s="137" t="s">
        <v>84</v>
      </c>
      <c r="F262" s="137">
        <v>671.4</v>
      </c>
      <c r="G262" s="5">
        <v>510.2</v>
      </c>
      <c r="H262" s="6">
        <f>G262*100/F262-100</f>
        <v>-24.009532320524272</v>
      </c>
      <c r="I262" s="16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</row>
    <row r="263" spans="1:70" s="8" customFormat="1" ht="30.75" customHeight="1" x14ac:dyDescent="0.2">
      <c r="A263" s="131" t="s">
        <v>137</v>
      </c>
      <c r="B263" s="258" t="s">
        <v>138</v>
      </c>
      <c r="C263" s="258"/>
      <c r="D263" s="258"/>
      <c r="E263" s="258"/>
      <c r="F263" s="258"/>
      <c r="G263" s="258"/>
      <c r="H263" s="258"/>
      <c r="I263" s="258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</row>
    <row r="264" spans="1:70" s="8" customFormat="1" ht="31.5" x14ac:dyDescent="0.2">
      <c r="A264" s="137">
        <v>1</v>
      </c>
      <c r="B264" s="138" t="s">
        <v>762</v>
      </c>
      <c r="C264" s="137" t="s">
        <v>15</v>
      </c>
      <c r="D264" s="137" t="s">
        <v>16</v>
      </c>
      <c r="E264" s="5">
        <v>100</v>
      </c>
      <c r="F264" s="5">
        <v>100</v>
      </c>
      <c r="G264" s="5">
        <v>100</v>
      </c>
      <c r="H264" s="6">
        <f>G264*100/F264-100</f>
        <v>0</v>
      </c>
      <c r="I264" s="16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</row>
    <row r="265" spans="1:70" s="8" customFormat="1" ht="21.75" customHeight="1" x14ac:dyDescent="0.2">
      <c r="A265" s="131" t="s">
        <v>139</v>
      </c>
      <c r="B265" s="258" t="s">
        <v>140</v>
      </c>
      <c r="C265" s="258"/>
      <c r="D265" s="258"/>
      <c r="E265" s="258"/>
      <c r="F265" s="258"/>
      <c r="G265" s="258"/>
      <c r="H265" s="258"/>
      <c r="I265" s="258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</row>
    <row r="266" spans="1:70" s="8" customFormat="1" ht="21.75" customHeight="1" x14ac:dyDescent="0.2">
      <c r="A266" s="137">
        <v>1</v>
      </c>
      <c r="B266" s="138" t="s">
        <v>141</v>
      </c>
      <c r="C266" s="137" t="s">
        <v>15</v>
      </c>
      <c r="D266" s="137" t="s">
        <v>20</v>
      </c>
      <c r="E266" s="137">
        <v>18</v>
      </c>
      <c r="F266" s="137">
        <v>17</v>
      </c>
      <c r="G266" s="137">
        <v>17</v>
      </c>
      <c r="H266" s="6">
        <f>G266*100/F266-100</f>
        <v>0</v>
      </c>
      <c r="I266" s="142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</row>
    <row r="267" spans="1:70" s="8" customFormat="1" ht="32.25" customHeight="1" x14ac:dyDescent="0.2">
      <c r="A267" s="131" t="s">
        <v>142</v>
      </c>
      <c r="B267" s="258" t="s">
        <v>143</v>
      </c>
      <c r="C267" s="258"/>
      <c r="D267" s="258"/>
      <c r="E267" s="258"/>
      <c r="F267" s="258"/>
      <c r="G267" s="258"/>
      <c r="H267" s="258"/>
      <c r="I267" s="258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</row>
    <row r="268" spans="1:70" s="8" customFormat="1" ht="35.25" customHeight="1" x14ac:dyDescent="0.2">
      <c r="A268" s="137">
        <v>1</v>
      </c>
      <c r="B268" s="138" t="s">
        <v>1202</v>
      </c>
      <c r="C268" s="137" t="s">
        <v>15</v>
      </c>
      <c r="D268" s="137" t="s">
        <v>20</v>
      </c>
      <c r="E268" s="18">
        <v>7590</v>
      </c>
      <c r="F268" s="18">
        <v>7650</v>
      </c>
      <c r="G268" s="18">
        <v>5814</v>
      </c>
      <c r="H268" s="6">
        <f>G268*100/F268-100</f>
        <v>-24</v>
      </c>
      <c r="I268" s="142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</row>
    <row r="269" spans="1:70" ht="18.75" customHeight="1" x14ac:dyDescent="0.2">
      <c r="A269" s="131" t="s">
        <v>144</v>
      </c>
      <c r="B269" s="258" t="s">
        <v>146</v>
      </c>
      <c r="C269" s="258"/>
      <c r="D269" s="258"/>
      <c r="E269" s="258"/>
      <c r="F269" s="258"/>
      <c r="G269" s="258"/>
      <c r="H269" s="258"/>
      <c r="I269" s="258"/>
    </row>
    <row r="270" spans="1:70" ht="31.5" x14ac:dyDescent="0.2">
      <c r="A270" s="137">
        <v>1</v>
      </c>
      <c r="B270" s="138" t="s">
        <v>764</v>
      </c>
      <c r="C270" s="137" t="s">
        <v>15</v>
      </c>
      <c r="D270" s="137" t="s">
        <v>1203</v>
      </c>
      <c r="E270" s="18">
        <v>2960</v>
      </c>
      <c r="F270" s="18">
        <v>2980</v>
      </c>
      <c r="G270" s="18">
        <v>2295</v>
      </c>
      <c r="H270" s="6">
        <f>G270*100/F270-100</f>
        <v>-22.986577181208048</v>
      </c>
      <c r="I270" s="142"/>
    </row>
    <row r="271" spans="1:70" ht="30" customHeight="1" x14ac:dyDescent="0.2">
      <c r="A271" s="131" t="s">
        <v>145</v>
      </c>
      <c r="B271" s="258" t="s">
        <v>148</v>
      </c>
      <c r="C271" s="258"/>
      <c r="D271" s="258"/>
      <c r="E271" s="258"/>
      <c r="F271" s="258"/>
      <c r="G271" s="258"/>
      <c r="H271" s="258"/>
      <c r="I271" s="258"/>
    </row>
    <row r="272" spans="1:70" ht="24.75" customHeight="1" x14ac:dyDescent="0.2">
      <c r="A272" s="137">
        <v>1</v>
      </c>
      <c r="B272" s="138" t="s">
        <v>149</v>
      </c>
      <c r="C272" s="137" t="s">
        <v>15</v>
      </c>
      <c r="D272" s="137" t="s">
        <v>1204</v>
      </c>
      <c r="E272" s="103">
        <v>1320.2</v>
      </c>
      <c r="F272" s="103">
        <v>1320</v>
      </c>
      <c r="G272" s="103">
        <v>992</v>
      </c>
      <c r="H272" s="6">
        <f>G272*100/F272-100</f>
        <v>-24.848484848484844</v>
      </c>
      <c r="I272" s="142"/>
    </row>
    <row r="273" spans="1:9" ht="20.25" customHeight="1" x14ac:dyDescent="0.2">
      <c r="A273" s="131" t="s">
        <v>147</v>
      </c>
      <c r="B273" s="258" t="s">
        <v>827</v>
      </c>
      <c r="C273" s="258"/>
      <c r="D273" s="258"/>
      <c r="E273" s="258"/>
      <c r="F273" s="258"/>
      <c r="G273" s="258"/>
      <c r="H273" s="258"/>
      <c r="I273" s="258"/>
    </row>
    <row r="274" spans="1:9" ht="20.25" customHeight="1" x14ac:dyDescent="0.2">
      <c r="A274" s="137">
        <v>1</v>
      </c>
      <c r="B274" s="138" t="s">
        <v>763</v>
      </c>
      <c r="C274" s="137" t="s">
        <v>15</v>
      </c>
      <c r="D274" s="137" t="s">
        <v>20</v>
      </c>
      <c r="E274" s="137">
        <v>2</v>
      </c>
      <c r="F274" s="137">
        <v>2</v>
      </c>
      <c r="G274" s="137">
        <v>2</v>
      </c>
      <c r="H274" s="6">
        <f>G274*100/F274-100</f>
        <v>0</v>
      </c>
      <c r="I274" s="142"/>
    </row>
    <row r="275" spans="1:9" ht="20.25" hidden="1" customHeight="1" x14ac:dyDescent="0.2">
      <c r="A275" s="131" t="s">
        <v>837</v>
      </c>
      <c r="B275" s="270" t="s">
        <v>1205</v>
      </c>
      <c r="C275" s="270"/>
      <c r="D275" s="270"/>
      <c r="E275" s="270"/>
      <c r="F275" s="270"/>
      <c r="G275" s="270"/>
      <c r="H275" s="270"/>
      <c r="I275" s="270"/>
    </row>
    <row r="276" spans="1:9" ht="23.25" hidden="1" customHeight="1" x14ac:dyDescent="0.2">
      <c r="A276" s="137">
        <v>1</v>
      </c>
      <c r="B276" s="138" t="s">
        <v>763</v>
      </c>
      <c r="C276" s="137" t="s">
        <v>15</v>
      </c>
      <c r="D276" s="137" t="s">
        <v>20</v>
      </c>
      <c r="E276" s="137">
        <v>1</v>
      </c>
      <c r="F276" s="137" t="s">
        <v>84</v>
      </c>
      <c r="G276" s="137" t="s">
        <v>84</v>
      </c>
      <c r="H276" s="6" t="s">
        <v>84</v>
      </c>
      <c r="I276" s="142"/>
    </row>
    <row r="277" spans="1:9" ht="20.25" customHeight="1" x14ac:dyDescent="0.2">
      <c r="A277" s="131" t="s">
        <v>150</v>
      </c>
      <c r="B277" s="258" t="s">
        <v>1068</v>
      </c>
      <c r="C277" s="258"/>
      <c r="D277" s="258"/>
      <c r="E277" s="258"/>
      <c r="F277" s="258"/>
      <c r="G277" s="258"/>
      <c r="H277" s="258"/>
      <c r="I277" s="258"/>
    </row>
    <row r="278" spans="1:9" ht="33.75" customHeight="1" x14ac:dyDescent="0.2">
      <c r="A278" s="137">
        <v>1</v>
      </c>
      <c r="B278" s="138" t="s">
        <v>765</v>
      </c>
      <c r="C278" s="137" t="s">
        <v>15</v>
      </c>
      <c r="D278" s="137" t="s">
        <v>1201</v>
      </c>
      <c r="E278" s="103">
        <v>128.1</v>
      </c>
      <c r="F278" s="103">
        <v>131</v>
      </c>
      <c r="G278" s="103">
        <v>99.1</v>
      </c>
      <c r="H278" s="6">
        <f>G278*100/F278-100</f>
        <v>-24.351145038167942</v>
      </c>
      <c r="I278" s="142"/>
    </row>
    <row r="279" spans="1:9" ht="33" customHeight="1" x14ac:dyDescent="0.2">
      <c r="A279" s="131" t="s">
        <v>151</v>
      </c>
      <c r="B279" s="258" t="s">
        <v>75</v>
      </c>
      <c r="C279" s="258"/>
      <c r="D279" s="258"/>
      <c r="E279" s="258"/>
      <c r="F279" s="258"/>
      <c r="G279" s="258"/>
      <c r="H279" s="258"/>
      <c r="I279" s="258"/>
    </row>
    <row r="280" spans="1:9" ht="27" customHeight="1" x14ac:dyDescent="0.2">
      <c r="A280" s="137">
        <v>1</v>
      </c>
      <c r="B280" s="138" t="s">
        <v>766</v>
      </c>
      <c r="C280" s="137" t="s">
        <v>15</v>
      </c>
      <c r="D280" s="137" t="s">
        <v>16</v>
      </c>
      <c r="E280" s="137">
        <v>109</v>
      </c>
      <c r="F280" s="137">
        <v>111.3</v>
      </c>
      <c r="G280" s="137">
        <v>85.7</v>
      </c>
      <c r="H280" s="6">
        <f>G280*100/F280-100</f>
        <v>-23.000898472596589</v>
      </c>
      <c r="I280" s="142"/>
    </row>
    <row r="281" spans="1:9" ht="34.5" customHeight="1" x14ac:dyDescent="0.2">
      <c r="A281" s="137">
        <v>2</v>
      </c>
      <c r="B281" s="138" t="s">
        <v>767</v>
      </c>
      <c r="C281" s="137" t="s">
        <v>15</v>
      </c>
      <c r="D281" s="137" t="s">
        <v>16</v>
      </c>
      <c r="E281" s="5">
        <v>100</v>
      </c>
      <c r="F281" s="5">
        <v>100</v>
      </c>
      <c r="G281" s="5">
        <v>100</v>
      </c>
      <c r="H281" s="6">
        <f>G281*100/F281-100</f>
        <v>0</v>
      </c>
      <c r="I281" s="142"/>
    </row>
    <row r="282" spans="1:9" ht="20.25" customHeight="1" x14ac:dyDescent="0.2">
      <c r="A282" s="131" t="s">
        <v>152</v>
      </c>
      <c r="B282" s="258" t="s">
        <v>1069</v>
      </c>
      <c r="C282" s="258"/>
      <c r="D282" s="258"/>
      <c r="E282" s="258"/>
      <c r="F282" s="258"/>
      <c r="G282" s="258"/>
      <c r="H282" s="258"/>
      <c r="I282" s="258"/>
    </row>
    <row r="283" spans="1:9" ht="44.25" customHeight="1" x14ac:dyDescent="0.2">
      <c r="A283" s="137">
        <v>1</v>
      </c>
      <c r="B283" s="138" t="s">
        <v>1206</v>
      </c>
      <c r="C283" s="137" t="s">
        <v>15</v>
      </c>
      <c r="D283" s="137" t="s">
        <v>16</v>
      </c>
      <c r="E283" s="137">
        <v>21.8</v>
      </c>
      <c r="F283" s="137">
        <v>19.899999999999999</v>
      </c>
      <c r="G283" s="137">
        <v>15.1</v>
      </c>
      <c r="H283" s="6">
        <f>G283*100/F283-100</f>
        <v>-24.120603015075375</v>
      </c>
      <c r="I283" s="142"/>
    </row>
    <row r="284" spans="1:9" ht="36.75" customHeight="1" x14ac:dyDescent="0.2">
      <c r="A284" s="131" t="s">
        <v>153</v>
      </c>
      <c r="B284" s="258" t="s">
        <v>1207</v>
      </c>
      <c r="C284" s="258"/>
      <c r="D284" s="258"/>
      <c r="E284" s="258"/>
      <c r="F284" s="258"/>
      <c r="G284" s="258"/>
      <c r="H284" s="258"/>
      <c r="I284" s="258"/>
    </row>
    <row r="285" spans="1:9" ht="28.5" customHeight="1" x14ac:dyDescent="0.2">
      <c r="A285" s="137">
        <v>1</v>
      </c>
      <c r="B285" s="138" t="s">
        <v>1209</v>
      </c>
      <c r="C285" s="137" t="s">
        <v>15</v>
      </c>
      <c r="D285" s="137" t="s">
        <v>1208</v>
      </c>
      <c r="E285" s="137">
        <v>25.5</v>
      </c>
      <c r="F285" s="137">
        <v>23.4</v>
      </c>
      <c r="G285" s="137">
        <v>17.7</v>
      </c>
      <c r="H285" s="6">
        <f>G285*100/F285-100</f>
        <v>-24.358974358974351</v>
      </c>
      <c r="I285" s="142"/>
    </row>
    <row r="286" spans="1:9" ht="42.75" customHeight="1" x14ac:dyDescent="0.2">
      <c r="A286" s="131" t="s">
        <v>154</v>
      </c>
      <c r="B286" s="258" t="s">
        <v>1237</v>
      </c>
      <c r="C286" s="258"/>
      <c r="D286" s="258"/>
      <c r="E286" s="258"/>
      <c r="F286" s="258"/>
      <c r="G286" s="258"/>
      <c r="H286" s="258"/>
      <c r="I286" s="258"/>
    </row>
    <row r="287" spans="1:9" ht="31.5" x14ac:dyDescent="0.2">
      <c r="A287" s="137">
        <v>1</v>
      </c>
      <c r="B287" s="138" t="s">
        <v>767</v>
      </c>
      <c r="C287" s="137" t="s">
        <v>15</v>
      </c>
      <c r="D287" s="137" t="s">
        <v>16</v>
      </c>
      <c r="E287" s="5">
        <v>100</v>
      </c>
      <c r="F287" s="5">
        <v>100</v>
      </c>
      <c r="G287" s="5">
        <v>100</v>
      </c>
      <c r="H287" s="6">
        <f>G287*100/F287-100</f>
        <v>0</v>
      </c>
      <c r="I287" s="142"/>
    </row>
    <row r="288" spans="1:9" ht="43.5" customHeight="1" x14ac:dyDescent="0.2">
      <c r="A288" s="131" t="s">
        <v>829</v>
      </c>
      <c r="B288" s="258" t="s">
        <v>1270</v>
      </c>
      <c r="C288" s="258"/>
      <c r="D288" s="258"/>
      <c r="E288" s="258"/>
      <c r="F288" s="258"/>
      <c r="G288" s="258"/>
      <c r="H288" s="258"/>
      <c r="I288" s="258"/>
    </row>
    <row r="289" spans="1:9" ht="26.25" customHeight="1" x14ac:dyDescent="0.2">
      <c r="A289" s="137">
        <v>1</v>
      </c>
      <c r="B289" s="138" t="s">
        <v>763</v>
      </c>
      <c r="C289" s="137" t="s">
        <v>15</v>
      </c>
      <c r="D289" s="137" t="s">
        <v>20</v>
      </c>
      <c r="E289" s="137">
        <v>1</v>
      </c>
      <c r="F289" s="137">
        <v>1</v>
      </c>
      <c r="G289" s="137">
        <v>1</v>
      </c>
      <c r="H289" s="6">
        <f>G289*100/F289-100</f>
        <v>0</v>
      </c>
      <c r="I289" s="142"/>
    </row>
    <row r="290" spans="1:9" ht="28.5" customHeight="1" x14ac:dyDescent="0.2">
      <c r="A290" s="131" t="s">
        <v>830</v>
      </c>
      <c r="B290" s="258" t="s">
        <v>1211</v>
      </c>
      <c r="C290" s="258"/>
      <c r="D290" s="258"/>
      <c r="E290" s="258"/>
      <c r="F290" s="258"/>
      <c r="G290" s="258"/>
      <c r="H290" s="258"/>
      <c r="I290" s="258"/>
    </row>
    <row r="291" spans="1:9" ht="21.75" customHeight="1" x14ac:dyDescent="0.2">
      <c r="A291" s="137">
        <v>1</v>
      </c>
      <c r="B291" s="138" t="s">
        <v>763</v>
      </c>
      <c r="C291" s="137" t="s">
        <v>15</v>
      </c>
      <c r="D291" s="137" t="s">
        <v>20</v>
      </c>
      <c r="E291" s="137">
        <v>1</v>
      </c>
      <c r="F291" s="137">
        <v>1</v>
      </c>
      <c r="G291" s="137">
        <v>1</v>
      </c>
      <c r="H291" s="6">
        <f>G291*100/F291-100</f>
        <v>0</v>
      </c>
      <c r="I291" s="142"/>
    </row>
    <row r="292" spans="1:9" ht="21" hidden="1" customHeight="1" x14ac:dyDescent="0.2">
      <c r="A292" s="131" t="s">
        <v>1212</v>
      </c>
      <c r="B292" s="270" t="s">
        <v>1205</v>
      </c>
      <c r="C292" s="270"/>
      <c r="D292" s="270"/>
      <c r="E292" s="270"/>
      <c r="F292" s="270"/>
      <c r="G292" s="270"/>
      <c r="H292" s="270"/>
      <c r="I292" s="270"/>
    </row>
    <row r="293" spans="1:9" ht="23.25" hidden="1" customHeight="1" x14ac:dyDescent="0.2">
      <c r="A293" s="137">
        <v>1</v>
      </c>
      <c r="B293" s="138" t="s">
        <v>763</v>
      </c>
      <c r="C293" s="137" t="s">
        <v>15</v>
      </c>
      <c r="D293" s="137" t="s">
        <v>20</v>
      </c>
      <c r="E293" s="137">
        <v>1</v>
      </c>
      <c r="F293" s="137" t="s">
        <v>84</v>
      </c>
      <c r="G293" s="137" t="s">
        <v>84</v>
      </c>
      <c r="H293" s="6" t="s">
        <v>84</v>
      </c>
      <c r="I293" s="142"/>
    </row>
    <row r="294" spans="1:9" ht="21.75" customHeight="1" x14ac:dyDescent="0.2">
      <c r="A294" s="131" t="s">
        <v>155</v>
      </c>
      <c r="B294" s="258" t="s">
        <v>1213</v>
      </c>
      <c r="C294" s="258"/>
      <c r="D294" s="258"/>
      <c r="E294" s="258"/>
      <c r="F294" s="258"/>
      <c r="G294" s="258"/>
      <c r="H294" s="258"/>
      <c r="I294" s="258"/>
    </row>
    <row r="295" spans="1:9" ht="32.25" customHeight="1" x14ac:dyDescent="0.2">
      <c r="A295" s="137">
        <v>1</v>
      </c>
      <c r="B295" s="138" t="s">
        <v>1214</v>
      </c>
      <c r="C295" s="137" t="s">
        <v>15</v>
      </c>
      <c r="D295" s="137" t="s">
        <v>1208</v>
      </c>
      <c r="E295" s="103">
        <v>1475.7</v>
      </c>
      <c r="F295" s="103">
        <v>1490.4</v>
      </c>
      <c r="G295" s="103">
        <v>1269.8</v>
      </c>
      <c r="H295" s="6">
        <f>G295*100/F295-100</f>
        <v>-14.801395598497052</v>
      </c>
      <c r="I295" s="142"/>
    </row>
    <row r="296" spans="1:9" ht="30" customHeight="1" x14ac:dyDescent="0.2">
      <c r="A296" s="131" t="s">
        <v>156</v>
      </c>
      <c r="B296" s="258" t="s">
        <v>75</v>
      </c>
      <c r="C296" s="258"/>
      <c r="D296" s="258"/>
      <c r="E296" s="258"/>
      <c r="F296" s="258"/>
      <c r="G296" s="258"/>
      <c r="H296" s="258"/>
      <c r="I296" s="258"/>
    </row>
    <row r="297" spans="1:9" ht="50.25" customHeight="1" x14ac:dyDescent="0.2">
      <c r="A297" s="137">
        <v>1</v>
      </c>
      <c r="B297" s="138" t="s">
        <v>768</v>
      </c>
      <c r="C297" s="137" t="s">
        <v>15</v>
      </c>
      <c r="D297" s="137" t="s">
        <v>16</v>
      </c>
      <c r="E297" s="103">
        <v>392.4</v>
      </c>
      <c r="F297" s="103">
        <v>372</v>
      </c>
      <c r="G297" s="103">
        <v>282.7</v>
      </c>
      <c r="H297" s="6">
        <f>G297*100/F297-100</f>
        <v>-24.005376344086017</v>
      </c>
      <c r="I297" s="142"/>
    </row>
    <row r="298" spans="1:9" ht="22.5" customHeight="1" x14ac:dyDescent="0.2">
      <c r="A298" s="131" t="s">
        <v>157</v>
      </c>
      <c r="B298" s="258" t="s">
        <v>831</v>
      </c>
      <c r="C298" s="258"/>
      <c r="D298" s="258"/>
      <c r="E298" s="258"/>
      <c r="F298" s="258"/>
      <c r="G298" s="258"/>
      <c r="H298" s="258"/>
      <c r="I298" s="258"/>
    </row>
    <row r="299" spans="1:9" ht="22.5" customHeight="1" x14ac:dyDescent="0.2">
      <c r="A299" s="137">
        <v>1</v>
      </c>
      <c r="B299" s="138" t="s">
        <v>763</v>
      </c>
      <c r="C299" s="137" t="s">
        <v>15</v>
      </c>
      <c r="D299" s="137" t="s">
        <v>20</v>
      </c>
      <c r="E299" s="137">
        <v>6</v>
      </c>
      <c r="F299" s="137">
        <v>6</v>
      </c>
      <c r="G299" s="137">
        <v>6</v>
      </c>
      <c r="H299" s="6">
        <f>G299*100/F299-100</f>
        <v>0</v>
      </c>
      <c r="I299" s="142"/>
    </row>
    <row r="300" spans="1:9" ht="20.25" customHeight="1" x14ac:dyDescent="0.2">
      <c r="A300" s="131" t="s">
        <v>158</v>
      </c>
      <c r="B300" s="258" t="s">
        <v>1215</v>
      </c>
      <c r="C300" s="258"/>
      <c r="D300" s="258"/>
      <c r="E300" s="258"/>
      <c r="F300" s="258"/>
      <c r="G300" s="258"/>
      <c r="H300" s="258"/>
      <c r="I300" s="258"/>
    </row>
    <row r="301" spans="1:9" ht="28.5" customHeight="1" x14ac:dyDescent="0.2">
      <c r="A301" s="137">
        <v>1</v>
      </c>
      <c r="B301" s="138" t="s">
        <v>767</v>
      </c>
      <c r="C301" s="137" t="s">
        <v>15</v>
      </c>
      <c r="D301" s="137" t="s">
        <v>16</v>
      </c>
      <c r="E301" s="103">
        <v>100</v>
      </c>
      <c r="F301" s="103">
        <v>100</v>
      </c>
      <c r="G301" s="103">
        <v>100</v>
      </c>
      <c r="H301" s="6">
        <f>G301*100/F301-100</f>
        <v>0</v>
      </c>
      <c r="I301" s="142"/>
    </row>
    <row r="302" spans="1:9" ht="47.25" customHeight="1" x14ac:dyDescent="0.2">
      <c r="A302" s="131" t="s">
        <v>159</v>
      </c>
      <c r="B302" s="258" t="s">
        <v>1232</v>
      </c>
      <c r="C302" s="258"/>
      <c r="D302" s="258"/>
      <c r="E302" s="258"/>
      <c r="F302" s="258"/>
      <c r="G302" s="258"/>
      <c r="H302" s="258"/>
      <c r="I302" s="258"/>
    </row>
    <row r="303" spans="1:9" ht="31.5" x14ac:dyDescent="0.2">
      <c r="A303" s="137">
        <v>1</v>
      </c>
      <c r="B303" s="138" t="s">
        <v>1216</v>
      </c>
      <c r="C303" s="137" t="s">
        <v>15</v>
      </c>
      <c r="D303" s="137" t="s">
        <v>20</v>
      </c>
      <c r="E303" s="137">
        <v>13</v>
      </c>
      <c r="F303" s="137">
        <v>14</v>
      </c>
      <c r="G303" s="137">
        <v>14</v>
      </c>
      <c r="H303" s="6">
        <f>G303*100/F303-100</f>
        <v>0</v>
      </c>
      <c r="I303" s="142"/>
    </row>
    <row r="304" spans="1:9" ht="33.75" hidden="1" customHeight="1" x14ac:dyDescent="0.2">
      <c r="A304" s="131" t="s">
        <v>160</v>
      </c>
      <c r="B304" s="270" t="s">
        <v>835</v>
      </c>
      <c r="C304" s="270"/>
      <c r="D304" s="270"/>
      <c r="E304" s="270"/>
      <c r="F304" s="270"/>
      <c r="G304" s="270"/>
      <c r="H304" s="270"/>
      <c r="I304" s="270"/>
    </row>
    <row r="305" spans="1:9" ht="25.5" hidden="1" customHeight="1" x14ac:dyDescent="0.2">
      <c r="A305" s="137">
        <v>1</v>
      </c>
      <c r="B305" s="138" t="s">
        <v>763</v>
      </c>
      <c r="C305" s="137" t="s">
        <v>15</v>
      </c>
      <c r="D305" s="137" t="s">
        <v>20</v>
      </c>
      <c r="E305" s="137">
        <v>1</v>
      </c>
      <c r="F305" s="137" t="s">
        <v>84</v>
      </c>
      <c r="G305" s="137" t="s">
        <v>84</v>
      </c>
      <c r="H305" s="6" t="s">
        <v>84</v>
      </c>
      <c r="I305" s="142"/>
    </row>
    <row r="306" spans="1:9" ht="35.25" hidden="1" customHeight="1" x14ac:dyDescent="0.2">
      <c r="A306" s="131" t="s">
        <v>832</v>
      </c>
      <c r="B306" s="270" t="s">
        <v>836</v>
      </c>
      <c r="C306" s="270"/>
      <c r="D306" s="270"/>
      <c r="E306" s="270"/>
      <c r="F306" s="270"/>
      <c r="G306" s="270"/>
      <c r="H306" s="270"/>
      <c r="I306" s="270"/>
    </row>
    <row r="307" spans="1:9" ht="25.5" hidden="1" customHeight="1" x14ac:dyDescent="0.2">
      <c r="A307" s="137">
        <v>1</v>
      </c>
      <c r="B307" s="138" t="s">
        <v>763</v>
      </c>
      <c r="C307" s="137" t="s">
        <v>15</v>
      </c>
      <c r="D307" s="137" t="s">
        <v>20</v>
      </c>
      <c r="E307" s="137">
        <v>1</v>
      </c>
      <c r="F307" s="137" t="s">
        <v>84</v>
      </c>
      <c r="G307" s="137" t="s">
        <v>84</v>
      </c>
      <c r="H307" s="6" t="s">
        <v>84</v>
      </c>
      <c r="I307" s="142"/>
    </row>
    <row r="308" spans="1:9" ht="24.75" hidden="1" customHeight="1" x14ac:dyDescent="0.2">
      <c r="A308" s="131" t="s">
        <v>833</v>
      </c>
      <c r="B308" s="270" t="s">
        <v>1217</v>
      </c>
      <c r="C308" s="270"/>
      <c r="D308" s="270"/>
      <c r="E308" s="270"/>
      <c r="F308" s="270"/>
      <c r="G308" s="270"/>
      <c r="H308" s="270"/>
      <c r="I308" s="270"/>
    </row>
    <row r="309" spans="1:9" ht="25.5" hidden="1" customHeight="1" x14ac:dyDescent="0.2">
      <c r="A309" s="137">
        <v>1</v>
      </c>
      <c r="B309" s="138" t="s">
        <v>763</v>
      </c>
      <c r="C309" s="137" t="s">
        <v>15</v>
      </c>
      <c r="D309" s="137" t="s">
        <v>20</v>
      </c>
      <c r="E309" s="137" t="s">
        <v>84</v>
      </c>
      <c r="F309" s="137">
        <v>1</v>
      </c>
      <c r="G309" s="137" t="s">
        <v>84</v>
      </c>
      <c r="H309" s="6" t="s">
        <v>84</v>
      </c>
      <c r="I309" s="142"/>
    </row>
    <row r="310" spans="1:9" ht="24.75" hidden="1" customHeight="1" x14ac:dyDescent="0.2">
      <c r="A310" s="131" t="s">
        <v>1218</v>
      </c>
      <c r="B310" s="270" t="s">
        <v>1219</v>
      </c>
      <c r="C310" s="270"/>
      <c r="D310" s="270"/>
      <c r="E310" s="270"/>
      <c r="F310" s="270"/>
      <c r="G310" s="270"/>
      <c r="H310" s="270"/>
      <c r="I310" s="270"/>
    </row>
    <row r="311" spans="1:9" ht="25.5" hidden="1" customHeight="1" x14ac:dyDescent="0.2">
      <c r="A311" s="137">
        <v>1</v>
      </c>
      <c r="B311" s="138" t="s">
        <v>763</v>
      </c>
      <c r="C311" s="137" t="s">
        <v>15</v>
      </c>
      <c r="D311" s="137" t="s">
        <v>20</v>
      </c>
      <c r="E311" s="137" t="s">
        <v>84</v>
      </c>
      <c r="F311" s="137">
        <v>1</v>
      </c>
      <c r="G311" s="137" t="s">
        <v>84</v>
      </c>
      <c r="H311" s="6" t="s">
        <v>84</v>
      </c>
      <c r="I311" s="142"/>
    </row>
    <row r="312" spans="1:9" ht="24.75" hidden="1" customHeight="1" x14ac:dyDescent="0.2">
      <c r="A312" s="131" t="s">
        <v>834</v>
      </c>
      <c r="B312" s="270" t="s">
        <v>1220</v>
      </c>
      <c r="C312" s="270"/>
      <c r="D312" s="270"/>
      <c r="E312" s="270"/>
      <c r="F312" s="270"/>
      <c r="G312" s="270"/>
      <c r="H312" s="270"/>
      <c r="I312" s="270"/>
    </row>
    <row r="313" spans="1:9" ht="25.5" hidden="1" customHeight="1" x14ac:dyDescent="0.2">
      <c r="A313" s="137">
        <v>1</v>
      </c>
      <c r="B313" s="138" t="s">
        <v>763</v>
      </c>
      <c r="C313" s="137" t="s">
        <v>15</v>
      </c>
      <c r="D313" s="137" t="s">
        <v>20</v>
      </c>
      <c r="E313" s="137">
        <v>1</v>
      </c>
      <c r="F313" s="137" t="s">
        <v>84</v>
      </c>
      <c r="G313" s="137" t="s">
        <v>84</v>
      </c>
      <c r="H313" s="6" t="s">
        <v>84</v>
      </c>
      <c r="I313" s="142"/>
    </row>
    <row r="314" spans="1:9" ht="24" customHeight="1" x14ac:dyDescent="0.2">
      <c r="A314" s="131" t="s">
        <v>160</v>
      </c>
      <c r="B314" s="258" t="s">
        <v>835</v>
      </c>
      <c r="C314" s="258"/>
      <c r="D314" s="258"/>
      <c r="E314" s="258"/>
      <c r="F314" s="258"/>
      <c r="G314" s="258"/>
      <c r="H314" s="258"/>
      <c r="I314" s="258"/>
    </row>
    <row r="315" spans="1:9" x14ac:dyDescent="0.2">
      <c r="A315" s="137">
        <v>1</v>
      </c>
      <c r="B315" s="138" t="s">
        <v>763</v>
      </c>
      <c r="C315" s="137" t="s">
        <v>15</v>
      </c>
      <c r="D315" s="137" t="s">
        <v>20</v>
      </c>
      <c r="E315" s="137">
        <v>1</v>
      </c>
      <c r="F315" s="183">
        <v>2</v>
      </c>
      <c r="G315" s="183">
        <v>1</v>
      </c>
      <c r="H315" s="6">
        <f>G315*100/F315-100</f>
        <v>-50</v>
      </c>
      <c r="I315" s="142"/>
    </row>
    <row r="316" spans="1:9" ht="47.25" customHeight="1" x14ac:dyDescent="0.2">
      <c r="A316" s="131" t="s">
        <v>832</v>
      </c>
      <c r="B316" s="258" t="s">
        <v>836</v>
      </c>
      <c r="C316" s="258"/>
      <c r="D316" s="258"/>
      <c r="E316" s="258"/>
      <c r="F316" s="258"/>
      <c r="G316" s="258"/>
      <c r="H316" s="258"/>
      <c r="I316" s="258"/>
    </row>
    <row r="317" spans="1:9" x14ac:dyDescent="0.2">
      <c r="A317" s="137">
        <v>1</v>
      </c>
      <c r="B317" s="138" t="s">
        <v>763</v>
      </c>
      <c r="C317" s="137" t="s">
        <v>15</v>
      </c>
      <c r="D317" s="137" t="s">
        <v>20</v>
      </c>
      <c r="E317" s="137">
        <v>1</v>
      </c>
      <c r="F317" s="183">
        <v>2</v>
      </c>
      <c r="G317" s="183">
        <v>1</v>
      </c>
      <c r="H317" s="6">
        <f>G317*100/F317-100</f>
        <v>-50</v>
      </c>
      <c r="I317" s="142"/>
    </row>
    <row r="318" spans="1:9" ht="47.25" customHeight="1" x14ac:dyDescent="0.2">
      <c r="A318" s="131" t="s">
        <v>833</v>
      </c>
      <c r="B318" s="258" t="s">
        <v>1247</v>
      </c>
      <c r="C318" s="258"/>
      <c r="D318" s="258"/>
      <c r="E318" s="258"/>
      <c r="F318" s="258"/>
      <c r="G318" s="258"/>
      <c r="H318" s="258"/>
      <c r="I318" s="258"/>
    </row>
    <row r="319" spans="1:9" x14ac:dyDescent="0.2">
      <c r="A319" s="137">
        <v>1</v>
      </c>
      <c r="B319" s="138" t="s">
        <v>763</v>
      </c>
      <c r="C319" s="137" t="s">
        <v>15</v>
      </c>
      <c r="D319" s="137" t="s">
        <v>20</v>
      </c>
      <c r="E319" s="137">
        <v>0</v>
      </c>
      <c r="F319" s="183">
        <v>1</v>
      </c>
      <c r="G319" s="183">
        <v>1</v>
      </c>
      <c r="H319" s="6">
        <f>G319*100/F319-100</f>
        <v>0</v>
      </c>
      <c r="I319" s="142"/>
    </row>
    <row r="320" spans="1:9" ht="20.25" customHeight="1" x14ac:dyDescent="0.2">
      <c r="A320" s="131" t="s">
        <v>1271</v>
      </c>
      <c r="B320" s="258" t="s">
        <v>1070</v>
      </c>
      <c r="C320" s="258"/>
      <c r="D320" s="258"/>
      <c r="E320" s="258"/>
      <c r="F320" s="258"/>
      <c r="G320" s="258"/>
      <c r="H320" s="258"/>
      <c r="I320" s="258"/>
    </row>
    <row r="321" spans="1:70" ht="23.25" customHeight="1" x14ac:dyDescent="0.2">
      <c r="A321" s="137">
        <v>1</v>
      </c>
      <c r="B321" s="138" t="s">
        <v>769</v>
      </c>
      <c r="C321" s="137" t="s">
        <v>15</v>
      </c>
      <c r="D321" s="137" t="s">
        <v>1208</v>
      </c>
      <c r="E321" s="5">
        <v>14.4</v>
      </c>
      <c r="F321" s="137">
        <v>14.5</v>
      </c>
      <c r="G321" s="137">
        <v>11.6</v>
      </c>
      <c r="H321" s="6">
        <f>G321*100/F321-100</f>
        <v>-20</v>
      </c>
      <c r="I321" s="142"/>
    </row>
    <row r="322" spans="1:70" ht="22.5" customHeight="1" x14ac:dyDescent="0.2">
      <c r="A322" s="131" t="s">
        <v>1272</v>
      </c>
      <c r="B322" s="258" t="s">
        <v>770</v>
      </c>
      <c r="C322" s="258"/>
      <c r="D322" s="258"/>
      <c r="E322" s="258"/>
      <c r="F322" s="258"/>
      <c r="G322" s="258"/>
      <c r="H322" s="258"/>
      <c r="I322" s="258"/>
    </row>
    <row r="323" spans="1:70" ht="30" customHeight="1" x14ac:dyDescent="0.2">
      <c r="A323" s="137">
        <v>1</v>
      </c>
      <c r="B323" s="138" t="s">
        <v>771</v>
      </c>
      <c r="C323" s="137" t="s">
        <v>15</v>
      </c>
      <c r="D323" s="137" t="s">
        <v>16</v>
      </c>
      <c r="E323" s="5">
        <v>12.3</v>
      </c>
      <c r="F323" s="137">
        <v>12.4</v>
      </c>
      <c r="G323" s="137">
        <v>9.9</v>
      </c>
      <c r="H323" s="6">
        <f>G323*100/F323-100</f>
        <v>-20.161290322580641</v>
      </c>
      <c r="I323" s="142"/>
    </row>
    <row r="324" spans="1:70" ht="31.5" customHeight="1" x14ac:dyDescent="0.2">
      <c r="A324" s="137">
        <v>2</v>
      </c>
      <c r="B324" s="138" t="s">
        <v>767</v>
      </c>
      <c r="C324" s="137" t="s">
        <v>15</v>
      </c>
      <c r="D324" s="137" t="s">
        <v>16</v>
      </c>
      <c r="E324" s="5">
        <v>100</v>
      </c>
      <c r="F324" s="5">
        <v>100</v>
      </c>
      <c r="G324" s="5">
        <v>100</v>
      </c>
      <c r="H324" s="6">
        <f>G324*100/F324-100</f>
        <v>0</v>
      </c>
      <c r="I324" s="142"/>
    </row>
    <row r="325" spans="1:70" ht="21.75" customHeight="1" x14ac:dyDescent="0.2">
      <c r="A325" s="131" t="s">
        <v>161</v>
      </c>
      <c r="B325" s="258" t="s">
        <v>1221</v>
      </c>
      <c r="C325" s="258"/>
      <c r="D325" s="258"/>
      <c r="E325" s="258"/>
      <c r="F325" s="258"/>
      <c r="G325" s="258"/>
      <c r="H325" s="258"/>
      <c r="I325" s="258"/>
    </row>
    <row r="326" spans="1:70" ht="48" customHeight="1" x14ac:dyDescent="0.2">
      <c r="A326" s="137">
        <v>1</v>
      </c>
      <c r="B326" s="138" t="s">
        <v>772</v>
      </c>
      <c r="C326" s="137" t="s">
        <v>15</v>
      </c>
      <c r="D326" s="137" t="s">
        <v>16</v>
      </c>
      <c r="E326" s="5">
        <v>94</v>
      </c>
      <c r="F326" s="183">
        <v>94.3</v>
      </c>
      <c r="G326" s="137">
        <v>90</v>
      </c>
      <c r="H326" s="6">
        <f>G326*100/F326-100</f>
        <v>-4.5599151643690305</v>
      </c>
      <c r="I326" s="169"/>
    </row>
    <row r="327" spans="1:70" ht="34.5" customHeight="1" x14ac:dyDescent="0.2">
      <c r="A327" s="137">
        <v>2</v>
      </c>
      <c r="B327" s="138" t="s">
        <v>773</v>
      </c>
      <c r="C327" s="137" t="s">
        <v>15</v>
      </c>
      <c r="D327" s="137" t="s">
        <v>16</v>
      </c>
      <c r="E327" s="5">
        <v>103.5</v>
      </c>
      <c r="F327" s="5">
        <v>95</v>
      </c>
      <c r="G327" s="137">
        <v>83.1</v>
      </c>
      <c r="H327" s="6">
        <f>G327*100/F327-100</f>
        <v>-12.526315789473685</v>
      </c>
      <c r="I327" s="142"/>
    </row>
    <row r="328" spans="1:70" ht="20.25" customHeight="1" x14ac:dyDescent="0.2">
      <c r="A328" s="131" t="s">
        <v>162</v>
      </c>
      <c r="B328" s="258" t="s">
        <v>467</v>
      </c>
      <c r="C328" s="258"/>
      <c r="D328" s="258"/>
      <c r="E328" s="258"/>
      <c r="F328" s="258"/>
      <c r="G328" s="258"/>
      <c r="H328" s="258"/>
      <c r="I328" s="258"/>
    </row>
    <row r="329" spans="1:70" ht="37.5" customHeight="1" x14ac:dyDescent="0.2">
      <c r="A329" s="137">
        <v>1</v>
      </c>
      <c r="B329" s="138" t="s">
        <v>774</v>
      </c>
      <c r="C329" s="137" t="s">
        <v>15</v>
      </c>
      <c r="D329" s="137" t="s">
        <v>16</v>
      </c>
      <c r="E329" s="5">
        <v>100</v>
      </c>
      <c r="F329" s="5">
        <v>100</v>
      </c>
      <c r="G329" s="183">
        <v>51.8</v>
      </c>
      <c r="H329" s="137">
        <f>G329/F329*100-100</f>
        <v>-48.199999999999996</v>
      </c>
      <c r="I329" s="142"/>
    </row>
    <row r="330" spans="1:70" ht="21.75" customHeight="1" x14ac:dyDescent="0.2">
      <c r="A330" s="131" t="s">
        <v>1273</v>
      </c>
      <c r="B330" s="258" t="s">
        <v>1063</v>
      </c>
      <c r="C330" s="258"/>
      <c r="D330" s="258"/>
      <c r="E330" s="258"/>
      <c r="F330" s="258"/>
      <c r="G330" s="258"/>
      <c r="H330" s="258"/>
      <c r="I330" s="258"/>
    </row>
    <row r="331" spans="1:70" ht="69.75" customHeight="1" x14ac:dyDescent="0.2">
      <c r="A331" s="137">
        <v>1</v>
      </c>
      <c r="B331" s="138" t="s">
        <v>1064</v>
      </c>
      <c r="C331" s="137" t="s">
        <v>15</v>
      </c>
      <c r="D331" s="137" t="s">
        <v>20</v>
      </c>
      <c r="E331" s="137">
        <v>29</v>
      </c>
      <c r="F331" s="137">
        <v>29</v>
      </c>
      <c r="G331" s="137">
        <v>29</v>
      </c>
      <c r="H331" s="6">
        <f>G331*100/F331-100</f>
        <v>0</v>
      </c>
      <c r="I331" s="142"/>
    </row>
    <row r="332" spans="1:70" ht="40.5" customHeight="1" x14ac:dyDescent="0.2">
      <c r="A332" s="131" t="s">
        <v>1274</v>
      </c>
      <c r="B332" s="258" t="s">
        <v>164</v>
      </c>
      <c r="C332" s="258"/>
      <c r="D332" s="258"/>
      <c r="E332" s="258"/>
      <c r="F332" s="258"/>
      <c r="G332" s="258"/>
      <c r="H332" s="258"/>
      <c r="I332" s="258"/>
    </row>
    <row r="333" spans="1:70" ht="94.5" customHeight="1" x14ac:dyDescent="0.2">
      <c r="A333" s="137">
        <v>1</v>
      </c>
      <c r="B333" s="138" t="s">
        <v>775</v>
      </c>
      <c r="C333" s="137" t="s">
        <v>15</v>
      </c>
      <c r="D333" s="137" t="s">
        <v>16</v>
      </c>
      <c r="E333" s="5">
        <v>100</v>
      </c>
      <c r="F333" s="5">
        <v>100</v>
      </c>
      <c r="G333" s="5">
        <v>100</v>
      </c>
      <c r="H333" s="6">
        <f>G333*100/F333-100</f>
        <v>0</v>
      </c>
      <c r="I333" s="142"/>
    </row>
    <row r="334" spans="1:70" ht="20.25" customHeight="1" x14ac:dyDescent="0.2">
      <c r="A334" s="131" t="s">
        <v>1275</v>
      </c>
      <c r="B334" s="258" t="s">
        <v>1222</v>
      </c>
      <c r="C334" s="258"/>
      <c r="D334" s="258"/>
      <c r="E334" s="258"/>
      <c r="F334" s="258"/>
      <c r="G334" s="258"/>
      <c r="H334" s="258"/>
      <c r="I334" s="258"/>
    </row>
    <row r="335" spans="1:70" ht="78.75" customHeight="1" x14ac:dyDescent="0.2">
      <c r="A335" s="137">
        <v>1</v>
      </c>
      <c r="B335" s="138" t="s">
        <v>165</v>
      </c>
      <c r="C335" s="137" t="s">
        <v>15</v>
      </c>
      <c r="D335" s="137" t="s">
        <v>16</v>
      </c>
      <c r="E335" s="5">
        <v>100</v>
      </c>
      <c r="F335" s="5">
        <v>100</v>
      </c>
      <c r="G335" s="5">
        <v>100</v>
      </c>
      <c r="H335" s="6">
        <f>G335*100/F335-100</f>
        <v>0</v>
      </c>
      <c r="I335" s="142"/>
    </row>
    <row r="336" spans="1:70" s="8" customFormat="1" ht="18.75" customHeight="1" x14ac:dyDescent="0.2">
      <c r="A336" s="197">
        <v>5</v>
      </c>
      <c r="B336" s="259" t="s">
        <v>1071</v>
      </c>
      <c r="C336" s="259"/>
      <c r="D336" s="259"/>
      <c r="E336" s="259"/>
      <c r="F336" s="259"/>
      <c r="G336" s="259"/>
      <c r="H336" s="259"/>
      <c r="I336" s="25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</row>
    <row r="337" spans="1:70" s="8" customFormat="1" ht="78" customHeight="1" x14ac:dyDescent="0.2">
      <c r="A337" s="196">
        <v>1</v>
      </c>
      <c r="B337" s="199" t="s">
        <v>1030</v>
      </c>
      <c r="C337" s="196" t="s">
        <v>962</v>
      </c>
      <c r="D337" s="196" t="s">
        <v>16</v>
      </c>
      <c r="E337" s="6">
        <v>100</v>
      </c>
      <c r="F337" s="6">
        <v>100</v>
      </c>
      <c r="G337" s="6">
        <v>100</v>
      </c>
      <c r="H337" s="6">
        <f>G337/F337*100-100</f>
        <v>0</v>
      </c>
      <c r="I337" s="200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</row>
    <row r="338" spans="1:70" s="8" customFormat="1" ht="47.25" customHeight="1" x14ac:dyDescent="0.2">
      <c r="A338" s="196">
        <v>2</v>
      </c>
      <c r="B338" s="199" t="s">
        <v>1031</v>
      </c>
      <c r="C338" s="196" t="s">
        <v>962</v>
      </c>
      <c r="D338" s="196" t="s">
        <v>166</v>
      </c>
      <c r="E338" s="6">
        <v>603.70000000000005</v>
      </c>
      <c r="F338" s="196">
        <v>550.1</v>
      </c>
      <c r="G338" s="196">
        <v>463.51</v>
      </c>
      <c r="H338" s="6">
        <f t="shared" ref="H338:H346" si="4">G338/F338*100-100</f>
        <v>-15.740774404653706</v>
      </c>
      <c r="I338" s="200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</row>
    <row r="339" spans="1:70" s="8" customFormat="1" ht="48" customHeight="1" x14ac:dyDescent="0.2">
      <c r="A339" s="196">
        <v>3</v>
      </c>
      <c r="B339" s="199" t="s">
        <v>1087</v>
      </c>
      <c r="C339" s="196" t="s">
        <v>962</v>
      </c>
      <c r="D339" s="196" t="s">
        <v>16</v>
      </c>
      <c r="E339" s="6">
        <v>100</v>
      </c>
      <c r="F339" s="6">
        <v>100</v>
      </c>
      <c r="G339" s="6">
        <v>100</v>
      </c>
      <c r="H339" s="6">
        <f t="shared" si="4"/>
        <v>0</v>
      </c>
      <c r="I339" s="200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</row>
    <row r="340" spans="1:70" s="8" customFormat="1" ht="47.25" x14ac:dyDescent="0.2">
      <c r="A340" s="196">
        <v>4</v>
      </c>
      <c r="B340" s="199" t="s">
        <v>167</v>
      </c>
      <c r="C340" s="196" t="s">
        <v>963</v>
      </c>
      <c r="D340" s="196" t="s">
        <v>16</v>
      </c>
      <c r="E340" s="196">
        <v>0.79</v>
      </c>
      <c r="F340" s="196">
        <v>0.86</v>
      </c>
      <c r="G340" s="196">
        <v>0.65</v>
      </c>
      <c r="H340" s="6">
        <f>100-G340/F340*100</f>
        <v>24.418604651162795</v>
      </c>
      <c r="I340" s="200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</row>
    <row r="341" spans="1:70" s="8" customFormat="1" ht="45" customHeight="1" x14ac:dyDescent="0.2">
      <c r="A341" s="196">
        <v>5</v>
      </c>
      <c r="B341" s="199" t="s">
        <v>1032</v>
      </c>
      <c r="C341" s="196" t="s">
        <v>962</v>
      </c>
      <c r="D341" s="196" t="s">
        <v>16</v>
      </c>
      <c r="E341" s="196">
        <v>87.7</v>
      </c>
      <c r="F341" s="196">
        <v>82.5</v>
      </c>
      <c r="G341" s="5">
        <v>85.7</v>
      </c>
      <c r="H341" s="6">
        <f t="shared" si="4"/>
        <v>3.8787878787878753</v>
      </c>
      <c r="I341" s="200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</row>
    <row r="342" spans="1:70" s="8" customFormat="1" ht="48" customHeight="1" x14ac:dyDescent="0.2">
      <c r="A342" s="196">
        <v>6</v>
      </c>
      <c r="B342" s="199" t="s">
        <v>245</v>
      </c>
      <c r="C342" s="196" t="s">
        <v>962</v>
      </c>
      <c r="D342" s="196" t="s">
        <v>16</v>
      </c>
      <c r="E342" s="5">
        <v>58</v>
      </c>
      <c r="F342" s="5">
        <v>60</v>
      </c>
      <c r="G342" s="5">
        <v>62</v>
      </c>
      <c r="H342" s="6">
        <f t="shared" si="4"/>
        <v>3.3333333333333428</v>
      </c>
      <c r="I342" s="200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</row>
    <row r="343" spans="1:70" s="8" customFormat="1" ht="63" x14ac:dyDescent="0.2">
      <c r="A343" s="196">
        <v>7</v>
      </c>
      <c r="B343" s="199" t="s">
        <v>1033</v>
      </c>
      <c r="C343" s="196" t="s">
        <v>962</v>
      </c>
      <c r="D343" s="196" t="s">
        <v>168</v>
      </c>
      <c r="E343" s="196">
        <v>3</v>
      </c>
      <c r="F343" s="196">
        <v>4</v>
      </c>
      <c r="G343" s="196">
        <v>4</v>
      </c>
      <c r="H343" s="6">
        <f t="shared" si="4"/>
        <v>0</v>
      </c>
      <c r="I343" s="200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</row>
    <row r="344" spans="1:70" s="8" customFormat="1" ht="47.25" customHeight="1" x14ac:dyDescent="0.2">
      <c r="A344" s="196">
        <v>8</v>
      </c>
      <c r="B344" s="199" t="s">
        <v>169</v>
      </c>
      <c r="C344" s="196" t="s">
        <v>962</v>
      </c>
      <c r="D344" s="196" t="s">
        <v>16</v>
      </c>
      <c r="E344" s="5">
        <v>61</v>
      </c>
      <c r="F344" s="5">
        <v>62</v>
      </c>
      <c r="G344" s="5">
        <v>62</v>
      </c>
      <c r="H344" s="6">
        <f t="shared" si="4"/>
        <v>0</v>
      </c>
      <c r="I344" s="200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</row>
    <row r="345" spans="1:70" s="8" customFormat="1" ht="36.75" customHeight="1" x14ac:dyDescent="0.2">
      <c r="A345" s="196">
        <v>9</v>
      </c>
      <c r="B345" s="199" t="s">
        <v>170</v>
      </c>
      <c r="C345" s="196" t="s">
        <v>962</v>
      </c>
      <c r="D345" s="196" t="s">
        <v>168</v>
      </c>
      <c r="E345" s="196">
        <v>25</v>
      </c>
      <c r="F345" s="196">
        <v>7</v>
      </c>
      <c r="G345" s="196">
        <v>7</v>
      </c>
      <c r="H345" s="6">
        <f t="shared" si="4"/>
        <v>0</v>
      </c>
      <c r="I345" s="200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</row>
    <row r="346" spans="1:70" s="8" customFormat="1" ht="33.75" customHeight="1" x14ac:dyDescent="0.2">
      <c r="A346" s="196">
        <v>10</v>
      </c>
      <c r="B346" s="199" t="s">
        <v>1034</v>
      </c>
      <c r="C346" s="196" t="s">
        <v>962</v>
      </c>
      <c r="D346" s="196" t="s">
        <v>16</v>
      </c>
      <c r="E346" s="196">
        <v>102.19</v>
      </c>
      <c r="F346" s="6">
        <v>95</v>
      </c>
      <c r="G346" s="6">
        <v>98.48</v>
      </c>
      <c r="H346" s="6">
        <f t="shared" si="4"/>
        <v>3.6631578947368553</v>
      </c>
      <c r="I346" s="200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</row>
    <row r="347" spans="1:70" s="8" customFormat="1" ht="20.25" customHeight="1" x14ac:dyDescent="0.2">
      <c r="A347" s="194" t="s">
        <v>171</v>
      </c>
      <c r="B347" s="264" t="s">
        <v>964</v>
      </c>
      <c r="C347" s="265"/>
      <c r="D347" s="265"/>
      <c r="E347" s="265"/>
      <c r="F347" s="265"/>
      <c r="G347" s="265"/>
      <c r="H347" s="265"/>
      <c r="I347" s="266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</row>
    <row r="348" spans="1:70" s="8" customFormat="1" ht="81.75" customHeight="1" x14ac:dyDescent="0.2">
      <c r="A348" s="196">
        <v>1</v>
      </c>
      <c r="B348" s="199" t="s">
        <v>1030</v>
      </c>
      <c r="C348" s="196" t="s">
        <v>962</v>
      </c>
      <c r="D348" s="196" t="s">
        <v>172</v>
      </c>
      <c r="E348" s="5">
        <v>100</v>
      </c>
      <c r="F348" s="5">
        <v>100</v>
      </c>
      <c r="G348" s="5">
        <v>100</v>
      </c>
      <c r="H348" s="6">
        <f>G348/F348*100-100</f>
        <v>0</v>
      </c>
      <c r="I348" s="215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</row>
    <row r="349" spans="1:70" s="8" customFormat="1" ht="21" customHeight="1" x14ac:dyDescent="0.2">
      <c r="A349" s="194" t="s">
        <v>173</v>
      </c>
      <c r="B349" s="264" t="s">
        <v>581</v>
      </c>
      <c r="C349" s="265"/>
      <c r="D349" s="265"/>
      <c r="E349" s="265"/>
      <c r="F349" s="265"/>
      <c r="G349" s="265"/>
      <c r="H349" s="265"/>
      <c r="I349" s="266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</row>
    <row r="350" spans="1:70" s="8" customFormat="1" ht="37.5" customHeight="1" x14ac:dyDescent="0.2">
      <c r="A350" s="201" t="s">
        <v>13</v>
      </c>
      <c r="B350" s="199" t="s">
        <v>174</v>
      </c>
      <c r="C350" s="196" t="s">
        <v>962</v>
      </c>
      <c r="D350" s="196" t="s">
        <v>52</v>
      </c>
      <c r="E350" s="18">
        <v>11502</v>
      </c>
      <c r="F350" s="18">
        <v>13179</v>
      </c>
      <c r="G350" s="18">
        <v>11202</v>
      </c>
      <c r="H350" s="6">
        <f>G350/F350*100-100</f>
        <v>-15.001138174368307</v>
      </c>
      <c r="I350" s="200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</row>
    <row r="351" spans="1:70" s="8" customFormat="1" ht="21" customHeight="1" x14ac:dyDescent="0.2">
      <c r="A351" s="194" t="s">
        <v>175</v>
      </c>
      <c r="B351" s="264" t="s">
        <v>776</v>
      </c>
      <c r="C351" s="265"/>
      <c r="D351" s="265"/>
      <c r="E351" s="265"/>
      <c r="F351" s="265"/>
      <c r="G351" s="265"/>
      <c r="H351" s="265"/>
      <c r="I351" s="266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</row>
    <row r="352" spans="1:70" s="8" customFormat="1" ht="51" customHeight="1" x14ac:dyDescent="0.2">
      <c r="A352" s="201" t="s">
        <v>13</v>
      </c>
      <c r="B352" s="199" t="s">
        <v>176</v>
      </c>
      <c r="C352" s="196" t="s">
        <v>962</v>
      </c>
      <c r="D352" s="196" t="s">
        <v>52</v>
      </c>
      <c r="E352" s="18">
        <v>8949</v>
      </c>
      <c r="F352" s="18">
        <v>9397</v>
      </c>
      <c r="G352" s="18">
        <v>8552</v>
      </c>
      <c r="H352" s="6">
        <f>G352/F352*100-100</f>
        <v>-8.9922315632648804</v>
      </c>
      <c r="I352" s="200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</row>
    <row r="353" spans="1:70" s="8" customFormat="1" ht="39" customHeight="1" x14ac:dyDescent="0.2">
      <c r="A353" s="194" t="s">
        <v>177</v>
      </c>
      <c r="B353" s="264" t="s">
        <v>965</v>
      </c>
      <c r="C353" s="265"/>
      <c r="D353" s="265"/>
      <c r="E353" s="265"/>
      <c r="F353" s="265"/>
      <c r="G353" s="265"/>
      <c r="H353" s="265"/>
      <c r="I353" s="266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</row>
    <row r="354" spans="1:70" s="8" customFormat="1" ht="65.25" customHeight="1" x14ac:dyDescent="0.2">
      <c r="A354" s="201" t="s">
        <v>13</v>
      </c>
      <c r="B354" s="199" t="s">
        <v>178</v>
      </c>
      <c r="C354" s="196" t="s">
        <v>962</v>
      </c>
      <c r="D354" s="196" t="s">
        <v>52</v>
      </c>
      <c r="E354" s="18">
        <v>128</v>
      </c>
      <c r="F354" s="18">
        <v>145</v>
      </c>
      <c r="G354" s="18">
        <v>112</v>
      </c>
      <c r="H354" s="6">
        <f>G354/F354*100-100</f>
        <v>-22.758620689655174</v>
      </c>
      <c r="I354" s="200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</row>
    <row r="355" spans="1:70" s="8" customFormat="1" ht="21.75" customHeight="1" x14ac:dyDescent="0.2">
      <c r="A355" s="194" t="s">
        <v>179</v>
      </c>
      <c r="B355" s="264" t="s">
        <v>966</v>
      </c>
      <c r="C355" s="265"/>
      <c r="D355" s="265"/>
      <c r="E355" s="265"/>
      <c r="F355" s="265"/>
      <c r="G355" s="265"/>
      <c r="H355" s="265"/>
      <c r="I355" s="266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</row>
    <row r="356" spans="1:70" s="8" customFormat="1" ht="50.25" customHeight="1" x14ac:dyDescent="0.2">
      <c r="A356" s="201" t="s">
        <v>13</v>
      </c>
      <c r="B356" s="199" t="s">
        <v>180</v>
      </c>
      <c r="C356" s="196" t="s">
        <v>962</v>
      </c>
      <c r="D356" s="196" t="s">
        <v>52</v>
      </c>
      <c r="E356" s="196">
        <v>645</v>
      </c>
      <c r="F356" s="196">
        <v>750</v>
      </c>
      <c r="G356" s="196">
        <v>693</v>
      </c>
      <c r="H356" s="6">
        <f>G356/F356*100-100</f>
        <v>-7.5999999999999943</v>
      </c>
      <c r="I356" s="200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</row>
    <row r="357" spans="1:70" s="8" customFormat="1" ht="33" customHeight="1" x14ac:dyDescent="0.2">
      <c r="A357" s="194" t="s">
        <v>181</v>
      </c>
      <c r="B357" s="264" t="s">
        <v>967</v>
      </c>
      <c r="C357" s="265"/>
      <c r="D357" s="265"/>
      <c r="E357" s="265"/>
      <c r="F357" s="265"/>
      <c r="G357" s="265"/>
      <c r="H357" s="265"/>
      <c r="I357" s="266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</row>
    <row r="358" spans="1:70" s="8" customFormat="1" ht="50.25" customHeight="1" x14ac:dyDescent="0.2">
      <c r="A358" s="201" t="s">
        <v>13</v>
      </c>
      <c r="B358" s="199" t="s">
        <v>182</v>
      </c>
      <c r="C358" s="196" t="s">
        <v>962</v>
      </c>
      <c r="D358" s="196" t="s">
        <v>52</v>
      </c>
      <c r="E358" s="18">
        <v>821</v>
      </c>
      <c r="F358" s="18">
        <v>857</v>
      </c>
      <c r="G358" s="18">
        <v>808</v>
      </c>
      <c r="H358" s="6">
        <f>G358/F358*100-100</f>
        <v>-5.7176196032672095</v>
      </c>
      <c r="I358" s="200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</row>
    <row r="359" spans="1:70" s="8" customFormat="1" ht="24.75" customHeight="1" x14ac:dyDescent="0.2">
      <c r="A359" s="194" t="s">
        <v>183</v>
      </c>
      <c r="B359" s="264" t="s">
        <v>582</v>
      </c>
      <c r="C359" s="265"/>
      <c r="D359" s="265"/>
      <c r="E359" s="265"/>
      <c r="F359" s="265"/>
      <c r="G359" s="265"/>
      <c r="H359" s="265"/>
      <c r="I359" s="266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</row>
    <row r="360" spans="1:70" s="8" customFormat="1" ht="34.5" customHeight="1" x14ac:dyDescent="0.2">
      <c r="A360" s="201" t="s">
        <v>13</v>
      </c>
      <c r="B360" s="199" t="s">
        <v>184</v>
      </c>
      <c r="C360" s="196" t="s">
        <v>962</v>
      </c>
      <c r="D360" s="196" t="s">
        <v>52</v>
      </c>
      <c r="E360" s="18">
        <v>1047</v>
      </c>
      <c r="F360" s="18">
        <v>1240</v>
      </c>
      <c r="G360" s="18">
        <v>637</v>
      </c>
      <c r="H360" s="6">
        <f>G360/F360*100-100</f>
        <v>-48.62903225806452</v>
      </c>
      <c r="I360" s="200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</row>
    <row r="361" spans="1:70" s="8" customFormat="1" ht="51.75" customHeight="1" x14ac:dyDescent="0.2">
      <c r="A361" s="194" t="s">
        <v>185</v>
      </c>
      <c r="B361" s="264" t="s">
        <v>1234</v>
      </c>
      <c r="C361" s="265"/>
      <c r="D361" s="265"/>
      <c r="E361" s="265"/>
      <c r="F361" s="265"/>
      <c r="G361" s="265"/>
      <c r="H361" s="265"/>
      <c r="I361" s="266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</row>
    <row r="362" spans="1:70" s="8" customFormat="1" ht="60" customHeight="1" x14ac:dyDescent="0.2">
      <c r="A362" s="201" t="s">
        <v>13</v>
      </c>
      <c r="B362" s="199" t="s">
        <v>186</v>
      </c>
      <c r="C362" s="196" t="s">
        <v>962</v>
      </c>
      <c r="D362" s="196" t="s">
        <v>52</v>
      </c>
      <c r="E362" s="196">
        <v>27</v>
      </c>
      <c r="F362" s="196">
        <v>35</v>
      </c>
      <c r="G362" s="196">
        <v>14</v>
      </c>
      <c r="H362" s="6">
        <f>G362/F362*100-100</f>
        <v>-60</v>
      </c>
      <c r="I362" s="200" t="s">
        <v>1243</v>
      </c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</row>
    <row r="363" spans="1:70" s="8" customFormat="1" ht="30" customHeight="1" x14ac:dyDescent="0.2">
      <c r="A363" s="194" t="s">
        <v>187</v>
      </c>
      <c r="B363" s="264" t="s">
        <v>1291</v>
      </c>
      <c r="C363" s="265"/>
      <c r="D363" s="265"/>
      <c r="E363" s="265"/>
      <c r="F363" s="265"/>
      <c r="G363" s="265"/>
      <c r="H363" s="265"/>
      <c r="I363" s="266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</row>
    <row r="364" spans="1:70" s="8" customFormat="1" ht="45.75" customHeight="1" x14ac:dyDescent="0.2">
      <c r="A364" s="201" t="s">
        <v>13</v>
      </c>
      <c r="B364" s="199" t="s">
        <v>188</v>
      </c>
      <c r="C364" s="196" t="s">
        <v>962</v>
      </c>
      <c r="D364" s="196" t="s">
        <v>52</v>
      </c>
      <c r="E364" s="18">
        <v>1605</v>
      </c>
      <c r="F364" s="18">
        <v>1750</v>
      </c>
      <c r="G364" s="18">
        <v>1619</v>
      </c>
      <c r="H364" s="6">
        <f>G364/F364*100-100</f>
        <v>-7.4857142857142804</v>
      </c>
      <c r="I364" s="200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</row>
    <row r="365" spans="1:70" s="8" customFormat="1" ht="22.5" customHeight="1" x14ac:dyDescent="0.2">
      <c r="A365" s="194" t="s">
        <v>189</v>
      </c>
      <c r="B365" s="264" t="s">
        <v>969</v>
      </c>
      <c r="C365" s="265"/>
      <c r="D365" s="265"/>
      <c r="E365" s="265"/>
      <c r="F365" s="265"/>
      <c r="G365" s="265"/>
      <c r="H365" s="265"/>
      <c r="I365" s="266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</row>
    <row r="366" spans="1:70" s="8" customFormat="1" ht="53.25" customHeight="1" x14ac:dyDescent="0.2">
      <c r="A366" s="201" t="s">
        <v>13</v>
      </c>
      <c r="B366" s="199" t="s">
        <v>192</v>
      </c>
      <c r="C366" s="196" t="s">
        <v>962</v>
      </c>
      <c r="D366" s="196" t="s">
        <v>52</v>
      </c>
      <c r="E366" s="18">
        <v>5679</v>
      </c>
      <c r="F366" s="18">
        <v>6000</v>
      </c>
      <c r="G366" s="18">
        <v>5531</v>
      </c>
      <c r="H366" s="6">
        <f>G366/F366*100-100</f>
        <v>-7.8166666666666771</v>
      </c>
      <c r="I366" s="200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</row>
    <row r="367" spans="1:70" s="8" customFormat="1" ht="21" customHeight="1" x14ac:dyDescent="0.2">
      <c r="A367" s="194" t="s">
        <v>190</v>
      </c>
      <c r="B367" s="264" t="s">
        <v>778</v>
      </c>
      <c r="C367" s="265"/>
      <c r="D367" s="265"/>
      <c r="E367" s="265"/>
      <c r="F367" s="265"/>
      <c r="G367" s="265"/>
      <c r="H367" s="265"/>
      <c r="I367" s="266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</row>
    <row r="368" spans="1:70" s="8" customFormat="1" ht="33.75" customHeight="1" x14ac:dyDescent="0.2">
      <c r="A368" s="201" t="s">
        <v>13</v>
      </c>
      <c r="B368" s="199" t="s">
        <v>194</v>
      </c>
      <c r="C368" s="196" t="s">
        <v>962</v>
      </c>
      <c r="D368" s="196" t="s">
        <v>52</v>
      </c>
      <c r="E368" s="196">
        <v>12</v>
      </c>
      <c r="F368" s="196">
        <v>12</v>
      </c>
      <c r="G368" s="196">
        <v>5</v>
      </c>
      <c r="H368" s="6">
        <f>G368/F368*100-100</f>
        <v>-58.333333333333329</v>
      </c>
      <c r="I368" s="200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</row>
    <row r="369" spans="1:70" s="8" customFormat="1" ht="20.25" customHeight="1" x14ac:dyDescent="0.2">
      <c r="A369" s="194" t="s">
        <v>191</v>
      </c>
      <c r="B369" s="264" t="s">
        <v>1088</v>
      </c>
      <c r="C369" s="265"/>
      <c r="D369" s="265"/>
      <c r="E369" s="265"/>
      <c r="F369" s="265"/>
      <c r="G369" s="265"/>
      <c r="H369" s="265"/>
      <c r="I369" s="266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</row>
    <row r="370" spans="1:70" s="8" customFormat="1" ht="39" customHeight="1" x14ac:dyDescent="0.2">
      <c r="A370" s="201" t="s">
        <v>13</v>
      </c>
      <c r="B370" s="199" t="s">
        <v>196</v>
      </c>
      <c r="C370" s="196" t="s">
        <v>962</v>
      </c>
      <c r="D370" s="196" t="s">
        <v>52</v>
      </c>
      <c r="E370" s="196">
        <v>56</v>
      </c>
      <c r="F370" s="196">
        <v>56</v>
      </c>
      <c r="G370" s="196">
        <v>52</v>
      </c>
      <c r="H370" s="216">
        <f>G370/F370*100-100</f>
        <v>-7.1428571428571388</v>
      </c>
      <c r="I370" s="200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</row>
    <row r="371" spans="1:70" s="8" customFormat="1" ht="20.25" customHeight="1" x14ac:dyDescent="0.2">
      <c r="A371" s="198" t="s">
        <v>193</v>
      </c>
      <c r="B371" s="264" t="s">
        <v>585</v>
      </c>
      <c r="C371" s="265"/>
      <c r="D371" s="265"/>
      <c r="E371" s="265"/>
      <c r="F371" s="265"/>
      <c r="G371" s="265"/>
      <c r="H371" s="265"/>
      <c r="I371" s="266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</row>
    <row r="372" spans="1:70" s="8" customFormat="1" ht="48" customHeight="1" x14ac:dyDescent="0.2">
      <c r="A372" s="201" t="s">
        <v>13</v>
      </c>
      <c r="B372" s="199" t="s">
        <v>198</v>
      </c>
      <c r="C372" s="196" t="s">
        <v>962</v>
      </c>
      <c r="D372" s="196" t="s">
        <v>52</v>
      </c>
      <c r="E372" s="196">
        <v>2</v>
      </c>
      <c r="F372" s="196">
        <v>2</v>
      </c>
      <c r="G372" s="196">
        <v>1</v>
      </c>
      <c r="H372" s="6">
        <f>G372/F372*100-100</f>
        <v>-50</v>
      </c>
      <c r="I372" s="200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</row>
    <row r="373" spans="1:70" s="8" customFormat="1" ht="21.75" customHeight="1" x14ac:dyDescent="0.2">
      <c r="A373" s="198" t="s">
        <v>195</v>
      </c>
      <c r="B373" s="264" t="s">
        <v>1228</v>
      </c>
      <c r="C373" s="265"/>
      <c r="D373" s="265"/>
      <c r="E373" s="265"/>
      <c r="F373" s="265"/>
      <c r="G373" s="265"/>
      <c r="H373" s="265"/>
      <c r="I373" s="266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</row>
    <row r="374" spans="1:70" s="8" customFormat="1" ht="50.25" customHeight="1" x14ac:dyDescent="0.2">
      <c r="A374" s="13">
        <v>1</v>
      </c>
      <c r="B374" s="199" t="s">
        <v>200</v>
      </c>
      <c r="C374" s="196" t="s">
        <v>962</v>
      </c>
      <c r="D374" s="196" t="s">
        <v>52</v>
      </c>
      <c r="E374" s="18">
        <v>1580</v>
      </c>
      <c r="F374" s="18">
        <v>1600</v>
      </c>
      <c r="G374" s="18">
        <v>1490</v>
      </c>
      <c r="H374" s="216">
        <f>G374/F374*100-100</f>
        <v>-6.875</v>
      </c>
      <c r="I374" s="200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</row>
    <row r="375" spans="1:70" s="8" customFormat="1" ht="19.5" customHeight="1" x14ac:dyDescent="0.2">
      <c r="A375" s="198" t="s">
        <v>197</v>
      </c>
      <c r="B375" s="264" t="s">
        <v>586</v>
      </c>
      <c r="C375" s="265"/>
      <c r="D375" s="265"/>
      <c r="E375" s="265"/>
      <c r="F375" s="265"/>
      <c r="G375" s="265"/>
      <c r="H375" s="265"/>
      <c r="I375" s="266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</row>
    <row r="376" spans="1:70" s="8" customFormat="1" ht="39.75" customHeight="1" x14ac:dyDescent="0.2">
      <c r="A376" s="13">
        <v>1</v>
      </c>
      <c r="B376" s="199" t="s">
        <v>202</v>
      </c>
      <c r="C376" s="196" t="s">
        <v>962</v>
      </c>
      <c r="D376" s="196" t="s">
        <v>52</v>
      </c>
      <c r="E376" s="196">
        <v>147</v>
      </c>
      <c r="F376" s="196">
        <v>150</v>
      </c>
      <c r="G376" s="196">
        <v>128</v>
      </c>
      <c r="H376" s="6">
        <f>G376/F376*100-100</f>
        <v>-14.666666666666657</v>
      </c>
      <c r="I376" s="200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</row>
    <row r="377" spans="1:70" s="8" customFormat="1" ht="24" customHeight="1" x14ac:dyDescent="0.2">
      <c r="A377" s="198" t="s">
        <v>199</v>
      </c>
      <c r="B377" s="264" t="s">
        <v>587</v>
      </c>
      <c r="C377" s="265"/>
      <c r="D377" s="265"/>
      <c r="E377" s="265"/>
      <c r="F377" s="265"/>
      <c r="G377" s="265"/>
      <c r="H377" s="265"/>
      <c r="I377" s="266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</row>
    <row r="378" spans="1:70" s="8" customFormat="1" ht="30" customHeight="1" x14ac:dyDescent="0.2">
      <c r="A378" s="13" t="s">
        <v>13</v>
      </c>
      <c r="B378" s="199" t="s">
        <v>204</v>
      </c>
      <c r="C378" s="196" t="s">
        <v>962</v>
      </c>
      <c r="D378" s="196" t="s">
        <v>52</v>
      </c>
      <c r="E378" s="196">
        <v>58</v>
      </c>
      <c r="F378" s="196">
        <v>70</v>
      </c>
      <c r="G378" s="196">
        <v>34</v>
      </c>
      <c r="H378" s="6">
        <f>G378/F378*100-100</f>
        <v>-51.428571428571431</v>
      </c>
      <c r="I378" s="200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</row>
    <row r="379" spans="1:70" s="8" customFormat="1" ht="30.75" customHeight="1" x14ac:dyDescent="0.2">
      <c r="A379" s="198" t="s">
        <v>201</v>
      </c>
      <c r="B379" s="264" t="s">
        <v>1013</v>
      </c>
      <c r="C379" s="265"/>
      <c r="D379" s="265"/>
      <c r="E379" s="265"/>
      <c r="F379" s="265"/>
      <c r="G379" s="265"/>
      <c r="H379" s="265"/>
      <c r="I379" s="266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</row>
    <row r="380" spans="1:70" s="8" customFormat="1" ht="45.75" customHeight="1" x14ac:dyDescent="0.2">
      <c r="A380" s="13">
        <v>1</v>
      </c>
      <c r="B380" s="217" t="s">
        <v>206</v>
      </c>
      <c r="C380" s="196" t="s">
        <v>962</v>
      </c>
      <c r="D380" s="196" t="s">
        <v>52</v>
      </c>
      <c r="E380" s="18">
        <v>1398</v>
      </c>
      <c r="F380" s="18">
        <v>1650</v>
      </c>
      <c r="G380" s="18">
        <v>1486</v>
      </c>
      <c r="H380" s="6">
        <f>G380/F380*100-100</f>
        <v>-9.9393939393939377</v>
      </c>
      <c r="I380" s="200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</row>
    <row r="381" spans="1:70" s="8" customFormat="1" ht="45" customHeight="1" x14ac:dyDescent="0.2">
      <c r="A381" s="196">
        <v>2</v>
      </c>
      <c r="B381" s="199" t="s">
        <v>207</v>
      </c>
      <c r="C381" s="196" t="s">
        <v>962</v>
      </c>
      <c r="D381" s="196" t="s">
        <v>52</v>
      </c>
      <c r="E381" s="18">
        <v>239</v>
      </c>
      <c r="F381" s="196">
        <v>290</v>
      </c>
      <c r="G381" s="196">
        <v>169</v>
      </c>
      <c r="H381" s="6">
        <f>G381/F381*100-100</f>
        <v>-41.724137931034477</v>
      </c>
      <c r="I381" s="200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</row>
    <row r="382" spans="1:70" s="8" customFormat="1" ht="47.25" x14ac:dyDescent="0.2">
      <c r="A382" s="201" t="s">
        <v>21</v>
      </c>
      <c r="B382" s="199" t="s">
        <v>779</v>
      </c>
      <c r="C382" s="196" t="s">
        <v>962</v>
      </c>
      <c r="D382" s="196" t="s">
        <v>52</v>
      </c>
      <c r="E382" s="18">
        <v>180</v>
      </c>
      <c r="F382" s="196">
        <v>165</v>
      </c>
      <c r="G382" s="196">
        <v>156</v>
      </c>
      <c r="H382" s="6">
        <f>G382/F382*100-100</f>
        <v>-5.4545454545454533</v>
      </c>
      <c r="I382" s="200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</row>
    <row r="383" spans="1:70" s="8" customFormat="1" ht="45.75" customHeight="1" x14ac:dyDescent="0.2">
      <c r="A383" s="198" t="s">
        <v>203</v>
      </c>
      <c r="B383" s="264" t="s">
        <v>781</v>
      </c>
      <c r="C383" s="265"/>
      <c r="D383" s="265"/>
      <c r="E383" s="265"/>
      <c r="F383" s="265"/>
      <c r="G383" s="265"/>
      <c r="H383" s="265"/>
      <c r="I383" s="266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</row>
    <row r="384" spans="1:70" s="8" customFormat="1" ht="114" customHeight="1" x14ac:dyDescent="0.2">
      <c r="A384" s="201" t="s">
        <v>13</v>
      </c>
      <c r="B384" s="199" t="s">
        <v>209</v>
      </c>
      <c r="C384" s="196" t="s">
        <v>962</v>
      </c>
      <c r="D384" s="196" t="s">
        <v>52</v>
      </c>
      <c r="E384" s="196">
        <v>20</v>
      </c>
      <c r="F384" s="196">
        <v>20</v>
      </c>
      <c r="G384" s="196">
        <v>19</v>
      </c>
      <c r="H384" s="6">
        <f>G384/F384*100-100</f>
        <v>-5</v>
      </c>
      <c r="I384" s="200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</row>
    <row r="385" spans="1:70" s="8" customFormat="1" ht="23.25" customHeight="1" x14ac:dyDescent="0.2">
      <c r="A385" s="194" t="s">
        <v>205</v>
      </c>
      <c r="B385" s="264" t="s">
        <v>782</v>
      </c>
      <c r="C385" s="265"/>
      <c r="D385" s="265"/>
      <c r="E385" s="265"/>
      <c r="F385" s="265"/>
      <c r="G385" s="265"/>
      <c r="H385" s="265"/>
      <c r="I385" s="266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</row>
    <row r="386" spans="1:70" s="8" customFormat="1" ht="47.25" customHeight="1" x14ac:dyDescent="0.2">
      <c r="A386" s="201" t="s">
        <v>13</v>
      </c>
      <c r="B386" s="199" t="s">
        <v>211</v>
      </c>
      <c r="C386" s="196" t="s">
        <v>962</v>
      </c>
      <c r="D386" s="196" t="s">
        <v>52</v>
      </c>
      <c r="E386" s="196">
        <v>115</v>
      </c>
      <c r="F386" s="196">
        <v>115</v>
      </c>
      <c r="G386" s="196">
        <v>77</v>
      </c>
      <c r="H386" s="6">
        <f>G386/F386*100-100</f>
        <v>-33.043478260869563</v>
      </c>
      <c r="I386" s="200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</row>
    <row r="387" spans="1:70" s="8" customFormat="1" ht="25.5" customHeight="1" x14ac:dyDescent="0.2">
      <c r="A387" s="194" t="s">
        <v>208</v>
      </c>
      <c r="B387" s="264" t="s">
        <v>783</v>
      </c>
      <c r="C387" s="265"/>
      <c r="D387" s="265"/>
      <c r="E387" s="265"/>
      <c r="F387" s="265"/>
      <c r="G387" s="265"/>
      <c r="H387" s="265"/>
      <c r="I387" s="266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</row>
    <row r="388" spans="1:70" s="8" customFormat="1" ht="52.5" customHeight="1" x14ac:dyDescent="0.2">
      <c r="A388" s="201" t="s">
        <v>13</v>
      </c>
      <c r="B388" s="199" t="s">
        <v>213</v>
      </c>
      <c r="C388" s="196" t="s">
        <v>962</v>
      </c>
      <c r="D388" s="196" t="s">
        <v>52</v>
      </c>
      <c r="E388" s="196">
        <v>270</v>
      </c>
      <c r="F388" s="196">
        <v>275</v>
      </c>
      <c r="G388" s="196">
        <v>133</v>
      </c>
      <c r="H388" s="6">
        <f>G388/F388*100-100</f>
        <v>-51.636363636363633</v>
      </c>
      <c r="I388" s="200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</row>
    <row r="389" spans="1:70" s="8" customFormat="1" ht="32.25" customHeight="1" x14ac:dyDescent="0.2">
      <c r="A389" s="194" t="s">
        <v>210</v>
      </c>
      <c r="B389" s="264" t="s">
        <v>1089</v>
      </c>
      <c r="C389" s="265"/>
      <c r="D389" s="265"/>
      <c r="E389" s="265"/>
      <c r="F389" s="265"/>
      <c r="G389" s="265"/>
      <c r="H389" s="265"/>
      <c r="I389" s="266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</row>
    <row r="390" spans="1:70" s="8" customFormat="1" ht="81.75" customHeight="1" x14ac:dyDescent="0.2">
      <c r="A390" s="201" t="s">
        <v>13</v>
      </c>
      <c r="B390" s="199" t="s">
        <v>780</v>
      </c>
      <c r="C390" s="196" t="s">
        <v>962</v>
      </c>
      <c r="D390" s="196" t="s">
        <v>52</v>
      </c>
      <c r="E390" s="196">
        <v>147</v>
      </c>
      <c r="F390" s="196">
        <v>125</v>
      </c>
      <c r="G390" s="196">
        <v>66</v>
      </c>
      <c r="H390" s="6">
        <f>G390/F390*100-100</f>
        <v>-47.199999999999996</v>
      </c>
      <c r="I390" s="200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</row>
    <row r="391" spans="1:70" s="8" customFormat="1" ht="33.75" customHeight="1" x14ac:dyDescent="0.2">
      <c r="A391" s="194" t="s">
        <v>212</v>
      </c>
      <c r="B391" s="264" t="s">
        <v>216</v>
      </c>
      <c r="C391" s="265"/>
      <c r="D391" s="265"/>
      <c r="E391" s="265"/>
      <c r="F391" s="265"/>
      <c r="G391" s="265"/>
      <c r="H391" s="265"/>
      <c r="I391" s="266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</row>
    <row r="392" spans="1:70" s="8" customFormat="1" ht="75" customHeight="1" x14ac:dyDescent="0.2">
      <c r="A392" s="201" t="s">
        <v>13</v>
      </c>
      <c r="B392" s="199" t="s">
        <v>970</v>
      </c>
      <c r="C392" s="196" t="s">
        <v>962</v>
      </c>
      <c r="D392" s="196" t="s">
        <v>52</v>
      </c>
      <c r="E392" s="196">
        <v>388</v>
      </c>
      <c r="F392" s="196">
        <v>430</v>
      </c>
      <c r="G392" s="196">
        <v>373</v>
      </c>
      <c r="H392" s="6">
        <f>G392/F392*100-100</f>
        <v>-13.255813953488371</v>
      </c>
      <c r="I392" s="200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</row>
    <row r="393" spans="1:70" s="8" customFormat="1" ht="31.5" customHeight="1" x14ac:dyDescent="0.2">
      <c r="A393" s="194" t="s">
        <v>214</v>
      </c>
      <c r="B393" s="264" t="s">
        <v>971</v>
      </c>
      <c r="C393" s="265"/>
      <c r="D393" s="265"/>
      <c r="E393" s="265"/>
      <c r="F393" s="265"/>
      <c r="G393" s="265"/>
      <c r="H393" s="265"/>
      <c r="I393" s="266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</row>
    <row r="394" spans="1:70" s="8" customFormat="1" ht="64.5" customHeight="1" x14ac:dyDescent="0.2">
      <c r="A394" s="201" t="s">
        <v>13</v>
      </c>
      <c r="B394" s="199" t="s">
        <v>218</v>
      </c>
      <c r="C394" s="196" t="s">
        <v>962</v>
      </c>
      <c r="D394" s="196" t="s">
        <v>52</v>
      </c>
      <c r="E394" s="196">
        <v>480</v>
      </c>
      <c r="F394" s="196">
        <v>500</v>
      </c>
      <c r="G394" s="196">
        <v>484</v>
      </c>
      <c r="H394" s="6">
        <f>G394/F394*100-100</f>
        <v>-3.2000000000000028</v>
      </c>
      <c r="I394" s="200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</row>
    <row r="395" spans="1:70" s="8" customFormat="1" ht="23.25" customHeight="1" x14ac:dyDescent="0.2">
      <c r="A395" s="194" t="s">
        <v>215</v>
      </c>
      <c r="B395" s="258" t="s">
        <v>784</v>
      </c>
      <c r="C395" s="258"/>
      <c r="D395" s="258"/>
      <c r="E395" s="258"/>
      <c r="F395" s="258"/>
      <c r="G395" s="258"/>
      <c r="H395" s="258"/>
      <c r="I395" s="258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</row>
    <row r="396" spans="1:70" s="8" customFormat="1" ht="36" customHeight="1" x14ac:dyDescent="0.2">
      <c r="A396" s="201" t="s">
        <v>13</v>
      </c>
      <c r="B396" s="199" t="s">
        <v>1035</v>
      </c>
      <c r="C396" s="196" t="s">
        <v>962</v>
      </c>
      <c r="D396" s="196" t="s">
        <v>52</v>
      </c>
      <c r="E396" s="18">
        <v>2692</v>
      </c>
      <c r="F396" s="18">
        <v>2650</v>
      </c>
      <c r="G396" s="18">
        <v>2560</v>
      </c>
      <c r="H396" s="6">
        <f>G396/F396*100-100</f>
        <v>-3.3962264150943327</v>
      </c>
      <c r="I396" s="200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</row>
    <row r="397" spans="1:70" s="8" customFormat="1" ht="42.75" customHeight="1" x14ac:dyDescent="0.2">
      <c r="A397" s="194" t="s">
        <v>217</v>
      </c>
      <c r="B397" s="258" t="s">
        <v>785</v>
      </c>
      <c r="C397" s="258"/>
      <c r="D397" s="258"/>
      <c r="E397" s="258"/>
      <c r="F397" s="258"/>
      <c r="G397" s="258"/>
      <c r="H397" s="258"/>
      <c r="I397" s="258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</row>
    <row r="398" spans="1:70" s="8" customFormat="1" ht="43.5" customHeight="1" x14ac:dyDescent="0.2">
      <c r="A398" s="201" t="s">
        <v>13</v>
      </c>
      <c r="B398" s="199" t="s">
        <v>786</v>
      </c>
      <c r="C398" s="196" t="s">
        <v>962</v>
      </c>
      <c r="D398" s="196" t="s">
        <v>493</v>
      </c>
      <c r="E398" s="18">
        <v>38315</v>
      </c>
      <c r="F398" s="18">
        <v>52548</v>
      </c>
      <c r="G398" s="18">
        <v>27236</v>
      </c>
      <c r="H398" s="6">
        <f>G398/F398*100-100</f>
        <v>-48.169292837025189</v>
      </c>
      <c r="I398" s="200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</row>
    <row r="399" spans="1:70" s="8" customFormat="1" ht="43.5" customHeight="1" x14ac:dyDescent="0.2">
      <c r="A399" s="194" t="s">
        <v>219</v>
      </c>
      <c r="B399" s="258" t="s">
        <v>785</v>
      </c>
      <c r="C399" s="258"/>
      <c r="D399" s="258"/>
      <c r="E399" s="258"/>
      <c r="F399" s="258"/>
      <c r="G399" s="258"/>
      <c r="H399" s="258"/>
      <c r="I399" s="258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</row>
    <row r="400" spans="1:70" s="8" customFormat="1" ht="31.5" x14ac:dyDescent="0.2">
      <c r="A400" s="201" t="s">
        <v>13</v>
      </c>
      <c r="B400" s="199" t="s">
        <v>786</v>
      </c>
      <c r="C400" s="196" t="s">
        <v>962</v>
      </c>
      <c r="D400" s="196" t="s">
        <v>493</v>
      </c>
      <c r="E400" s="18">
        <v>38315</v>
      </c>
      <c r="F400" s="18">
        <v>52248</v>
      </c>
      <c r="G400" s="18">
        <v>27236</v>
      </c>
      <c r="H400" s="6">
        <f>G400/F400*100-100</f>
        <v>-47.871688868473441</v>
      </c>
      <c r="I400" s="200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</row>
    <row r="401" spans="1:70" s="8" customFormat="1" ht="36" customHeight="1" x14ac:dyDescent="0.2">
      <c r="A401" s="198" t="s">
        <v>220</v>
      </c>
      <c r="B401" s="264" t="s">
        <v>588</v>
      </c>
      <c r="C401" s="265"/>
      <c r="D401" s="265"/>
      <c r="E401" s="265"/>
      <c r="F401" s="265"/>
      <c r="G401" s="265"/>
      <c r="H401" s="265"/>
      <c r="I401" s="266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</row>
    <row r="402" spans="1:70" s="8" customFormat="1" ht="59.25" customHeight="1" x14ac:dyDescent="0.2">
      <c r="A402" s="201" t="s">
        <v>13</v>
      </c>
      <c r="B402" s="199" t="s">
        <v>787</v>
      </c>
      <c r="C402" s="196" t="s">
        <v>962</v>
      </c>
      <c r="D402" s="196" t="s">
        <v>52</v>
      </c>
      <c r="E402" s="18">
        <v>137</v>
      </c>
      <c r="F402" s="18">
        <v>140</v>
      </c>
      <c r="G402" s="18">
        <v>140</v>
      </c>
      <c r="H402" s="6">
        <f>G402/F402*100-100</f>
        <v>0</v>
      </c>
      <c r="I402" s="200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</row>
    <row r="403" spans="1:70" s="8" customFormat="1" ht="23.25" customHeight="1" x14ac:dyDescent="0.2">
      <c r="A403" s="194" t="s">
        <v>221</v>
      </c>
      <c r="B403" s="264" t="s">
        <v>589</v>
      </c>
      <c r="C403" s="265"/>
      <c r="D403" s="265"/>
      <c r="E403" s="265"/>
      <c r="F403" s="265"/>
      <c r="G403" s="265"/>
      <c r="H403" s="265"/>
      <c r="I403" s="266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</row>
    <row r="404" spans="1:70" s="8" customFormat="1" ht="46.5" customHeight="1" x14ac:dyDescent="0.2">
      <c r="A404" s="201" t="s">
        <v>13</v>
      </c>
      <c r="B404" s="199" t="s">
        <v>788</v>
      </c>
      <c r="C404" s="196" t="s">
        <v>962</v>
      </c>
      <c r="D404" s="196" t="s">
        <v>52</v>
      </c>
      <c r="E404" s="196">
        <v>35</v>
      </c>
      <c r="F404" s="196">
        <v>35</v>
      </c>
      <c r="G404" s="196">
        <v>33</v>
      </c>
      <c r="H404" s="6">
        <f>G404/F404*100-100</f>
        <v>-5.7142857142857224</v>
      </c>
      <c r="I404" s="200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</row>
    <row r="405" spans="1:70" s="8" customFormat="1" ht="18.75" customHeight="1" x14ac:dyDescent="0.2">
      <c r="A405" s="194" t="s">
        <v>222</v>
      </c>
      <c r="B405" s="264" t="s">
        <v>789</v>
      </c>
      <c r="C405" s="265"/>
      <c r="D405" s="265"/>
      <c r="E405" s="265"/>
      <c r="F405" s="265"/>
      <c r="G405" s="265"/>
      <c r="H405" s="265"/>
      <c r="I405" s="266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</row>
    <row r="406" spans="1:70" s="8" customFormat="1" ht="84" customHeight="1" x14ac:dyDescent="0.2">
      <c r="A406" s="201" t="s">
        <v>13</v>
      </c>
      <c r="B406" s="199" t="s">
        <v>972</v>
      </c>
      <c r="C406" s="196" t="s">
        <v>962</v>
      </c>
      <c r="D406" s="196" t="s">
        <v>225</v>
      </c>
      <c r="E406" s="5">
        <v>100</v>
      </c>
      <c r="F406" s="5">
        <v>100</v>
      </c>
      <c r="G406" s="5">
        <v>100</v>
      </c>
      <c r="H406" s="6">
        <f>G406/F406*100-100</f>
        <v>0</v>
      </c>
      <c r="I406" s="200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</row>
    <row r="407" spans="1:70" s="8" customFormat="1" ht="31.5" customHeight="1" x14ac:dyDescent="0.2">
      <c r="A407" s="194" t="s">
        <v>223</v>
      </c>
      <c r="B407" s="264" t="s">
        <v>227</v>
      </c>
      <c r="C407" s="265"/>
      <c r="D407" s="265"/>
      <c r="E407" s="265"/>
      <c r="F407" s="265"/>
      <c r="G407" s="265"/>
      <c r="H407" s="265"/>
      <c r="I407" s="266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</row>
    <row r="408" spans="1:70" s="8" customFormat="1" ht="36" customHeight="1" x14ac:dyDescent="0.2">
      <c r="A408" s="201" t="s">
        <v>13</v>
      </c>
      <c r="B408" s="199" t="s">
        <v>919</v>
      </c>
      <c r="C408" s="196" t="s">
        <v>962</v>
      </c>
      <c r="D408" s="196" t="s">
        <v>52</v>
      </c>
      <c r="E408" s="196">
        <v>241</v>
      </c>
      <c r="F408" s="196">
        <v>232</v>
      </c>
      <c r="G408" s="196">
        <v>235</v>
      </c>
      <c r="H408" s="6">
        <f>G408/F408*100-100</f>
        <v>1.2931034482758719</v>
      </c>
      <c r="I408" s="200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</row>
    <row r="409" spans="1:70" s="8" customFormat="1" ht="36" customHeight="1" x14ac:dyDescent="0.2">
      <c r="A409" s="194" t="s">
        <v>224</v>
      </c>
      <c r="B409" s="264" t="s">
        <v>720</v>
      </c>
      <c r="C409" s="265"/>
      <c r="D409" s="265"/>
      <c r="E409" s="265"/>
      <c r="F409" s="265"/>
      <c r="G409" s="265"/>
      <c r="H409" s="265"/>
      <c r="I409" s="266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</row>
    <row r="410" spans="1:70" s="8" customFormat="1" ht="42.75" customHeight="1" x14ac:dyDescent="0.2">
      <c r="A410" s="201" t="s">
        <v>13</v>
      </c>
      <c r="B410" s="199" t="s">
        <v>920</v>
      </c>
      <c r="C410" s="196" t="s">
        <v>962</v>
      </c>
      <c r="D410" s="196" t="s">
        <v>973</v>
      </c>
      <c r="E410" s="196">
        <v>22</v>
      </c>
      <c r="F410" s="196">
        <v>30</v>
      </c>
      <c r="G410" s="196">
        <v>36</v>
      </c>
      <c r="H410" s="6">
        <f>G410/F410*100-100</f>
        <v>20</v>
      </c>
      <c r="I410" s="200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</row>
    <row r="411" spans="1:70" s="8" customFormat="1" ht="31.5" customHeight="1" x14ac:dyDescent="0.2">
      <c r="A411" s="194" t="s">
        <v>226</v>
      </c>
      <c r="B411" s="264" t="s">
        <v>974</v>
      </c>
      <c r="C411" s="265"/>
      <c r="D411" s="265"/>
      <c r="E411" s="265"/>
      <c r="F411" s="265"/>
      <c r="G411" s="265"/>
      <c r="H411" s="265"/>
      <c r="I411" s="266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</row>
    <row r="412" spans="1:70" s="8" customFormat="1" ht="53.25" customHeight="1" x14ac:dyDescent="0.2">
      <c r="A412" s="201" t="s">
        <v>13</v>
      </c>
      <c r="B412" s="199" t="s">
        <v>975</v>
      </c>
      <c r="C412" s="196" t="s">
        <v>962</v>
      </c>
      <c r="D412" s="196" t="s">
        <v>52</v>
      </c>
      <c r="E412" s="196">
        <v>35</v>
      </c>
      <c r="F412" s="196">
        <v>33</v>
      </c>
      <c r="G412" s="196">
        <v>15</v>
      </c>
      <c r="H412" s="6">
        <f>G412/F412*100-100</f>
        <v>-54.545454545454547</v>
      </c>
      <c r="I412" s="200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</row>
    <row r="413" spans="1:70" s="8" customFormat="1" ht="30.75" customHeight="1" x14ac:dyDescent="0.2">
      <c r="A413" s="194" t="s">
        <v>228</v>
      </c>
      <c r="B413" s="264" t="s">
        <v>921</v>
      </c>
      <c r="C413" s="265"/>
      <c r="D413" s="265"/>
      <c r="E413" s="265"/>
      <c r="F413" s="265"/>
      <c r="G413" s="265"/>
      <c r="H413" s="265"/>
      <c r="I413" s="266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</row>
    <row r="414" spans="1:70" s="8" customFormat="1" ht="37.5" customHeight="1" x14ac:dyDescent="0.2">
      <c r="A414" s="201" t="s">
        <v>13</v>
      </c>
      <c r="B414" s="199" t="s">
        <v>976</v>
      </c>
      <c r="C414" s="196" t="s">
        <v>962</v>
      </c>
      <c r="D414" s="196" t="s">
        <v>52</v>
      </c>
      <c r="E414" s="18">
        <v>1542</v>
      </c>
      <c r="F414" s="18">
        <v>1678</v>
      </c>
      <c r="G414" s="18">
        <v>1602</v>
      </c>
      <c r="H414" s="6">
        <f>G414/F414*100-100</f>
        <v>-4.5292014302741279</v>
      </c>
      <c r="I414" s="200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</row>
    <row r="415" spans="1:70" s="8" customFormat="1" ht="20.25" customHeight="1" x14ac:dyDescent="0.2">
      <c r="A415" s="194" t="s">
        <v>231</v>
      </c>
      <c r="B415" s="264" t="s">
        <v>735</v>
      </c>
      <c r="C415" s="265"/>
      <c r="D415" s="265"/>
      <c r="E415" s="265"/>
      <c r="F415" s="265"/>
      <c r="G415" s="265"/>
      <c r="H415" s="265"/>
      <c r="I415" s="266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</row>
    <row r="416" spans="1:70" s="8" customFormat="1" ht="46.5" customHeight="1" x14ac:dyDescent="0.2">
      <c r="A416" s="196">
        <v>1</v>
      </c>
      <c r="B416" s="199" t="s">
        <v>790</v>
      </c>
      <c r="C416" s="196" t="s">
        <v>962</v>
      </c>
      <c r="D416" s="196" t="s">
        <v>977</v>
      </c>
      <c r="E416" s="196">
        <v>603.70000000000005</v>
      </c>
      <c r="F416" s="196">
        <v>550.1</v>
      </c>
      <c r="G416" s="196">
        <v>463.51</v>
      </c>
      <c r="H416" s="6">
        <f>G416/F416*100-100</f>
        <v>-15.740774404653706</v>
      </c>
      <c r="I416" s="200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</row>
    <row r="417" spans="1:70" s="8" customFormat="1" ht="46.5" customHeight="1" x14ac:dyDescent="0.2">
      <c r="A417" s="201" t="s">
        <v>17</v>
      </c>
      <c r="B417" s="199" t="s">
        <v>791</v>
      </c>
      <c r="C417" s="196" t="s">
        <v>962</v>
      </c>
      <c r="D417" s="196" t="s">
        <v>172</v>
      </c>
      <c r="E417" s="5">
        <v>100</v>
      </c>
      <c r="F417" s="5">
        <v>100</v>
      </c>
      <c r="G417" s="5">
        <v>100</v>
      </c>
      <c r="H417" s="6">
        <f>G417/F417*100-100</f>
        <v>0</v>
      </c>
      <c r="I417" s="200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</row>
    <row r="418" spans="1:70" s="44" customFormat="1" ht="19.5" customHeight="1" x14ac:dyDescent="0.2">
      <c r="A418" s="194" t="s">
        <v>232</v>
      </c>
      <c r="B418" s="264" t="s">
        <v>233</v>
      </c>
      <c r="C418" s="265"/>
      <c r="D418" s="265"/>
      <c r="E418" s="265"/>
      <c r="F418" s="265"/>
      <c r="G418" s="265"/>
      <c r="H418" s="265"/>
      <c r="I418" s="266"/>
      <c r="J418" s="136"/>
      <c r="K418" s="136"/>
      <c r="L418" s="136"/>
      <c r="M418" s="136"/>
      <c r="N418" s="136"/>
      <c r="O418" s="136"/>
      <c r="P418" s="136"/>
      <c r="Q418" s="136"/>
      <c r="R418" s="136"/>
      <c r="S418" s="136"/>
      <c r="T418" s="136"/>
      <c r="U418" s="136"/>
      <c r="V418" s="136"/>
      <c r="W418" s="136"/>
      <c r="X418" s="136"/>
      <c r="Y418" s="136"/>
      <c r="Z418" s="136"/>
      <c r="AA418" s="136"/>
      <c r="AB418" s="136"/>
      <c r="AC418" s="136"/>
      <c r="AD418" s="136"/>
      <c r="AE418" s="136"/>
      <c r="AF418" s="136"/>
      <c r="AG418" s="136"/>
      <c r="AH418" s="136"/>
      <c r="AI418" s="136"/>
      <c r="AJ418" s="136"/>
      <c r="AK418" s="136"/>
      <c r="AL418" s="136"/>
      <c r="AM418" s="136"/>
      <c r="AN418" s="136"/>
      <c r="AO418" s="136"/>
      <c r="AP418" s="136"/>
      <c r="AQ418" s="136"/>
      <c r="AR418" s="136"/>
      <c r="AS418" s="136"/>
      <c r="AT418" s="136"/>
      <c r="AU418" s="136"/>
      <c r="AV418" s="136"/>
      <c r="AW418" s="136"/>
      <c r="AX418" s="136"/>
      <c r="AY418" s="136"/>
      <c r="AZ418" s="136"/>
      <c r="BA418" s="136"/>
      <c r="BB418" s="136"/>
      <c r="BC418" s="136"/>
      <c r="BD418" s="136"/>
      <c r="BE418" s="136"/>
      <c r="BF418" s="136"/>
      <c r="BG418" s="136"/>
      <c r="BH418" s="136"/>
      <c r="BI418" s="136"/>
      <c r="BJ418" s="136"/>
      <c r="BK418" s="136"/>
      <c r="BL418" s="136"/>
      <c r="BM418" s="136"/>
      <c r="BN418" s="136"/>
      <c r="BO418" s="136"/>
      <c r="BP418" s="136"/>
      <c r="BQ418" s="136"/>
      <c r="BR418" s="136"/>
    </row>
    <row r="419" spans="1:70" s="8" customFormat="1" ht="48.75" customHeight="1" x14ac:dyDescent="0.2">
      <c r="A419" s="196">
        <v>1</v>
      </c>
      <c r="B419" s="199" t="s">
        <v>234</v>
      </c>
      <c r="C419" s="196" t="s">
        <v>962</v>
      </c>
      <c r="D419" s="196" t="s">
        <v>977</v>
      </c>
      <c r="E419" s="196">
        <v>603.70000000000005</v>
      </c>
      <c r="F419" s="196">
        <v>550.1</v>
      </c>
      <c r="G419" s="196">
        <v>463.51</v>
      </c>
      <c r="H419" s="6">
        <f>G419/F419*100-100</f>
        <v>-15.740774404653706</v>
      </c>
      <c r="I419" s="200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</row>
    <row r="420" spans="1:70" s="8" customFormat="1" ht="33" customHeight="1" x14ac:dyDescent="0.2">
      <c r="A420" s="196">
        <v>2</v>
      </c>
      <c r="B420" s="199" t="s">
        <v>235</v>
      </c>
      <c r="C420" s="196" t="s">
        <v>962</v>
      </c>
      <c r="D420" s="196" t="s">
        <v>172</v>
      </c>
      <c r="E420" s="5">
        <v>90</v>
      </c>
      <c r="F420" s="5">
        <v>90</v>
      </c>
      <c r="G420" s="5">
        <v>90</v>
      </c>
      <c r="H420" s="6">
        <f>G420/F420*100-100</f>
        <v>0</v>
      </c>
      <c r="I420" s="200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</row>
    <row r="421" spans="1:70" s="8" customFormat="1" ht="45.75" customHeight="1" x14ac:dyDescent="0.2">
      <c r="A421" s="196">
        <v>3</v>
      </c>
      <c r="B421" s="199" t="s">
        <v>791</v>
      </c>
      <c r="C421" s="196" t="s">
        <v>962</v>
      </c>
      <c r="D421" s="196" t="s">
        <v>172</v>
      </c>
      <c r="E421" s="5">
        <v>100</v>
      </c>
      <c r="F421" s="5">
        <v>100</v>
      </c>
      <c r="G421" s="5">
        <v>100</v>
      </c>
      <c r="H421" s="6">
        <f>G421/F421*100-100</f>
        <v>0</v>
      </c>
      <c r="I421" s="200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</row>
    <row r="422" spans="1:70" s="8" customFormat="1" ht="21.75" customHeight="1" x14ac:dyDescent="0.2">
      <c r="A422" s="194" t="s">
        <v>236</v>
      </c>
      <c r="B422" s="264" t="s">
        <v>736</v>
      </c>
      <c r="C422" s="265"/>
      <c r="D422" s="265"/>
      <c r="E422" s="265"/>
      <c r="F422" s="265"/>
      <c r="G422" s="265"/>
      <c r="H422" s="265"/>
      <c r="I422" s="266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</row>
    <row r="423" spans="1:70" s="8" customFormat="1" ht="52.5" customHeight="1" x14ac:dyDescent="0.2">
      <c r="A423" s="196">
        <v>1</v>
      </c>
      <c r="B423" s="199" t="s">
        <v>167</v>
      </c>
      <c r="C423" s="196" t="s">
        <v>963</v>
      </c>
      <c r="D423" s="196" t="s">
        <v>172</v>
      </c>
      <c r="E423" s="196">
        <v>0.79</v>
      </c>
      <c r="F423" s="196">
        <v>0.86</v>
      </c>
      <c r="G423" s="196">
        <v>0.65</v>
      </c>
      <c r="H423" s="6">
        <f>100-G423/F423*100</f>
        <v>24.418604651162795</v>
      </c>
      <c r="I423" s="200" t="s">
        <v>1242</v>
      </c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</row>
    <row r="424" spans="1:70" s="8" customFormat="1" ht="53.25" customHeight="1" x14ac:dyDescent="0.2">
      <c r="A424" s="196">
        <v>2</v>
      </c>
      <c r="B424" s="199" t="s">
        <v>237</v>
      </c>
      <c r="C424" s="196" t="s">
        <v>962</v>
      </c>
      <c r="D424" s="196" t="s">
        <v>172</v>
      </c>
      <c r="E424" s="196">
        <v>87.7</v>
      </c>
      <c r="F424" s="196">
        <v>82.5</v>
      </c>
      <c r="G424" s="196">
        <v>85.7</v>
      </c>
      <c r="H424" s="6">
        <f t="shared" ref="H424:H425" si="5">G424/F424*100-100</f>
        <v>3.8787878787878753</v>
      </c>
      <c r="I424" s="200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</row>
    <row r="425" spans="1:70" s="8" customFormat="1" ht="60.75" customHeight="1" x14ac:dyDescent="0.2">
      <c r="A425" s="196">
        <v>3</v>
      </c>
      <c r="B425" s="199" t="s">
        <v>245</v>
      </c>
      <c r="C425" s="196" t="s">
        <v>962</v>
      </c>
      <c r="D425" s="196" t="s">
        <v>172</v>
      </c>
      <c r="E425" s="5">
        <v>58</v>
      </c>
      <c r="F425" s="5">
        <v>60</v>
      </c>
      <c r="G425" s="5">
        <v>62</v>
      </c>
      <c r="H425" s="6">
        <f t="shared" si="5"/>
        <v>3.3333333333333428</v>
      </c>
      <c r="I425" s="200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</row>
    <row r="426" spans="1:70" s="44" customFormat="1" ht="39.75" customHeight="1" x14ac:dyDescent="0.2">
      <c r="A426" s="194" t="s">
        <v>238</v>
      </c>
      <c r="B426" s="264" t="s">
        <v>239</v>
      </c>
      <c r="C426" s="265"/>
      <c r="D426" s="265"/>
      <c r="E426" s="265"/>
      <c r="F426" s="265"/>
      <c r="G426" s="265"/>
      <c r="H426" s="265"/>
      <c r="I426" s="266"/>
      <c r="J426" s="136"/>
      <c r="K426" s="136"/>
      <c r="L426" s="136"/>
      <c r="M426" s="136"/>
      <c r="N426" s="136"/>
      <c r="O426" s="136"/>
      <c r="P426" s="136"/>
      <c r="Q426" s="136"/>
      <c r="R426" s="136"/>
      <c r="S426" s="136"/>
      <c r="T426" s="136"/>
      <c r="U426" s="136"/>
      <c r="V426" s="136"/>
      <c r="W426" s="136"/>
      <c r="X426" s="136"/>
      <c r="Y426" s="136"/>
      <c r="Z426" s="136"/>
      <c r="AA426" s="136"/>
      <c r="AB426" s="136"/>
      <c r="AC426" s="136"/>
      <c r="AD426" s="136"/>
      <c r="AE426" s="136"/>
      <c r="AF426" s="136"/>
      <c r="AG426" s="136"/>
      <c r="AH426" s="136"/>
      <c r="AI426" s="136"/>
      <c r="AJ426" s="136"/>
      <c r="AK426" s="136"/>
      <c r="AL426" s="136"/>
      <c r="AM426" s="136"/>
      <c r="AN426" s="136"/>
      <c r="AO426" s="136"/>
      <c r="AP426" s="136"/>
      <c r="AQ426" s="136"/>
      <c r="AR426" s="136"/>
      <c r="AS426" s="136"/>
      <c r="AT426" s="136"/>
      <c r="AU426" s="136"/>
      <c r="AV426" s="136"/>
      <c r="AW426" s="136"/>
      <c r="AX426" s="136"/>
      <c r="AY426" s="136"/>
      <c r="AZ426" s="136"/>
      <c r="BA426" s="136"/>
      <c r="BB426" s="136"/>
      <c r="BC426" s="136"/>
      <c r="BD426" s="136"/>
      <c r="BE426" s="136"/>
      <c r="BF426" s="136"/>
      <c r="BG426" s="136"/>
      <c r="BH426" s="136"/>
      <c r="BI426" s="136"/>
      <c r="BJ426" s="136"/>
      <c r="BK426" s="136"/>
      <c r="BL426" s="136"/>
      <c r="BM426" s="136"/>
      <c r="BN426" s="136"/>
      <c r="BO426" s="136"/>
      <c r="BP426" s="136"/>
      <c r="BQ426" s="136"/>
      <c r="BR426" s="136"/>
    </row>
    <row r="427" spans="1:70" s="8" customFormat="1" ht="36" customHeight="1" x14ac:dyDescent="0.2">
      <c r="A427" s="196">
        <v>1</v>
      </c>
      <c r="B427" s="199" t="s">
        <v>167</v>
      </c>
      <c r="C427" s="196" t="s">
        <v>963</v>
      </c>
      <c r="D427" s="196" t="s">
        <v>172</v>
      </c>
      <c r="E427" s="196">
        <v>0.79</v>
      </c>
      <c r="F427" s="196">
        <v>0.86</v>
      </c>
      <c r="G427" s="196">
        <v>0.65</v>
      </c>
      <c r="H427" s="6">
        <f>100-(G427/F427*100)</f>
        <v>24.418604651162795</v>
      </c>
      <c r="I427" s="200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</row>
    <row r="428" spans="1:70" s="8" customFormat="1" ht="56.25" customHeight="1" x14ac:dyDescent="0.2">
      <c r="A428" s="201" t="s">
        <v>17</v>
      </c>
      <c r="B428" s="199" t="s">
        <v>237</v>
      </c>
      <c r="C428" s="196" t="s">
        <v>962</v>
      </c>
      <c r="D428" s="196" t="s">
        <v>172</v>
      </c>
      <c r="E428" s="196">
        <v>87.7</v>
      </c>
      <c r="F428" s="196">
        <v>82.5</v>
      </c>
      <c r="G428" s="196">
        <v>85.7</v>
      </c>
      <c r="H428" s="6">
        <f>G428/F428*100-100</f>
        <v>3.8787878787878753</v>
      </c>
      <c r="I428" s="200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</row>
    <row r="429" spans="1:70" s="44" customFormat="1" ht="34.5" customHeight="1" x14ac:dyDescent="0.2">
      <c r="A429" s="194" t="s">
        <v>241</v>
      </c>
      <c r="B429" s="264" t="s">
        <v>242</v>
      </c>
      <c r="C429" s="265"/>
      <c r="D429" s="265"/>
      <c r="E429" s="265"/>
      <c r="F429" s="265"/>
      <c r="G429" s="265"/>
      <c r="H429" s="265"/>
      <c r="I429" s="266"/>
      <c r="J429" s="136"/>
      <c r="K429" s="136"/>
      <c r="L429" s="136"/>
      <c r="M429" s="136"/>
      <c r="N429" s="136"/>
      <c r="O429" s="136"/>
      <c r="P429" s="136"/>
      <c r="Q429" s="136"/>
      <c r="R429" s="136"/>
      <c r="S429" s="136"/>
      <c r="T429" s="136"/>
      <c r="U429" s="136"/>
      <c r="V429" s="136"/>
      <c r="W429" s="136"/>
      <c r="X429" s="136"/>
      <c r="Y429" s="136"/>
      <c r="Z429" s="136"/>
      <c r="AA429" s="136"/>
      <c r="AB429" s="136"/>
      <c r="AC429" s="136"/>
      <c r="AD429" s="136"/>
      <c r="AE429" s="136"/>
      <c r="AF429" s="136"/>
      <c r="AG429" s="136"/>
      <c r="AH429" s="136"/>
      <c r="AI429" s="136"/>
      <c r="AJ429" s="136"/>
      <c r="AK429" s="136"/>
      <c r="AL429" s="136"/>
      <c r="AM429" s="136"/>
      <c r="AN429" s="136"/>
      <c r="AO429" s="136"/>
      <c r="AP429" s="136"/>
      <c r="AQ429" s="136"/>
      <c r="AR429" s="136"/>
      <c r="AS429" s="136"/>
      <c r="AT429" s="136"/>
      <c r="AU429" s="136"/>
      <c r="AV429" s="136"/>
      <c r="AW429" s="136"/>
      <c r="AX429" s="136"/>
      <c r="AY429" s="136"/>
      <c r="AZ429" s="136"/>
      <c r="BA429" s="136"/>
      <c r="BB429" s="136"/>
      <c r="BC429" s="136"/>
      <c r="BD429" s="136"/>
      <c r="BE429" s="136"/>
      <c r="BF429" s="136"/>
      <c r="BG429" s="136"/>
      <c r="BH429" s="136"/>
      <c r="BI429" s="136"/>
      <c r="BJ429" s="136"/>
      <c r="BK429" s="136"/>
      <c r="BL429" s="136"/>
      <c r="BM429" s="136"/>
      <c r="BN429" s="136"/>
      <c r="BO429" s="136"/>
      <c r="BP429" s="136"/>
      <c r="BQ429" s="136"/>
      <c r="BR429" s="136"/>
    </row>
    <row r="430" spans="1:70" s="8" customFormat="1" ht="81" customHeight="1" x14ac:dyDescent="0.2">
      <c r="A430" s="201" t="s">
        <v>13</v>
      </c>
      <c r="B430" s="199" t="s">
        <v>243</v>
      </c>
      <c r="C430" s="196" t="s">
        <v>962</v>
      </c>
      <c r="D430" s="196" t="s">
        <v>240</v>
      </c>
      <c r="E430" s="18">
        <v>4854</v>
      </c>
      <c r="F430" s="18">
        <v>4854</v>
      </c>
      <c r="G430" s="18">
        <v>4772</v>
      </c>
      <c r="H430" s="6">
        <f>G430/F430*100-100</f>
        <v>-1.6893283889575628</v>
      </c>
      <c r="I430" s="200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</row>
    <row r="431" spans="1:70" s="8" customFormat="1" ht="35.25" customHeight="1" x14ac:dyDescent="0.2">
      <c r="A431" s="194" t="s">
        <v>244</v>
      </c>
      <c r="B431" s="264" t="s">
        <v>590</v>
      </c>
      <c r="C431" s="265"/>
      <c r="D431" s="265"/>
      <c r="E431" s="265"/>
      <c r="F431" s="265"/>
      <c r="G431" s="265"/>
      <c r="H431" s="265"/>
      <c r="I431" s="266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</row>
    <row r="432" spans="1:70" s="8" customFormat="1" ht="70.5" customHeight="1" x14ac:dyDescent="0.2">
      <c r="A432" s="201" t="s">
        <v>13</v>
      </c>
      <c r="B432" s="199" t="s">
        <v>245</v>
      </c>
      <c r="C432" s="196" t="s">
        <v>962</v>
      </c>
      <c r="D432" s="196" t="s">
        <v>172</v>
      </c>
      <c r="E432" s="196">
        <v>58</v>
      </c>
      <c r="F432" s="196">
        <v>60</v>
      </c>
      <c r="G432" s="196">
        <v>62</v>
      </c>
      <c r="H432" s="6">
        <f>G432/F432*100-100</f>
        <v>3.3333333333333428</v>
      </c>
      <c r="I432" s="200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</row>
    <row r="433" spans="1:70" s="8" customFormat="1" ht="18" customHeight="1" x14ac:dyDescent="0.2">
      <c r="A433" s="194" t="s">
        <v>247</v>
      </c>
      <c r="B433" s="264" t="s">
        <v>978</v>
      </c>
      <c r="C433" s="265"/>
      <c r="D433" s="265"/>
      <c r="E433" s="265"/>
      <c r="F433" s="265"/>
      <c r="G433" s="265"/>
      <c r="H433" s="265"/>
      <c r="I433" s="266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</row>
    <row r="434" spans="1:70" s="8" customFormat="1" ht="51.75" customHeight="1" x14ac:dyDescent="0.2">
      <c r="A434" s="196">
        <v>1</v>
      </c>
      <c r="B434" s="199" t="s">
        <v>1033</v>
      </c>
      <c r="C434" s="196" t="s">
        <v>962</v>
      </c>
      <c r="D434" s="196" t="s">
        <v>168</v>
      </c>
      <c r="E434" s="18">
        <v>3</v>
      </c>
      <c r="F434" s="196">
        <v>4</v>
      </c>
      <c r="G434" s="196">
        <v>4</v>
      </c>
      <c r="H434" s="6">
        <f>G434/F434*100-100</f>
        <v>0</v>
      </c>
      <c r="I434" s="215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</row>
    <row r="435" spans="1:70" s="8" customFormat="1" ht="45.75" customHeight="1" x14ac:dyDescent="0.2">
      <c r="A435" s="201" t="s">
        <v>17</v>
      </c>
      <c r="B435" s="199" t="s">
        <v>169</v>
      </c>
      <c r="C435" s="196" t="s">
        <v>962</v>
      </c>
      <c r="D435" s="196" t="s">
        <v>172</v>
      </c>
      <c r="E435" s="196">
        <v>61</v>
      </c>
      <c r="F435" s="196">
        <v>62</v>
      </c>
      <c r="G435" s="196">
        <v>62</v>
      </c>
      <c r="H435" s="6">
        <f>G435/F435*100-100</f>
        <v>0</v>
      </c>
      <c r="I435" s="215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</row>
    <row r="436" spans="1:70" s="44" customFormat="1" ht="36" customHeight="1" x14ac:dyDescent="0.2">
      <c r="A436" s="194" t="s">
        <v>248</v>
      </c>
      <c r="B436" s="264" t="s">
        <v>979</v>
      </c>
      <c r="C436" s="265"/>
      <c r="D436" s="265"/>
      <c r="E436" s="265"/>
      <c r="F436" s="265"/>
      <c r="G436" s="265"/>
      <c r="H436" s="265"/>
      <c r="I436" s="266"/>
      <c r="J436" s="136"/>
      <c r="K436" s="136"/>
      <c r="L436" s="136"/>
      <c r="M436" s="136"/>
      <c r="N436" s="136"/>
      <c r="O436" s="136"/>
      <c r="P436" s="136"/>
      <c r="Q436" s="136"/>
      <c r="R436" s="136"/>
      <c r="S436" s="136"/>
      <c r="T436" s="136"/>
      <c r="U436" s="136"/>
      <c r="V436" s="136"/>
      <c r="W436" s="136"/>
      <c r="X436" s="136"/>
      <c r="Y436" s="136"/>
      <c r="Z436" s="136"/>
      <c r="AA436" s="136"/>
      <c r="AB436" s="136"/>
      <c r="AC436" s="136"/>
      <c r="AD436" s="136"/>
      <c r="AE436" s="136"/>
      <c r="AF436" s="136"/>
      <c r="AG436" s="136"/>
      <c r="AH436" s="136"/>
      <c r="AI436" s="136"/>
      <c r="AJ436" s="136"/>
      <c r="AK436" s="136"/>
      <c r="AL436" s="136"/>
      <c r="AM436" s="136"/>
      <c r="AN436" s="136"/>
      <c r="AO436" s="136"/>
      <c r="AP436" s="136"/>
      <c r="AQ436" s="136"/>
      <c r="AR436" s="136"/>
      <c r="AS436" s="136"/>
      <c r="AT436" s="136"/>
      <c r="AU436" s="136"/>
      <c r="AV436" s="136"/>
      <c r="AW436" s="136"/>
      <c r="AX436" s="136"/>
      <c r="AY436" s="136"/>
      <c r="AZ436" s="136"/>
      <c r="BA436" s="136"/>
      <c r="BB436" s="136"/>
      <c r="BC436" s="136"/>
      <c r="BD436" s="136"/>
      <c r="BE436" s="136"/>
      <c r="BF436" s="136"/>
      <c r="BG436" s="136"/>
      <c r="BH436" s="136"/>
      <c r="BI436" s="136"/>
      <c r="BJ436" s="136"/>
      <c r="BK436" s="136"/>
      <c r="BL436" s="136"/>
      <c r="BM436" s="136"/>
      <c r="BN436" s="136"/>
      <c r="BO436" s="136"/>
      <c r="BP436" s="136"/>
      <c r="BQ436" s="136"/>
      <c r="BR436" s="136"/>
    </row>
    <row r="437" spans="1:70" s="8" customFormat="1" ht="48" customHeight="1" x14ac:dyDescent="0.2">
      <c r="A437" s="201" t="s">
        <v>13</v>
      </c>
      <c r="B437" s="199" t="s">
        <v>980</v>
      </c>
      <c r="C437" s="196" t="s">
        <v>962</v>
      </c>
      <c r="D437" s="196" t="s">
        <v>168</v>
      </c>
      <c r="E437" s="196">
        <v>3</v>
      </c>
      <c r="F437" s="196">
        <v>4</v>
      </c>
      <c r="G437" s="196">
        <v>4</v>
      </c>
      <c r="H437" s="6">
        <f>G437/F437*100-100</f>
        <v>0</v>
      </c>
      <c r="I437" s="200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</row>
    <row r="438" spans="1:70" s="44" customFormat="1" ht="21.75" customHeight="1" x14ac:dyDescent="0.2">
      <c r="A438" s="194" t="s">
        <v>249</v>
      </c>
      <c r="B438" s="264" t="s">
        <v>591</v>
      </c>
      <c r="C438" s="265"/>
      <c r="D438" s="265"/>
      <c r="E438" s="265"/>
      <c r="F438" s="265"/>
      <c r="G438" s="265"/>
      <c r="H438" s="265"/>
      <c r="I438" s="266"/>
      <c r="J438" s="136"/>
      <c r="K438" s="136"/>
      <c r="L438" s="136"/>
      <c r="M438" s="136"/>
      <c r="N438" s="136"/>
      <c r="O438" s="136"/>
      <c r="P438" s="136"/>
      <c r="Q438" s="136"/>
      <c r="R438" s="136"/>
      <c r="S438" s="136"/>
      <c r="T438" s="136"/>
      <c r="U438" s="136"/>
      <c r="V438" s="136"/>
      <c r="W438" s="136"/>
      <c r="X438" s="136"/>
      <c r="Y438" s="136"/>
      <c r="Z438" s="136"/>
      <c r="AA438" s="136"/>
      <c r="AB438" s="136"/>
      <c r="AC438" s="136"/>
      <c r="AD438" s="136"/>
      <c r="AE438" s="136"/>
      <c r="AF438" s="136"/>
      <c r="AG438" s="136"/>
      <c r="AH438" s="136"/>
      <c r="AI438" s="136"/>
      <c r="AJ438" s="136"/>
      <c r="AK438" s="136"/>
      <c r="AL438" s="136"/>
      <c r="AM438" s="136"/>
      <c r="AN438" s="136"/>
      <c r="AO438" s="136"/>
      <c r="AP438" s="136"/>
      <c r="AQ438" s="136"/>
      <c r="AR438" s="136"/>
      <c r="AS438" s="136"/>
      <c r="AT438" s="136"/>
      <c r="AU438" s="136"/>
      <c r="AV438" s="136"/>
      <c r="AW438" s="136"/>
      <c r="AX438" s="136"/>
      <c r="AY438" s="136"/>
      <c r="AZ438" s="136"/>
      <c r="BA438" s="136"/>
      <c r="BB438" s="136"/>
      <c r="BC438" s="136"/>
      <c r="BD438" s="136"/>
      <c r="BE438" s="136"/>
      <c r="BF438" s="136"/>
      <c r="BG438" s="136"/>
      <c r="BH438" s="136"/>
      <c r="BI438" s="136"/>
      <c r="BJ438" s="136"/>
      <c r="BK438" s="136"/>
      <c r="BL438" s="136"/>
      <c r="BM438" s="136"/>
      <c r="BN438" s="136"/>
      <c r="BO438" s="136"/>
      <c r="BP438" s="136"/>
      <c r="BQ438" s="136"/>
      <c r="BR438" s="136"/>
    </row>
    <row r="439" spans="1:70" s="8" customFormat="1" ht="45" customHeight="1" x14ac:dyDescent="0.2">
      <c r="A439" s="201" t="s">
        <v>13</v>
      </c>
      <c r="B439" s="199" t="s">
        <v>169</v>
      </c>
      <c r="C439" s="196" t="s">
        <v>962</v>
      </c>
      <c r="D439" s="196" t="s">
        <v>172</v>
      </c>
      <c r="E439" s="196">
        <v>61</v>
      </c>
      <c r="F439" s="196">
        <v>62</v>
      </c>
      <c r="G439" s="196">
        <v>62</v>
      </c>
      <c r="H439" s="6">
        <f>G439/F439*100-100</f>
        <v>0</v>
      </c>
      <c r="I439" s="200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</row>
    <row r="440" spans="1:70" s="8" customFormat="1" ht="21" customHeight="1" x14ac:dyDescent="0.2">
      <c r="A440" s="44" t="s">
        <v>250</v>
      </c>
      <c r="B440" s="264" t="s">
        <v>252</v>
      </c>
      <c r="C440" s="265"/>
      <c r="D440" s="265"/>
      <c r="E440" s="265"/>
      <c r="F440" s="265"/>
      <c r="G440" s="265"/>
      <c r="H440" s="265"/>
      <c r="I440" s="266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</row>
    <row r="441" spans="1:70" s="8" customFormat="1" ht="44.25" customHeight="1" x14ac:dyDescent="0.2">
      <c r="A441" s="201" t="s">
        <v>13</v>
      </c>
      <c r="B441" s="199" t="s">
        <v>981</v>
      </c>
      <c r="C441" s="196" t="s">
        <v>962</v>
      </c>
      <c r="D441" s="196" t="s">
        <v>168</v>
      </c>
      <c r="E441" s="196">
        <v>11</v>
      </c>
      <c r="F441" s="196">
        <v>12</v>
      </c>
      <c r="G441" s="196">
        <v>12</v>
      </c>
      <c r="H441" s="6">
        <f>G441/F441*100-100</f>
        <v>0</v>
      </c>
      <c r="I441" s="200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</row>
    <row r="442" spans="1:70" s="8" customFormat="1" ht="24" customHeight="1" x14ac:dyDescent="0.2">
      <c r="A442" s="194" t="s">
        <v>253</v>
      </c>
      <c r="B442" s="264" t="s">
        <v>737</v>
      </c>
      <c r="C442" s="265"/>
      <c r="D442" s="265"/>
      <c r="E442" s="265"/>
      <c r="F442" s="265"/>
      <c r="G442" s="265"/>
      <c r="H442" s="265"/>
      <c r="I442" s="266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</row>
    <row r="443" spans="1:70" s="8" customFormat="1" ht="28.5" customHeight="1" x14ac:dyDescent="0.2">
      <c r="A443" s="201" t="s">
        <v>13</v>
      </c>
      <c r="B443" s="199" t="s">
        <v>170</v>
      </c>
      <c r="C443" s="196" t="s">
        <v>962</v>
      </c>
      <c r="D443" s="196" t="s">
        <v>168</v>
      </c>
      <c r="E443" s="196">
        <v>25</v>
      </c>
      <c r="F443" s="196">
        <v>7</v>
      </c>
      <c r="G443" s="196">
        <v>7</v>
      </c>
      <c r="H443" s="6">
        <f>G443/F443*100-100</f>
        <v>0</v>
      </c>
      <c r="I443" s="200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</row>
    <row r="444" spans="1:70" s="8" customFormat="1" ht="31.5" customHeight="1" x14ac:dyDescent="0.2">
      <c r="A444" s="194" t="s">
        <v>254</v>
      </c>
      <c r="B444" s="264" t="s">
        <v>592</v>
      </c>
      <c r="C444" s="265"/>
      <c r="D444" s="265"/>
      <c r="E444" s="265"/>
      <c r="F444" s="265"/>
      <c r="G444" s="265"/>
      <c r="H444" s="265"/>
      <c r="I444" s="266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</row>
    <row r="445" spans="1:70" s="8" customFormat="1" ht="60.75" customHeight="1" x14ac:dyDescent="0.2">
      <c r="A445" s="201" t="s">
        <v>13</v>
      </c>
      <c r="B445" s="199" t="s">
        <v>982</v>
      </c>
      <c r="C445" s="196" t="s">
        <v>962</v>
      </c>
      <c r="D445" s="196" t="s">
        <v>168</v>
      </c>
      <c r="E445" s="196">
        <v>20</v>
      </c>
      <c r="F445" s="196">
        <v>3</v>
      </c>
      <c r="G445" s="196">
        <v>0</v>
      </c>
      <c r="H445" s="6">
        <f>G445/F445*100-100</f>
        <v>-100</v>
      </c>
      <c r="I445" s="200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</row>
    <row r="446" spans="1:70" s="8" customFormat="1" ht="40.5" customHeight="1" x14ac:dyDescent="0.2">
      <c r="A446" s="194" t="s">
        <v>255</v>
      </c>
      <c r="B446" s="264" t="s">
        <v>1276</v>
      </c>
      <c r="C446" s="265"/>
      <c r="D446" s="265"/>
      <c r="E446" s="265"/>
      <c r="F446" s="265"/>
      <c r="G446" s="265"/>
      <c r="H446" s="265"/>
      <c r="I446" s="266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</row>
    <row r="447" spans="1:70" s="8" customFormat="1" ht="93.75" customHeight="1" x14ac:dyDescent="0.2">
      <c r="A447" s="201" t="s">
        <v>13</v>
      </c>
      <c r="B447" s="199" t="s">
        <v>722</v>
      </c>
      <c r="C447" s="196" t="s">
        <v>962</v>
      </c>
      <c r="D447" s="196" t="s">
        <v>240</v>
      </c>
      <c r="E447" s="196">
        <v>3</v>
      </c>
      <c r="F447" s="196">
        <v>2</v>
      </c>
      <c r="G447" s="196">
        <v>4</v>
      </c>
      <c r="H447" s="6">
        <f>G447/F447*100-100</f>
        <v>100</v>
      </c>
      <c r="I447" s="200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</row>
    <row r="448" spans="1:70" s="8" customFormat="1" ht="36.75" customHeight="1" x14ac:dyDescent="0.2">
      <c r="A448" s="194" t="s">
        <v>256</v>
      </c>
      <c r="B448" s="264" t="s">
        <v>1236</v>
      </c>
      <c r="C448" s="265"/>
      <c r="D448" s="265"/>
      <c r="E448" s="265"/>
      <c r="F448" s="265"/>
      <c r="G448" s="265"/>
      <c r="H448" s="265"/>
      <c r="I448" s="266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</row>
    <row r="449" spans="1:70" s="8" customFormat="1" ht="75" customHeight="1" x14ac:dyDescent="0.2">
      <c r="A449" s="201" t="s">
        <v>13</v>
      </c>
      <c r="B449" s="199" t="s">
        <v>257</v>
      </c>
      <c r="C449" s="196" t="s">
        <v>962</v>
      </c>
      <c r="D449" s="196" t="s">
        <v>240</v>
      </c>
      <c r="E449" s="196">
        <v>2</v>
      </c>
      <c r="F449" s="196">
        <v>2</v>
      </c>
      <c r="G449" s="196">
        <v>3</v>
      </c>
      <c r="H449" s="6">
        <f>G449/F449*100-100</f>
        <v>50</v>
      </c>
      <c r="I449" s="200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</row>
    <row r="450" spans="1:70" s="8" customFormat="1" ht="23.25" customHeight="1" x14ac:dyDescent="0.2">
      <c r="A450" s="194" t="s">
        <v>258</v>
      </c>
      <c r="B450" s="264" t="s">
        <v>1176</v>
      </c>
      <c r="C450" s="265"/>
      <c r="D450" s="265"/>
      <c r="E450" s="265"/>
      <c r="F450" s="265"/>
      <c r="G450" s="265"/>
      <c r="H450" s="265"/>
      <c r="I450" s="266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</row>
    <row r="451" spans="1:70" s="8" customFormat="1" ht="30.75" customHeight="1" x14ac:dyDescent="0.2">
      <c r="A451" s="201" t="s">
        <v>13</v>
      </c>
      <c r="B451" s="199" t="s">
        <v>721</v>
      </c>
      <c r="C451" s="196" t="s">
        <v>962</v>
      </c>
      <c r="D451" s="196" t="s">
        <v>172</v>
      </c>
      <c r="E451" s="196">
        <v>102.19</v>
      </c>
      <c r="F451" s="6">
        <v>95</v>
      </c>
      <c r="G451" s="6">
        <v>98.48</v>
      </c>
      <c r="H451" s="6">
        <f>G451/F451*100-100</f>
        <v>3.6631578947368553</v>
      </c>
      <c r="I451" s="215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</row>
    <row r="452" spans="1:70" s="8" customFormat="1" ht="21" customHeight="1" x14ac:dyDescent="0.2">
      <c r="A452" s="194" t="s">
        <v>259</v>
      </c>
      <c r="B452" s="264" t="s">
        <v>260</v>
      </c>
      <c r="C452" s="265"/>
      <c r="D452" s="265"/>
      <c r="E452" s="265"/>
      <c r="F452" s="265"/>
      <c r="G452" s="265"/>
      <c r="H452" s="265"/>
      <c r="I452" s="266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</row>
    <row r="453" spans="1:70" s="8" customFormat="1" ht="28.5" customHeight="1" x14ac:dyDescent="0.2">
      <c r="A453" s="201" t="s">
        <v>13</v>
      </c>
      <c r="B453" s="199" t="s">
        <v>792</v>
      </c>
      <c r="C453" s="196" t="s">
        <v>962</v>
      </c>
      <c r="D453" s="196" t="s">
        <v>172</v>
      </c>
      <c r="E453" s="5">
        <v>95</v>
      </c>
      <c r="F453" s="5">
        <v>95</v>
      </c>
      <c r="G453" s="5">
        <v>95</v>
      </c>
      <c r="H453" s="6">
        <f>G453/F453*100-100</f>
        <v>0</v>
      </c>
      <c r="I453" s="200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</row>
    <row r="454" spans="1:70" s="8" customFormat="1" ht="39" customHeight="1" x14ac:dyDescent="0.2">
      <c r="A454" s="194" t="s">
        <v>261</v>
      </c>
      <c r="B454" s="264" t="s">
        <v>138</v>
      </c>
      <c r="C454" s="265"/>
      <c r="D454" s="265"/>
      <c r="E454" s="265"/>
      <c r="F454" s="265"/>
      <c r="G454" s="265"/>
      <c r="H454" s="265"/>
      <c r="I454" s="266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</row>
    <row r="455" spans="1:70" s="8" customFormat="1" ht="41.25" customHeight="1" x14ac:dyDescent="0.2">
      <c r="A455" s="201" t="s">
        <v>13</v>
      </c>
      <c r="B455" s="199" t="s">
        <v>793</v>
      </c>
      <c r="C455" s="196" t="s">
        <v>962</v>
      </c>
      <c r="D455" s="196" t="s">
        <v>172</v>
      </c>
      <c r="E455" s="5">
        <v>100</v>
      </c>
      <c r="F455" s="5">
        <v>100</v>
      </c>
      <c r="G455" s="5">
        <v>100</v>
      </c>
      <c r="H455" s="6">
        <f>G455/F455*100-100</f>
        <v>0</v>
      </c>
      <c r="I455" s="200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</row>
    <row r="456" spans="1:70" s="8" customFormat="1" ht="33.75" customHeight="1" x14ac:dyDescent="0.2">
      <c r="A456" s="194" t="s">
        <v>263</v>
      </c>
      <c r="B456" s="264" t="s">
        <v>983</v>
      </c>
      <c r="C456" s="265"/>
      <c r="D456" s="265"/>
      <c r="E456" s="265"/>
      <c r="F456" s="265"/>
      <c r="G456" s="265"/>
      <c r="H456" s="265"/>
      <c r="I456" s="266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</row>
    <row r="457" spans="1:70" s="8" customFormat="1" ht="29.25" customHeight="1" x14ac:dyDescent="0.2">
      <c r="A457" s="201" t="s">
        <v>13</v>
      </c>
      <c r="B457" s="199" t="s">
        <v>262</v>
      </c>
      <c r="C457" s="196" t="s">
        <v>962</v>
      </c>
      <c r="D457" s="196" t="s">
        <v>16</v>
      </c>
      <c r="E457" s="6">
        <v>104</v>
      </c>
      <c r="F457" s="6">
        <v>95</v>
      </c>
      <c r="G457" s="6">
        <v>103.48</v>
      </c>
      <c r="H457" s="6">
        <f>G457/F457*100-100</f>
        <v>8.9263157894736906</v>
      </c>
      <c r="I457" s="200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</row>
    <row r="458" spans="1:70" s="8" customFormat="1" ht="21.75" customHeight="1" x14ac:dyDescent="0.2">
      <c r="A458" s="194" t="s">
        <v>265</v>
      </c>
      <c r="B458" s="264" t="s">
        <v>264</v>
      </c>
      <c r="C458" s="265"/>
      <c r="D458" s="265"/>
      <c r="E458" s="265"/>
      <c r="F458" s="265"/>
      <c r="G458" s="265"/>
      <c r="H458" s="265"/>
      <c r="I458" s="266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</row>
    <row r="459" spans="1:70" s="8" customFormat="1" ht="34.5" customHeight="1" x14ac:dyDescent="0.2">
      <c r="A459" s="201" t="s">
        <v>13</v>
      </c>
      <c r="B459" s="199" t="s">
        <v>1090</v>
      </c>
      <c r="C459" s="196" t="s">
        <v>962</v>
      </c>
      <c r="D459" s="196" t="s">
        <v>172</v>
      </c>
      <c r="E459" s="5">
        <v>100</v>
      </c>
      <c r="F459" s="5">
        <v>100</v>
      </c>
      <c r="G459" s="5">
        <v>100</v>
      </c>
      <c r="H459" s="6">
        <f>G459/F459*100-100</f>
        <v>0</v>
      </c>
      <c r="I459" s="200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</row>
    <row r="460" spans="1:70" s="8" customFormat="1" ht="24.75" customHeight="1" x14ac:dyDescent="0.2">
      <c r="A460" s="194" t="s">
        <v>268</v>
      </c>
      <c r="B460" s="264" t="s">
        <v>266</v>
      </c>
      <c r="C460" s="265"/>
      <c r="D460" s="265"/>
      <c r="E460" s="265"/>
      <c r="F460" s="265"/>
      <c r="G460" s="265"/>
      <c r="H460" s="265"/>
      <c r="I460" s="266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</row>
    <row r="461" spans="1:70" s="8" customFormat="1" ht="85.5" customHeight="1" x14ac:dyDescent="0.2">
      <c r="A461" s="201" t="s">
        <v>13</v>
      </c>
      <c r="B461" s="199" t="s">
        <v>267</v>
      </c>
      <c r="C461" s="196" t="s">
        <v>962</v>
      </c>
      <c r="D461" s="196" t="s">
        <v>172</v>
      </c>
      <c r="E461" s="103">
        <v>100</v>
      </c>
      <c r="F461" s="103">
        <v>100</v>
      </c>
      <c r="G461" s="103">
        <v>100</v>
      </c>
      <c r="H461" s="6">
        <f>G461/F461*100-100</f>
        <v>0</v>
      </c>
      <c r="I461" s="200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</row>
    <row r="462" spans="1:70" s="8" customFormat="1" ht="18.75" customHeight="1" x14ac:dyDescent="0.2">
      <c r="A462" s="194" t="s">
        <v>593</v>
      </c>
      <c r="B462" s="264" t="s">
        <v>269</v>
      </c>
      <c r="C462" s="265"/>
      <c r="D462" s="265"/>
      <c r="E462" s="265"/>
      <c r="F462" s="265"/>
      <c r="G462" s="265"/>
      <c r="H462" s="265"/>
      <c r="I462" s="266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</row>
    <row r="463" spans="1:70" s="8" customFormat="1" ht="39.75" customHeight="1" x14ac:dyDescent="0.2">
      <c r="A463" s="201" t="s">
        <v>13</v>
      </c>
      <c r="B463" s="199" t="s">
        <v>270</v>
      </c>
      <c r="C463" s="196" t="s">
        <v>962</v>
      </c>
      <c r="D463" s="196" t="s">
        <v>240</v>
      </c>
      <c r="E463" s="196">
        <v>115</v>
      </c>
      <c r="F463" s="196">
        <v>115</v>
      </c>
      <c r="G463" s="196">
        <v>77</v>
      </c>
      <c r="H463" s="6">
        <f>G463/F463*100-100</f>
        <v>-33.043478260869563</v>
      </c>
      <c r="I463" s="200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</row>
    <row r="464" spans="1:70" s="8" customFormat="1" ht="22.5" customHeight="1" x14ac:dyDescent="0.2">
      <c r="A464" s="194" t="s">
        <v>271</v>
      </c>
      <c r="B464" s="258" t="s">
        <v>945</v>
      </c>
      <c r="C464" s="258"/>
      <c r="D464" s="258"/>
      <c r="E464" s="258"/>
      <c r="F464" s="258"/>
      <c r="G464" s="258"/>
      <c r="H464" s="258"/>
      <c r="I464" s="258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</row>
    <row r="465" spans="1:9" ht="31.5" x14ac:dyDescent="0.2">
      <c r="A465" s="196">
        <v>1</v>
      </c>
      <c r="B465" s="199" t="s">
        <v>272</v>
      </c>
      <c r="C465" s="196" t="s">
        <v>15</v>
      </c>
      <c r="D465" s="196" t="s">
        <v>16</v>
      </c>
      <c r="E465" s="196">
        <v>39.5</v>
      </c>
      <c r="F465" s="196">
        <v>41</v>
      </c>
      <c r="G465" s="196">
        <v>40.700000000000003</v>
      </c>
      <c r="H465" s="5">
        <f>G465/F465*100-100</f>
        <v>-0.73170731707315895</v>
      </c>
      <c r="I465" s="200"/>
    </row>
    <row r="466" spans="1:9" ht="32.25" customHeight="1" x14ac:dyDescent="0.2">
      <c r="A466" s="196">
        <v>2</v>
      </c>
      <c r="B466" s="199" t="s">
        <v>273</v>
      </c>
      <c r="C466" s="196" t="s">
        <v>15</v>
      </c>
      <c r="D466" s="196" t="s">
        <v>16</v>
      </c>
      <c r="E466" s="196">
        <v>52</v>
      </c>
      <c r="F466" s="196">
        <v>54</v>
      </c>
      <c r="G466" s="196">
        <v>53.6</v>
      </c>
      <c r="H466" s="5">
        <f>G466/F466*100-100</f>
        <v>-0.74074074074074758</v>
      </c>
      <c r="I466" s="200"/>
    </row>
    <row r="467" spans="1:9" ht="25.5" customHeight="1" x14ac:dyDescent="0.2">
      <c r="A467" s="196">
        <v>3</v>
      </c>
      <c r="B467" s="199" t="s">
        <v>274</v>
      </c>
      <c r="C467" s="196" t="s">
        <v>15</v>
      </c>
      <c r="D467" s="196" t="s">
        <v>16</v>
      </c>
      <c r="E467" s="196">
        <v>6.1</v>
      </c>
      <c r="F467" s="196">
        <v>6.2</v>
      </c>
      <c r="G467" s="196">
        <v>6.2</v>
      </c>
      <c r="H467" s="5">
        <f>G467/F467*100-100</f>
        <v>0</v>
      </c>
      <c r="I467" s="200"/>
    </row>
    <row r="468" spans="1:9" ht="25.5" customHeight="1" x14ac:dyDescent="0.2">
      <c r="A468" s="196">
        <v>4</v>
      </c>
      <c r="B468" s="199" t="s">
        <v>275</v>
      </c>
      <c r="C468" s="196" t="s">
        <v>15</v>
      </c>
      <c r="D468" s="196" t="s">
        <v>276</v>
      </c>
      <c r="E468" s="196">
        <v>72</v>
      </c>
      <c r="F468" s="196">
        <v>72.5</v>
      </c>
      <c r="G468" s="196">
        <v>71.2</v>
      </c>
      <c r="H468" s="5">
        <f>G468/F468*100-100</f>
        <v>-1.7931034482758577</v>
      </c>
      <c r="I468" s="200"/>
    </row>
    <row r="469" spans="1:9" ht="15.75" customHeight="1" x14ac:dyDescent="0.2">
      <c r="A469" s="194" t="s">
        <v>277</v>
      </c>
      <c r="B469" s="258" t="s">
        <v>951</v>
      </c>
      <c r="C469" s="258"/>
      <c r="D469" s="258"/>
      <c r="E469" s="258"/>
      <c r="F469" s="258"/>
      <c r="G469" s="258"/>
      <c r="H469" s="258"/>
      <c r="I469" s="258"/>
    </row>
    <row r="470" spans="1:9" ht="33" customHeight="1" x14ac:dyDescent="0.2">
      <c r="A470" s="196">
        <v>1</v>
      </c>
      <c r="B470" s="199" t="s">
        <v>278</v>
      </c>
      <c r="C470" s="196" t="s">
        <v>15</v>
      </c>
      <c r="D470" s="196" t="s">
        <v>52</v>
      </c>
      <c r="E470" s="196">
        <v>46452</v>
      </c>
      <c r="F470" s="196">
        <v>48010</v>
      </c>
      <c r="G470" s="196">
        <v>48011</v>
      </c>
      <c r="H470" s="5">
        <f>G470/F470*100-100</f>
        <v>2.0828993959582931E-3</v>
      </c>
      <c r="I470" s="200"/>
    </row>
    <row r="471" spans="1:9" ht="30" customHeight="1" x14ac:dyDescent="0.2">
      <c r="A471" s="194" t="s">
        <v>279</v>
      </c>
      <c r="B471" s="258" t="s">
        <v>280</v>
      </c>
      <c r="C471" s="258"/>
      <c r="D471" s="258"/>
      <c r="E471" s="258"/>
      <c r="F471" s="258"/>
      <c r="G471" s="258"/>
      <c r="H471" s="258"/>
      <c r="I471" s="258"/>
    </row>
    <row r="472" spans="1:9" ht="15.75" customHeight="1" x14ac:dyDescent="0.2">
      <c r="A472" s="196">
        <v>1</v>
      </c>
      <c r="B472" s="199" t="s">
        <v>281</v>
      </c>
      <c r="C472" s="196" t="s">
        <v>15</v>
      </c>
      <c r="D472" s="196" t="s">
        <v>16</v>
      </c>
      <c r="E472" s="196">
        <v>95</v>
      </c>
      <c r="F472" s="196">
        <v>95</v>
      </c>
      <c r="G472" s="196">
        <v>75</v>
      </c>
      <c r="H472" s="103">
        <f>G472/F472*100-100</f>
        <v>-21.05263157894737</v>
      </c>
      <c r="I472" s="200"/>
    </row>
    <row r="473" spans="1:9" ht="42.75" customHeight="1" x14ac:dyDescent="0.2">
      <c r="A473" s="194" t="s">
        <v>282</v>
      </c>
      <c r="B473" s="258" t="s">
        <v>1297</v>
      </c>
      <c r="C473" s="258"/>
      <c r="D473" s="258"/>
      <c r="E473" s="258"/>
      <c r="F473" s="258"/>
      <c r="G473" s="258"/>
      <c r="H473" s="258"/>
      <c r="I473" s="258"/>
    </row>
    <row r="474" spans="1:9" ht="60.75" customHeight="1" x14ac:dyDescent="0.2">
      <c r="A474" s="196">
        <v>1</v>
      </c>
      <c r="B474" s="199" t="s">
        <v>283</v>
      </c>
      <c r="C474" s="196" t="s">
        <v>15</v>
      </c>
      <c r="D474" s="196" t="s">
        <v>16</v>
      </c>
      <c r="E474" s="196">
        <v>91</v>
      </c>
      <c r="F474" s="196">
        <v>91</v>
      </c>
      <c r="G474" s="196">
        <v>91</v>
      </c>
      <c r="H474" s="5">
        <f>(G474/F474*100)-100</f>
        <v>0</v>
      </c>
      <c r="I474" s="200"/>
    </row>
    <row r="475" spans="1:9" x14ac:dyDescent="0.2">
      <c r="A475" s="194" t="s">
        <v>284</v>
      </c>
      <c r="B475" s="258" t="s">
        <v>92</v>
      </c>
      <c r="C475" s="258"/>
      <c r="D475" s="258"/>
      <c r="E475" s="258"/>
      <c r="F475" s="258"/>
      <c r="G475" s="258"/>
      <c r="H475" s="258"/>
      <c r="I475" s="258"/>
    </row>
    <row r="476" spans="1:9" ht="23.25" customHeight="1" x14ac:dyDescent="0.2">
      <c r="A476" s="196">
        <v>1</v>
      </c>
      <c r="B476" s="199" t="s">
        <v>794</v>
      </c>
      <c r="C476" s="196" t="s">
        <v>15</v>
      </c>
      <c r="D476" s="196" t="s">
        <v>16</v>
      </c>
      <c r="E476" s="196">
        <v>1.25</v>
      </c>
      <c r="F476" s="196">
        <v>1.25</v>
      </c>
      <c r="G476" s="196">
        <v>1</v>
      </c>
      <c r="H476" s="5">
        <f>G476/F476*100-100</f>
        <v>-20</v>
      </c>
      <c r="I476" s="200"/>
    </row>
    <row r="477" spans="1:9" ht="30.75" customHeight="1" x14ac:dyDescent="0.2">
      <c r="A477" s="194" t="s">
        <v>285</v>
      </c>
      <c r="B477" s="258" t="s">
        <v>286</v>
      </c>
      <c r="C477" s="258"/>
      <c r="D477" s="258"/>
      <c r="E477" s="258"/>
      <c r="F477" s="258"/>
      <c r="G477" s="258"/>
      <c r="H477" s="258"/>
      <c r="I477" s="258"/>
    </row>
    <row r="478" spans="1:9" ht="45.75" customHeight="1" x14ac:dyDescent="0.2">
      <c r="A478" s="196">
        <v>1</v>
      </c>
      <c r="B478" s="199" t="s">
        <v>287</v>
      </c>
      <c r="C478" s="196" t="s">
        <v>15</v>
      </c>
      <c r="D478" s="196" t="s">
        <v>52</v>
      </c>
      <c r="E478" s="196">
        <v>0</v>
      </c>
      <c r="F478" s="196">
        <v>35</v>
      </c>
      <c r="G478" s="196">
        <v>35</v>
      </c>
      <c r="H478" s="5">
        <f>G478/F478*100-100</f>
        <v>0</v>
      </c>
      <c r="I478" s="200"/>
    </row>
    <row r="479" spans="1:9" ht="15.75" customHeight="1" x14ac:dyDescent="0.2">
      <c r="A479" s="194" t="s">
        <v>288</v>
      </c>
      <c r="B479" s="258" t="s">
        <v>952</v>
      </c>
      <c r="C479" s="258"/>
      <c r="D479" s="258"/>
      <c r="E479" s="258"/>
      <c r="F479" s="258"/>
      <c r="G479" s="258"/>
      <c r="H479" s="258"/>
      <c r="I479" s="258"/>
    </row>
    <row r="480" spans="1:9" ht="34.5" customHeight="1" x14ac:dyDescent="0.2">
      <c r="A480" s="196">
        <v>1</v>
      </c>
      <c r="B480" s="199" t="s">
        <v>289</v>
      </c>
      <c r="C480" s="196" t="s">
        <v>15</v>
      </c>
      <c r="D480" s="196" t="s">
        <v>52</v>
      </c>
      <c r="E480" s="196">
        <v>7174</v>
      </c>
      <c r="F480" s="196">
        <v>7260</v>
      </c>
      <c r="G480" s="196">
        <v>7313</v>
      </c>
      <c r="H480" s="5">
        <f>G480/F480*100-100</f>
        <v>0.73002754820936389</v>
      </c>
      <c r="I480" s="200"/>
    </row>
    <row r="481" spans="1:70" ht="42.75" hidden="1" customHeight="1" x14ac:dyDescent="0.2">
      <c r="A481" s="194" t="s">
        <v>290</v>
      </c>
      <c r="B481" s="270" t="s">
        <v>291</v>
      </c>
      <c r="C481" s="270"/>
      <c r="D481" s="270"/>
      <c r="E481" s="270"/>
      <c r="F481" s="270"/>
      <c r="G481" s="270"/>
      <c r="H481" s="270"/>
      <c r="I481" s="270"/>
    </row>
    <row r="482" spans="1:70" ht="15.75" hidden="1" customHeight="1" x14ac:dyDescent="0.2">
      <c r="A482" s="201" t="s">
        <v>13</v>
      </c>
      <c r="B482" s="199" t="s">
        <v>281</v>
      </c>
      <c r="C482" s="196" t="s">
        <v>15</v>
      </c>
      <c r="D482" s="196" t="s">
        <v>16</v>
      </c>
      <c r="E482" s="196">
        <v>0</v>
      </c>
      <c r="F482" s="196">
        <v>0</v>
      </c>
      <c r="G482" s="196">
        <v>0</v>
      </c>
      <c r="H482" s="5" t="e">
        <f>(G482/F482*100)-100</f>
        <v>#DIV/0!</v>
      </c>
      <c r="I482" s="200"/>
    </row>
    <row r="483" spans="1:70" x14ac:dyDescent="0.2">
      <c r="A483" s="194" t="s">
        <v>290</v>
      </c>
      <c r="B483" s="278" t="s">
        <v>92</v>
      </c>
      <c r="C483" s="278"/>
      <c r="D483" s="278"/>
      <c r="E483" s="278"/>
      <c r="F483" s="278"/>
      <c r="G483" s="278"/>
      <c r="H483" s="278"/>
      <c r="I483" s="278"/>
    </row>
    <row r="484" spans="1:70" ht="21" customHeight="1" x14ac:dyDescent="0.2">
      <c r="A484" s="201" t="s">
        <v>13</v>
      </c>
      <c r="B484" s="199" t="s">
        <v>292</v>
      </c>
      <c r="C484" s="196" t="s">
        <v>15</v>
      </c>
      <c r="D484" s="196" t="s">
        <v>20</v>
      </c>
      <c r="E484" s="196">
        <v>30</v>
      </c>
      <c r="F484" s="196">
        <v>31</v>
      </c>
      <c r="G484" s="196">
        <v>27</v>
      </c>
      <c r="H484" s="5">
        <f>G484/F484*100-100</f>
        <v>-12.903225806451616</v>
      </c>
      <c r="I484" s="200"/>
    </row>
    <row r="485" spans="1:70" ht="15.75" customHeight="1" x14ac:dyDescent="0.2">
      <c r="A485" s="194" t="s">
        <v>293</v>
      </c>
      <c r="B485" s="278" t="s">
        <v>954</v>
      </c>
      <c r="C485" s="278"/>
      <c r="D485" s="278"/>
      <c r="E485" s="278"/>
      <c r="F485" s="278"/>
      <c r="G485" s="278"/>
      <c r="H485" s="278"/>
      <c r="I485" s="278"/>
    </row>
    <row r="486" spans="1:70" x14ac:dyDescent="0.2">
      <c r="A486" s="201" t="s">
        <v>13</v>
      </c>
      <c r="B486" s="199" t="s">
        <v>275</v>
      </c>
      <c r="C486" s="196" t="s">
        <v>15</v>
      </c>
      <c r="D486" s="196" t="s">
        <v>16</v>
      </c>
      <c r="E486" s="196">
        <v>72</v>
      </c>
      <c r="F486" s="196">
        <v>72.5</v>
      </c>
      <c r="G486" s="196">
        <v>71.2</v>
      </c>
      <c r="H486" s="5">
        <f>G486/F486*100-100</f>
        <v>-1.7931034482758577</v>
      </c>
      <c r="I486" s="200"/>
    </row>
    <row r="487" spans="1:70" x14ac:dyDescent="0.2">
      <c r="A487" s="194" t="s">
        <v>294</v>
      </c>
      <c r="B487" s="278" t="s">
        <v>92</v>
      </c>
      <c r="C487" s="278"/>
      <c r="D487" s="278"/>
      <c r="E487" s="278"/>
      <c r="F487" s="278"/>
      <c r="G487" s="278"/>
      <c r="H487" s="278"/>
      <c r="I487" s="278"/>
    </row>
    <row r="488" spans="1:70" ht="15.75" customHeight="1" x14ac:dyDescent="0.2">
      <c r="A488" s="13">
        <v>1</v>
      </c>
      <c r="B488" s="199" t="s">
        <v>295</v>
      </c>
      <c r="C488" s="196" t="s">
        <v>15</v>
      </c>
      <c r="D488" s="196" t="s">
        <v>16</v>
      </c>
      <c r="E488" s="196">
        <v>36.6</v>
      </c>
      <c r="F488" s="196">
        <v>37.6</v>
      </c>
      <c r="G488" s="196">
        <v>37.5</v>
      </c>
      <c r="H488" s="5">
        <f>G488/F488*100-100</f>
        <v>-0.26595744680851396</v>
      </c>
      <c r="I488" s="200"/>
    </row>
    <row r="489" spans="1:70" ht="16.5" customHeight="1" x14ac:dyDescent="0.2">
      <c r="A489" s="194" t="s">
        <v>296</v>
      </c>
      <c r="B489" s="258" t="s">
        <v>953</v>
      </c>
      <c r="C489" s="258"/>
      <c r="D489" s="258"/>
      <c r="E489" s="258"/>
      <c r="F489" s="258"/>
      <c r="G489" s="258"/>
      <c r="H489" s="258"/>
      <c r="I489" s="258"/>
    </row>
    <row r="490" spans="1:70" ht="31.5" x14ac:dyDescent="0.2">
      <c r="A490" s="196">
        <v>1</v>
      </c>
      <c r="B490" s="199" t="s">
        <v>297</v>
      </c>
      <c r="C490" s="196" t="s">
        <v>15</v>
      </c>
      <c r="D490" s="196" t="s">
        <v>16</v>
      </c>
      <c r="E490" s="196">
        <v>95</v>
      </c>
      <c r="F490" s="196">
        <v>95</v>
      </c>
      <c r="G490" s="196">
        <v>75</v>
      </c>
      <c r="H490" s="5">
        <f>G490/F490*100-100</f>
        <v>-21.05263157894737</v>
      </c>
      <c r="I490" s="200"/>
    </row>
    <row r="491" spans="1:70" ht="15.75" customHeight="1" x14ac:dyDescent="0.2">
      <c r="A491" s="194" t="s">
        <v>298</v>
      </c>
      <c r="B491" s="258" t="s">
        <v>100</v>
      </c>
      <c r="C491" s="258"/>
      <c r="D491" s="258"/>
      <c r="E491" s="258"/>
      <c r="F491" s="258"/>
      <c r="G491" s="258"/>
      <c r="H491" s="258"/>
      <c r="I491" s="258"/>
    </row>
    <row r="492" spans="1:70" ht="31.5" x14ac:dyDescent="0.2">
      <c r="A492" s="196">
        <v>1</v>
      </c>
      <c r="B492" s="199" t="s">
        <v>297</v>
      </c>
      <c r="C492" s="196" t="s">
        <v>15</v>
      </c>
      <c r="D492" s="196" t="s">
        <v>16</v>
      </c>
      <c r="E492" s="196">
        <v>95</v>
      </c>
      <c r="F492" s="196">
        <v>95</v>
      </c>
      <c r="G492" s="196">
        <v>75</v>
      </c>
      <c r="H492" s="5">
        <f>G492/F492*100-100</f>
        <v>-21.05263157894737</v>
      </c>
      <c r="I492" s="200"/>
    </row>
    <row r="493" spans="1:70" ht="36.75" customHeight="1" x14ac:dyDescent="0.2">
      <c r="A493" s="194" t="s">
        <v>299</v>
      </c>
      <c r="B493" s="258" t="s">
        <v>300</v>
      </c>
      <c r="C493" s="258"/>
      <c r="D493" s="258"/>
      <c r="E493" s="258"/>
      <c r="F493" s="258"/>
      <c r="G493" s="258"/>
      <c r="H493" s="258"/>
      <c r="I493" s="258"/>
    </row>
    <row r="494" spans="1:70" ht="21.75" customHeight="1" x14ac:dyDescent="0.2">
      <c r="A494" s="196">
        <v>1</v>
      </c>
      <c r="B494" s="199" t="s">
        <v>301</v>
      </c>
      <c r="C494" s="196" t="s">
        <v>302</v>
      </c>
      <c r="D494" s="196" t="s">
        <v>16</v>
      </c>
      <c r="E494" s="196">
        <v>100</v>
      </c>
      <c r="F494" s="196">
        <v>100</v>
      </c>
      <c r="G494" s="196">
        <v>75</v>
      </c>
      <c r="H494" s="5">
        <f>G494/F494*100-100</f>
        <v>-25</v>
      </c>
      <c r="I494" s="200"/>
    </row>
    <row r="495" spans="1:70" s="8" customFormat="1" ht="33.75" customHeight="1" x14ac:dyDescent="0.2">
      <c r="A495" s="202" t="s">
        <v>303</v>
      </c>
      <c r="B495" s="259" t="s">
        <v>956</v>
      </c>
      <c r="C495" s="259"/>
      <c r="D495" s="259"/>
      <c r="E495" s="259"/>
      <c r="F495" s="259"/>
      <c r="G495" s="259"/>
      <c r="H495" s="259"/>
      <c r="I495" s="25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</row>
    <row r="496" spans="1:70" ht="40.5" customHeight="1" x14ac:dyDescent="0.2">
      <c r="A496" s="137">
        <v>1</v>
      </c>
      <c r="B496" s="138" t="s">
        <v>795</v>
      </c>
      <c r="C496" s="137" t="s">
        <v>15</v>
      </c>
      <c r="D496" s="137" t="s">
        <v>16</v>
      </c>
      <c r="E496" s="137">
        <v>25.8</v>
      </c>
      <c r="F496" s="137">
        <v>25</v>
      </c>
      <c r="G496" s="137">
        <v>19.399999999999999</v>
      </c>
      <c r="H496" s="5">
        <f>G496/F496*100-100</f>
        <v>-22.400000000000006</v>
      </c>
      <c r="I496" s="142"/>
    </row>
    <row r="497" spans="1:70" ht="94.5" customHeight="1" x14ac:dyDescent="0.2">
      <c r="A497" s="137">
        <v>2</v>
      </c>
      <c r="B497" s="138" t="s">
        <v>1277</v>
      </c>
      <c r="C497" s="137" t="s">
        <v>15</v>
      </c>
      <c r="D497" s="137" t="s">
        <v>16</v>
      </c>
      <c r="E497" s="137">
        <v>100</v>
      </c>
      <c r="F497" s="137">
        <v>100</v>
      </c>
      <c r="G497" s="137">
        <v>100</v>
      </c>
      <c r="H497" s="5">
        <f>G497/F497*100-100</f>
        <v>0</v>
      </c>
      <c r="I497" s="142"/>
    </row>
    <row r="498" spans="1:70" ht="47.25" customHeight="1" x14ac:dyDescent="0.2">
      <c r="A498" s="137">
        <v>3</v>
      </c>
      <c r="B498" s="138" t="s">
        <v>305</v>
      </c>
      <c r="C498" s="137" t="s">
        <v>15</v>
      </c>
      <c r="D498" s="137" t="s">
        <v>16</v>
      </c>
      <c r="E498" s="137">
        <v>80</v>
      </c>
      <c r="F498" s="137">
        <v>85</v>
      </c>
      <c r="G498" s="137">
        <v>85</v>
      </c>
      <c r="H498" s="5">
        <f>G498/F498*100-100</f>
        <v>0</v>
      </c>
      <c r="I498" s="142"/>
    </row>
    <row r="499" spans="1:70" ht="52.5" customHeight="1" x14ac:dyDescent="0.2">
      <c r="A499" s="137">
        <v>4</v>
      </c>
      <c r="B499" s="138" t="s">
        <v>796</v>
      </c>
      <c r="C499" s="137" t="s">
        <v>15</v>
      </c>
      <c r="D499" s="137" t="s">
        <v>16</v>
      </c>
      <c r="E499" s="137">
        <v>51.4</v>
      </c>
      <c r="F499" s="137">
        <v>50</v>
      </c>
      <c r="G499" s="5">
        <v>49.2</v>
      </c>
      <c r="H499" s="5">
        <f>G499/F499*100-100</f>
        <v>-1.5999999999999943</v>
      </c>
      <c r="I499" s="142"/>
    </row>
    <row r="500" spans="1:70" s="26" customFormat="1" ht="22.5" customHeight="1" x14ac:dyDescent="0.2">
      <c r="A500" s="131" t="s">
        <v>304</v>
      </c>
      <c r="B500" s="258" t="s">
        <v>957</v>
      </c>
      <c r="C500" s="258"/>
      <c r="D500" s="258"/>
      <c r="E500" s="258"/>
      <c r="F500" s="258"/>
      <c r="G500" s="258"/>
      <c r="H500" s="258"/>
      <c r="I500" s="258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</row>
    <row r="501" spans="1:70" ht="47.25" x14ac:dyDescent="0.2">
      <c r="A501" s="137">
        <v>1</v>
      </c>
      <c r="B501" s="138" t="s">
        <v>305</v>
      </c>
      <c r="C501" s="137" t="s">
        <v>15</v>
      </c>
      <c r="D501" s="137" t="s">
        <v>16</v>
      </c>
      <c r="E501" s="137">
        <v>80</v>
      </c>
      <c r="F501" s="137">
        <v>85</v>
      </c>
      <c r="G501" s="137">
        <v>85</v>
      </c>
      <c r="H501" s="5">
        <f>G501/F501*100-100</f>
        <v>0</v>
      </c>
      <c r="I501" s="142"/>
    </row>
    <row r="502" spans="1:70" ht="35.25" customHeight="1" x14ac:dyDescent="0.2">
      <c r="A502" s="131" t="s">
        <v>306</v>
      </c>
      <c r="B502" s="258" t="s">
        <v>307</v>
      </c>
      <c r="C502" s="258"/>
      <c r="D502" s="258"/>
      <c r="E502" s="258"/>
      <c r="F502" s="258"/>
      <c r="G502" s="258"/>
      <c r="H502" s="258"/>
      <c r="I502" s="258"/>
    </row>
    <row r="503" spans="1:70" ht="42.75" customHeight="1" x14ac:dyDescent="0.2">
      <c r="A503" s="141" t="s">
        <v>13</v>
      </c>
      <c r="B503" s="138" t="s">
        <v>308</v>
      </c>
      <c r="C503" s="137" t="s">
        <v>15</v>
      </c>
      <c r="D503" s="137" t="s">
        <v>20</v>
      </c>
      <c r="E503" s="137">
        <v>8</v>
      </c>
      <c r="F503" s="137">
        <v>5</v>
      </c>
      <c r="G503" s="137">
        <v>2</v>
      </c>
      <c r="H503" s="5">
        <f>G503/F503*100-100</f>
        <v>-60</v>
      </c>
      <c r="I503" s="142"/>
    </row>
    <row r="504" spans="1:70" ht="37.5" customHeight="1" x14ac:dyDescent="0.2">
      <c r="A504" s="131" t="s">
        <v>309</v>
      </c>
      <c r="B504" s="258" t="s">
        <v>310</v>
      </c>
      <c r="C504" s="258"/>
      <c r="D504" s="258"/>
      <c r="E504" s="258"/>
      <c r="F504" s="258"/>
      <c r="G504" s="258"/>
      <c r="H504" s="258"/>
      <c r="I504" s="258"/>
    </row>
    <row r="505" spans="1:70" ht="48" customHeight="1" x14ac:dyDescent="0.2">
      <c r="A505" s="141" t="s">
        <v>13</v>
      </c>
      <c r="B505" s="138" t="s">
        <v>795</v>
      </c>
      <c r="C505" s="137" t="s">
        <v>15</v>
      </c>
      <c r="D505" s="137" t="s">
        <v>16</v>
      </c>
      <c r="E505" s="137">
        <v>25.8</v>
      </c>
      <c r="F505" s="137">
        <v>25</v>
      </c>
      <c r="G505" s="137">
        <v>19.399999999999999</v>
      </c>
      <c r="H505" s="5">
        <f>G505/F505*100-100</f>
        <v>-22.400000000000006</v>
      </c>
      <c r="I505" s="142"/>
    </row>
    <row r="506" spans="1:70" ht="99.75" customHeight="1" x14ac:dyDescent="0.2">
      <c r="A506" s="141" t="s">
        <v>17</v>
      </c>
      <c r="B506" s="138" t="s">
        <v>311</v>
      </c>
      <c r="C506" s="137" t="s">
        <v>15</v>
      </c>
      <c r="D506" s="137" t="s">
        <v>16</v>
      </c>
      <c r="E506" s="137">
        <v>100</v>
      </c>
      <c r="F506" s="137">
        <v>100</v>
      </c>
      <c r="G506" s="137">
        <v>100</v>
      </c>
      <c r="H506" s="5">
        <f>G506/F506*100-100</f>
        <v>0</v>
      </c>
      <c r="I506" s="142"/>
    </row>
    <row r="507" spans="1:70" ht="37.5" customHeight="1" x14ac:dyDescent="0.2">
      <c r="A507" s="131" t="s">
        <v>312</v>
      </c>
      <c r="B507" s="258" t="s">
        <v>313</v>
      </c>
      <c r="C507" s="258"/>
      <c r="D507" s="258"/>
      <c r="E507" s="258"/>
      <c r="F507" s="258"/>
      <c r="G507" s="258"/>
      <c r="H507" s="258"/>
      <c r="I507" s="258"/>
    </row>
    <row r="508" spans="1:70" x14ac:dyDescent="0.2">
      <c r="A508" s="137">
        <v>1</v>
      </c>
      <c r="B508" s="138" t="s">
        <v>797</v>
      </c>
      <c r="C508" s="137" t="s">
        <v>15</v>
      </c>
      <c r="D508" s="137" t="s">
        <v>314</v>
      </c>
      <c r="E508" s="137">
        <v>2496</v>
      </c>
      <c r="F508" s="137">
        <v>1872</v>
      </c>
      <c r="G508" s="137">
        <v>2032</v>
      </c>
      <c r="H508" s="5">
        <f>G508/F508*100-100</f>
        <v>8.5470085470085451</v>
      </c>
      <c r="I508" s="142"/>
    </row>
    <row r="509" spans="1:70" ht="15.75" customHeight="1" x14ac:dyDescent="0.2">
      <c r="A509" s="137">
        <v>2</v>
      </c>
      <c r="B509" s="138" t="s">
        <v>315</v>
      </c>
      <c r="C509" s="137" t="s">
        <v>15</v>
      </c>
      <c r="D509" s="137" t="s">
        <v>623</v>
      </c>
      <c r="E509" s="137">
        <v>103</v>
      </c>
      <c r="F509" s="137">
        <v>103</v>
      </c>
      <c r="G509" s="137">
        <v>77</v>
      </c>
      <c r="H509" s="5">
        <f>G509/F509*100-100</f>
        <v>-25.242718446601941</v>
      </c>
      <c r="I509" s="142"/>
    </row>
    <row r="510" spans="1:70" ht="15.75" customHeight="1" x14ac:dyDescent="0.2">
      <c r="A510" s="131" t="s">
        <v>317</v>
      </c>
      <c r="B510" s="258" t="s">
        <v>318</v>
      </c>
      <c r="C510" s="258"/>
      <c r="D510" s="258"/>
      <c r="E510" s="258"/>
      <c r="F510" s="258"/>
      <c r="G510" s="258"/>
      <c r="H510" s="258"/>
      <c r="I510" s="258"/>
    </row>
    <row r="511" spans="1:70" ht="64.5" customHeight="1" x14ac:dyDescent="0.2">
      <c r="A511" s="137">
        <v>1</v>
      </c>
      <c r="B511" s="138" t="s">
        <v>319</v>
      </c>
      <c r="C511" s="137" t="s">
        <v>15</v>
      </c>
      <c r="D511" s="137" t="s">
        <v>316</v>
      </c>
      <c r="E511" s="137">
        <v>40.299999999999997</v>
      </c>
      <c r="F511" s="137">
        <v>39</v>
      </c>
      <c r="G511" s="137">
        <v>29.4</v>
      </c>
      <c r="H511" s="5">
        <f>G511/F511*100-100</f>
        <v>-24.615384615384613</v>
      </c>
      <c r="I511" s="142"/>
    </row>
    <row r="512" spans="1:70" ht="78.75" customHeight="1" x14ac:dyDescent="0.2">
      <c r="A512" s="137">
        <v>2</v>
      </c>
      <c r="B512" s="138" t="s">
        <v>320</v>
      </c>
      <c r="C512" s="137" t="s">
        <v>15</v>
      </c>
      <c r="D512" s="137" t="s">
        <v>314</v>
      </c>
      <c r="E512" s="137">
        <v>91.4</v>
      </c>
      <c r="F512" s="137">
        <v>90</v>
      </c>
      <c r="G512" s="137">
        <v>71</v>
      </c>
      <c r="H512" s="5">
        <f>G512/F512*100-100</f>
        <v>-21.111111111111114</v>
      </c>
      <c r="I512" s="142"/>
    </row>
    <row r="513" spans="1:70" ht="78" customHeight="1" x14ac:dyDescent="0.2">
      <c r="A513" s="137">
        <v>3</v>
      </c>
      <c r="B513" s="138" t="s">
        <v>804</v>
      </c>
      <c r="C513" s="137" t="s">
        <v>15</v>
      </c>
      <c r="D513" s="137" t="s">
        <v>314</v>
      </c>
      <c r="E513" s="137">
        <v>87.6</v>
      </c>
      <c r="F513" s="137">
        <v>87</v>
      </c>
      <c r="G513" s="137">
        <v>70</v>
      </c>
      <c r="H513" s="5">
        <f>G513/F513*100-100</f>
        <v>-19.540229885057471</v>
      </c>
      <c r="I513" s="142"/>
    </row>
    <row r="514" spans="1:70" ht="15.75" customHeight="1" x14ac:dyDescent="0.2">
      <c r="A514" s="131" t="s">
        <v>321</v>
      </c>
      <c r="B514" s="258" t="s">
        <v>322</v>
      </c>
      <c r="C514" s="258"/>
      <c r="D514" s="258"/>
      <c r="E514" s="258"/>
      <c r="F514" s="258"/>
      <c r="G514" s="258"/>
      <c r="H514" s="258"/>
      <c r="I514" s="258"/>
    </row>
    <row r="515" spans="1:70" ht="45.75" customHeight="1" x14ac:dyDescent="0.2">
      <c r="A515" s="137">
        <v>1</v>
      </c>
      <c r="B515" s="138" t="s">
        <v>796</v>
      </c>
      <c r="C515" s="137" t="s">
        <v>15</v>
      </c>
      <c r="D515" s="137" t="s">
        <v>16</v>
      </c>
      <c r="E515" s="137">
        <v>51.4</v>
      </c>
      <c r="F515" s="137">
        <v>50</v>
      </c>
      <c r="G515" s="137">
        <v>49.2</v>
      </c>
      <c r="H515" s="5">
        <f>G515/F515*100-100</f>
        <v>-1.5999999999999943</v>
      </c>
      <c r="I515" s="142"/>
    </row>
    <row r="516" spans="1:70" ht="15.75" customHeight="1" x14ac:dyDescent="0.2">
      <c r="A516" s="131" t="s">
        <v>323</v>
      </c>
      <c r="B516" s="258" t="s">
        <v>324</v>
      </c>
      <c r="C516" s="258"/>
      <c r="D516" s="258"/>
      <c r="E516" s="258"/>
      <c r="F516" s="258"/>
      <c r="G516" s="258"/>
      <c r="H516" s="258"/>
      <c r="I516" s="258"/>
    </row>
    <row r="517" spans="1:70" ht="47.25" customHeight="1" x14ac:dyDescent="0.2">
      <c r="A517" s="137">
        <v>1</v>
      </c>
      <c r="B517" s="138" t="s">
        <v>805</v>
      </c>
      <c r="C517" s="137" t="s">
        <v>15</v>
      </c>
      <c r="D517" s="137" t="s">
        <v>20</v>
      </c>
      <c r="E517" s="137">
        <v>3</v>
      </c>
      <c r="F517" s="137">
        <v>1</v>
      </c>
      <c r="G517" s="137">
        <v>2</v>
      </c>
      <c r="H517" s="5">
        <f>G517/F517*100-100</f>
        <v>100</v>
      </c>
      <c r="I517" s="142"/>
    </row>
    <row r="518" spans="1:70" s="8" customFormat="1" ht="31.5" customHeight="1" x14ac:dyDescent="0.2">
      <c r="A518" s="202" t="s">
        <v>325</v>
      </c>
      <c r="B518" s="289" t="s">
        <v>937</v>
      </c>
      <c r="C518" s="290"/>
      <c r="D518" s="290"/>
      <c r="E518" s="290"/>
      <c r="F518" s="290"/>
      <c r="G518" s="290"/>
      <c r="H518" s="290"/>
      <c r="I518" s="291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</row>
    <row r="519" spans="1:70" ht="32.25" customHeight="1" x14ac:dyDescent="0.2">
      <c r="A519" s="141" t="s">
        <v>13</v>
      </c>
      <c r="B519" s="138" t="s">
        <v>806</v>
      </c>
      <c r="C519" s="137" t="s">
        <v>15</v>
      </c>
      <c r="D519" s="137" t="s">
        <v>20</v>
      </c>
      <c r="E519" s="137">
        <f>E525</f>
        <v>9647</v>
      </c>
      <c r="F519" s="137">
        <f t="shared" ref="F519:G519" si="6">F525</f>
        <v>10000</v>
      </c>
      <c r="G519" s="137">
        <f t="shared" si="6"/>
        <v>9466</v>
      </c>
      <c r="H519" s="5">
        <f>G519/F519*100-100</f>
        <v>-5.3400000000000034</v>
      </c>
      <c r="I519" s="67"/>
    </row>
    <row r="520" spans="1:70" ht="39.75" customHeight="1" x14ac:dyDescent="0.2">
      <c r="A520" s="141" t="s">
        <v>17</v>
      </c>
      <c r="B520" s="138" t="s">
        <v>327</v>
      </c>
      <c r="C520" s="137" t="s">
        <v>15</v>
      </c>
      <c r="D520" s="137" t="s">
        <v>328</v>
      </c>
      <c r="E520" s="137">
        <f>E537</f>
        <v>700.4</v>
      </c>
      <c r="F520" s="137">
        <f t="shared" ref="F520:G520" si="7">F537</f>
        <v>680</v>
      </c>
      <c r="G520" s="137">
        <f t="shared" si="7"/>
        <v>718</v>
      </c>
      <c r="H520" s="5">
        <f>G520/F520*100-100</f>
        <v>5.5882352941176521</v>
      </c>
      <c r="I520" s="174"/>
    </row>
    <row r="521" spans="1:70" ht="33" customHeight="1" x14ac:dyDescent="0.2">
      <c r="A521" s="141" t="s">
        <v>21</v>
      </c>
      <c r="B521" s="138" t="s">
        <v>329</v>
      </c>
      <c r="C521" s="137" t="s">
        <v>15</v>
      </c>
      <c r="D521" s="137" t="s">
        <v>16</v>
      </c>
      <c r="E521" s="137">
        <f>E546</f>
        <v>29.5</v>
      </c>
      <c r="F521" s="137">
        <f t="shared" ref="F521:G521" si="8">F546</f>
        <v>29.8</v>
      </c>
      <c r="G521" s="137">
        <f t="shared" si="8"/>
        <v>34.5</v>
      </c>
      <c r="H521" s="5">
        <f>G521/F521*100-100</f>
        <v>15.771812080536904</v>
      </c>
      <c r="I521" s="142"/>
    </row>
    <row r="522" spans="1:70" ht="18.75" customHeight="1" x14ac:dyDescent="0.2">
      <c r="A522" s="131" t="s">
        <v>330</v>
      </c>
      <c r="B522" s="258" t="s">
        <v>938</v>
      </c>
      <c r="C522" s="258"/>
      <c r="D522" s="258"/>
      <c r="E522" s="258"/>
      <c r="F522" s="258"/>
      <c r="G522" s="258"/>
      <c r="H522" s="258"/>
      <c r="I522" s="258"/>
    </row>
    <row r="523" spans="1:70" ht="17.25" customHeight="1" x14ac:dyDescent="0.2">
      <c r="A523" s="141" t="s">
        <v>13</v>
      </c>
      <c r="B523" s="138" t="s">
        <v>331</v>
      </c>
      <c r="C523" s="137" t="s">
        <v>15</v>
      </c>
      <c r="D523" s="137" t="s">
        <v>332</v>
      </c>
      <c r="E523" s="137">
        <v>471.3</v>
      </c>
      <c r="F523" s="137">
        <v>490.7</v>
      </c>
      <c r="G523" s="137">
        <v>353.4</v>
      </c>
      <c r="H523" s="5">
        <f>G523/F523*100-100</f>
        <v>-27.980436111677193</v>
      </c>
      <c r="I523" s="142"/>
    </row>
    <row r="524" spans="1:70" ht="17.25" customHeight="1" x14ac:dyDescent="0.2">
      <c r="A524" s="141" t="s">
        <v>17</v>
      </c>
      <c r="B524" s="138" t="s">
        <v>333</v>
      </c>
      <c r="C524" s="137" t="s">
        <v>15</v>
      </c>
      <c r="D524" s="137" t="s">
        <v>334</v>
      </c>
      <c r="E524" s="137">
        <v>4</v>
      </c>
      <c r="F524" s="137">
        <v>4.2</v>
      </c>
      <c r="G524" s="137">
        <v>3.15</v>
      </c>
      <c r="H524" s="5">
        <f>G524/F524*100-100</f>
        <v>-25</v>
      </c>
      <c r="I524" s="142"/>
    </row>
    <row r="525" spans="1:70" ht="31.5" x14ac:dyDescent="0.2">
      <c r="A525" s="141" t="s">
        <v>21</v>
      </c>
      <c r="B525" s="138" t="s">
        <v>326</v>
      </c>
      <c r="C525" s="137" t="s">
        <v>15</v>
      </c>
      <c r="D525" s="137" t="s">
        <v>20</v>
      </c>
      <c r="E525" s="137">
        <v>9647</v>
      </c>
      <c r="F525" s="137">
        <v>10000</v>
      </c>
      <c r="G525" s="137">
        <v>9466</v>
      </c>
      <c r="H525" s="5">
        <f>G525/F525*100-100</f>
        <v>-5.3400000000000034</v>
      </c>
      <c r="I525" s="67"/>
    </row>
    <row r="526" spans="1:70" ht="35.25" customHeight="1" x14ac:dyDescent="0.2">
      <c r="A526" s="141" t="s">
        <v>335</v>
      </c>
      <c r="B526" s="138" t="s">
        <v>336</v>
      </c>
      <c r="C526" s="137" t="s">
        <v>15</v>
      </c>
      <c r="D526" s="137" t="s">
        <v>20</v>
      </c>
      <c r="E526" s="137">
        <v>82.4</v>
      </c>
      <c r="F526" s="137">
        <v>83.3</v>
      </c>
      <c r="G526" s="137">
        <v>80.900000000000006</v>
      </c>
      <c r="H526" s="5">
        <f>G526/F526*100-100</f>
        <v>-2.8811524609843815</v>
      </c>
      <c r="I526" s="174"/>
    </row>
    <row r="527" spans="1:70" ht="15.75" customHeight="1" x14ac:dyDescent="0.2">
      <c r="A527" s="131" t="s">
        <v>337</v>
      </c>
      <c r="B527" s="264" t="s">
        <v>95</v>
      </c>
      <c r="C527" s="265"/>
      <c r="D527" s="265"/>
      <c r="E527" s="265"/>
      <c r="F527" s="265"/>
      <c r="G527" s="265"/>
      <c r="H527" s="265"/>
      <c r="I527" s="266"/>
    </row>
    <row r="528" spans="1:70" ht="30.75" customHeight="1" x14ac:dyDescent="0.2">
      <c r="A528" s="141" t="s">
        <v>13</v>
      </c>
      <c r="B528" s="138" t="s">
        <v>338</v>
      </c>
      <c r="C528" s="137" t="s">
        <v>15</v>
      </c>
      <c r="D528" s="137" t="s">
        <v>52</v>
      </c>
      <c r="E528" s="137">
        <v>45</v>
      </c>
      <c r="F528" s="137">
        <v>47</v>
      </c>
      <c r="G528" s="137">
        <v>0</v>
      </c>
      <c r="H528" s="5">
        <f>G528/F528*100-100</f>
        <v>-100</v>
      </c>
      <c r="I528" s="67"/>
    </row>
    <row r="529" spans="1:9" ht="31.5" customHeight="1" x14ac:dyDescent="0.2">
      <c r="A529" s="141" t="s">
        <v>17</v>
      </c>
      <c r="B529" s="138" t="s">
        <v>339</v>
      </c>
      <c r="C529" s="137" t="s">
        <v>15</v>
      </c>
      <c r="D529" s="137" t="s">
        <v>20</v>
      </c>
      <c r="E529" s="137">
        <v>12</v>
      </c>
      <c r="F529" s="137">
        <v>13</v>
      </c>
      <c r="G529" s="137">
        <v>13</v>
      </c>
      <c r="H529" s="5">
        <f>G529/F529*100-100</f>
        <v>0</v>
      </c>
      <c r="I529" s="67"/>
    </row>
    <row r="530" spans="1:9" ht="19.5" customHeight="1" x14ac:dyDescent="0.2">
      <c r="A530" s="131" t="s">
        <v>340</v>
      </c>
      <c r="B530" s="258" t="s">
        <v>341</v>
      </c>
      <c r="C530" s="258"/>
      <c r="D530" s="258"/>
      <c r="E530" s="258"/>
      <c r="F530" s="258"/>
      <c r="G530" s="258"/>
      <c r="H530" s="258"/>
      <c r="I530" s="258"/>
    </row>
    <row r="531" spans="1:9" x14ac:dyDescent="0.2">
      <c r="A531" s="141" t="s">
        <v>13</v>
      </c>
      <c r="B531" s="138" t="s">
        <v>342</v>
      </c>
      <c r="C531" s="137" t="s">
        <v>15</v>
      </c>
      <c r="D531" s="137" t="s">
        <v>52</v>
      </c>
      <c r="E531" s="137">
        <v>135</v>
      </c>
      <c r="F531" s="137">
        <v>145</v>
      </c>
      <c r="G531" s="137">
        <v>145</v>
      </c>
      <c r="H531" s="5">
        <f>G531/F531*100-100</f>
        <v>0</v>
      </c>
      <c r="I531" s="67"/>
    </row>
    <row r="532" spans="1:9" ht="15.75" customHeight="1" x14ac:dyDescent="0.2">
      <c r="A532" s="141" t="s">
        <v>17</v>
      </c>
      <c r="B532" s="138" t="s">
        <v>343</v>
      </c>
      <c r="C532" s="137" t="s">
        <v>15</v>
      </c>
      <c r="D532" s="137" t="s">
        <v>20</v>
      </c>
      <c r="E532" s="137">
        <v>15</v>
      </c>
      <c r="F532" s="137">
        <v>17</v>
      </c>
      <c r="G532" s="137">
        <v>15</v>
      </c>
      <c r="H532" s="5">
        <f>G532/F532*100-100</f>
        <v>-11.764705882352942</v>
      </c>
      <c r="I532" s="142"/>
    </row>
    <row r="533" spans="1:9" ht="17.25" customHeight="1" x14ac:dyDescent="0.2">
      <c r="A533" s="131" t="s">
        <v>344</v>
      </c>
      <c r="B533" s="258" t="s">
        <v>1072</v>
      </c>
      <c r="C533" s="258"/>
      <c r="D533" s="258"/>
      <c r="E533" s="258"/>
      <c r="F533" s="258"/>
      <c r="G533" s="258"/>
      <c r="H533" s="258"/>
      <c r="I533" s="258"/>
    </row>
    <row r="534" spans="1:9" ht="28.5" customHeight="1" x14ac:dyDescent="0.2">
      <c r="A534" s="141" t="s">
        <v>13</v>
      </c>
      <c r="B534" s="138" t="s">
        <v>345</v>
      </c>
      <c r="C534" s="137" t="s">
        <v>15</v>
      </c>
      <c r="D534" s="137" t="s">
        <v>346</v>
      </c>
      <c r="E534" s="137">
        <v>21.4</v>
      </c>
      <c r="F534" s="137">
        <v>22.8</v>
      </c>
      <c r="G534" s="137">
        <v>17.100000000000001</v>
      </c>
      <c r="H534" s="5">
        <f>G534/F534*100-100</f>
        <v>-25</v>
      </c>
      <c r="I534" s="142"/>
    </row>
    <row r="535" spans="1:9" ht="32.25" customHeight="1" x14ac:dyDescent="0.2">
      <c r="A535" s="141" t="s">
        <v>17</v>
      </c>
      <c r="B535" s="138" t="s">
        <v>347</v>
      </c>
      <c r="C535" s="137" t="s">
        <v>15</v>
      </c>
      <c r="D535" s="137" t="s">
        <v>334</v>
      </c>
      <c r="E535" s="137">
        <v>181.5</v>
      </c>
      <c r="F535" s="137">
        <v>194.3</v>
      </c>
      <c r="G535" s="137">
        <v>146</v>
      </c>
      <c r="H535" s="5">
        <f>G535/F535*100-100</f>
        <v>-24.858466289243438</v>
      </c>
      <c r="I535" s="142"/>
    </row>
    <row r="536" spans="1:9" x14ac:dyDescent="0.2">
      <c r="A536" s="141" t="s">
        <v>21</v>
      </c>
      <c r="B536" s="138" t="s">
        <v>348</v>
      </c>
      <c r="C536" s="137" t="s">
        <v>15</v>
      </c>
      <c r="D536" s="137" t="s">
        <v>349</v>
      </c>
      <c r="E536" s="137">
        <v>82.02</v>
      </c>
      <c r="F536" s="137">
        <v>81</v>
      </c>
      <c r="G536" s="137">
        <v>84</v>
      </c>
      <c r="H536" s="5">
        <f>G536/F536*100-100</f>
        <v>3.7037037037036953</v>
      </c>
      <c r="I536" s="142"/>
    </row>
    <row r="537" spans="1:9" ht="31.5" x14ac:dyDescent="0.2">
      <c r="A537" s="141" t="s">
        <v>335</v>
      </c>
      <c r="B537" s="138" t="s">
        <v>350</v>
      </c>
      <c r="C537" s="137" t="s">
        <v>15</v>
      </c>
      <c r="D537" s="137" t="s">
        <v>328</v>
      </c>
      <c r="E537" s="137">
        <v>700.4</v>
      </c>
      <c r="F537" s="137">
        <v>680</v>
      </c>
      <c r="G537" s="137">
        <v>718</v>
      </c>
      <c r="H537" s="5">
        <f>G537/F537*100-100</f>
        <v>5.5882352941176521</v>
      </c>
      <c r="I537" s="142"/>
    </row>
    <row r="538" spans="1:9" ht="15.75" customHeight="1" x14ac:dyDescent="0.2">
      <c r="A538" s="131" t="s">
        <v>351</v>
      </c>
      <c r="B538" s="258" t="s">
        <v>352</v>
      </c>
      <c r="C538" s="258"/>
      <c r="D538" s="258"/>
      <c r="E538" s="258"/>
      <c r="F538" s="258"/>
      <c r="G538" s="258"/>
      <c r="H538" s="258"/>
      <c r="I538" s="258"/>
    </row>
    <row r="539" spans="1:9" ht="31.5" x14ac:dyDescent="0.2">
      <c r="A539" s="141" t="s">
        <v>13</v>
      </c>
      <c r="B539" s="138" t="s">
        <v>353</v>
      </c>
      <c r="C539" s="137" t="s">
        <v>15</v>
      </c>
      <c r="D539" s="137" t="s">
        <v>52</v>
      </c>
      <c r="E539" s="137">
        <v>75</v>
      </c>
      <c r="F539" s="137">
        <v>77</v>
      </c>
      <c r="G539" s="137">
        <v>77</v>
      </c>
      <c r="H539" s="5">
        <f>G539/F539*100-100</f>
        <v>0</v>
      </c>
      <c r="I539" s="174"/>
    </row>
    <row r="540" spans="1:9" ht="31.5" x14ac:dyDescent="0.2">
      <c r="A540" s="141" t="s">
        <v>17</v>
      </c>
      <c r="B540" s="138" t="s">
        <v>354</v>
      </c>
      <c r="C540" s="137" t="s">
        <v>15</v>
      </c>
      <c r="D540" s="137" t="s">
        <v>20</v>
      </c>
      <c r="E540" s="137">
        <v>30</v>
      </c>
      <c r="F540" s="137">
        <v>32</v>
      </c>
      <c r="G540" s="137">
        <v>32</v>
      </c>
      <c r="H540" s="5">
        <f>G540/F540*100-100</f>
        <v>0</v>
      </c>
      <c r="I540" s="174"/>
    </row>
    <row r="541" spans="1:9" ht="17.25" customHeight="1" x14ac:dyDescent="0.2">
      <c r="A541" s="131" t="s">
        <v>355</v>
      </c>
      <c r="B541" s="258" t="s">
        <v>341</v>
      </c>
      <c r="C541" s="258"/>
      <c r="D541" s="258"/>
      <c r="E541" s="258"/>
      <c r="F541" s="258"/>
      <c r="G541" s="258"/>
      <c r="H541" s="258"/>
      <c r="I541" s="258"/>
    </row>
    <row r="542" spans="1:9" ht="32.25" customHeight="1" x14ac:dyDescent="0.2">
      <c r="A542" s="141" t="s">
        <v>13</v>
      </c>
      <c r="B542" s="138" t="s">
        <v>356</v>
      </c>
      <c r="C542" s="137" t="s">
        <v>15</v>
      </c>
      <c r="D542" s="137" t="s">
        <v>20</v>
      </c>
      <c r="E542" s="137">
        <v>17</v>
      </c>
      <c r="F542" s="137">
        <v>19</v>
      </c>
      <c r="G542" s="137">
        <v>0</v>
      </c>
      <c r="H542" s="5">
        <f>G542/F542*100-100</f>
        <v>-100</v>
      </c>
      <c r="I542" s="174"/>
    </row>
    <row r="543" spans="1:9" ht="96.75" customHeight="1" x14ac:dyDescent="0.2">
      <c r="A543" s="141" t="s">
        <v>17</v>
      </c>
      <c r="B543" s="138" t="s">
        <v>357</v>
      </c>
      <c r="C543" s="137" t="s">
        <v>15</v>
      </c>
      <c r="D543" s="137" t="s">
        <v>20</v>
      </c>
      <c r="E543" s="137">
        <v>19</v>
      </c>
      <c r="F543" s="137">
        <v>20</v>
      </c>
      <c r="G543" s="137">
        <v>20</v>
      </c>
      <c r="H543" s="5">
        <f>G543/F543*100-100</f>
        <v>0</v>
      </c>
      <c r="I543" s="174"/>
    </row>
    <row r="544" spans="1:9" ht="18.75" customHeight="1" x14ac:dyDescent="0.2">
      <c r="A544" s="131" t="s">
        <v>358</v>
      </c>
      <c r="B544" s="258" t="s">
        <v>1073</v>
      </c>
      <c r="C544" s="258"/>
      <c r="D544" s="258"/>
      <c r="E544" s="258"/>
      <c r="F544" s="258"/>
      <c r="G544" s="258"/>
      <c r="H544" s="258"/>
      <c r="I544" s="258"/>
    </row>
    <row r="545" spans="1:9" ht="31.5" x14ac:dyDescent="0.2">
      <c r="A545" s="141" t="s">
        <v>13</v>
      </c>
      <c r="B545" s="138" t="s">
        <v>359</v>
      </c>
      <c r="C545" s="137" t="s">
        <v>15</v>
      </c>
      <c r="D545" s="137" t="s">
        <v>346</v>
      </c>
      <c r="E545" s="6">
        <v>19.14</v>
      </c>
      <c r="F545" s="137">
        <v>19.78</v>
      </c>
      <c r="G545" s="6">
        <v>16.399999999999999</v>
      </c>
      <c r="H545" s="5">
        <f>G545/F545*100-100</f>
        <v>-17.087967644084941</v>
      </c>
      <c r="I545" s="142"/>
    </row>
    <row r="546" spans="1:9" ht="38.25" customHeight="1" x14ac:dyDescent="0.2">
      <c r="A546" s="141" t="s">
        <v>17</v>
      </c>
      <c r="B546" s="138" t="s">
        <v>329</v>
      </c>
      <c r="C546" s="137" t="s">
        <v>15</v>
      </c>
      <c r="D546" s="137" t="s">
        <v>16</v>
      </c>
      <c r="E546" s="137">
        <v>29.5</v>
      </c>
      <c r="F546" s="137">
        <v>29.8</v>
      </c>
      <c r="G546" s="137">
        <v>34.5</v>
      </c>
      <c r="H546" s="5">
        <f>G546/F546*100-100</f>
        <v>15.771812080536904</v>
      </c>
      <c r="I546" s="67"/>
    </row>
    <row r="547" spans="1:9" ht="15.75" customHeight="1" x14ac:dyDescent="0.2">
      <c r="A547" s="131" t="s">
        <v>360</v>
      </c>
      <c r="B547" s="258" t="s">
        <v>361</v>
      </c>
      <c r="C547" s="258"/>
      <c r="D547" s="258"/>
      <c r="E547" s="258"/>
      <c r="F547" s="258"/>
      <c r="G547" s="258"/>
      <c r="H547" s="258"/>
      <c r="I547" s="258"/>
    </row>
    <row r="548" spans="1:9" ht="31.5" x14ac:dyDescent="0.2">
      <c r="A548" s="141" t="s">
        <v>13</v>
      </c>
      <c r="B548" s="138" t="s">
        <v>362</v>
      </c>
      <c r="C548" s="137" t="s">
        <v>15</v>
      </c>
      <c r="D548" s="137" t="s">
        <v>20</v>
      </c>
      <c r="E548" s="137">
        <v>3402</v>
      </c>
      <c r="F548" s="137">
        <v>3530</v>
      </c>
      <c r="G548" s="137">
        <v>3449</v>
      </c>
      <c r="H548" s="5">
        <f>G548/F548*100-100</f>
        <v>-2.2946175637393793</v>
      </c>
      <c r="I548" s="142"/>
    </row>
    <row r="549" spans="1:9" ht="34.5" customHeight="1" x14ac:dyDescent="0.2">
      <c r="A549" s="214" t="s">
        <v>363</v>
      </c>
      <c r="B549" s="285" t="s">
        <v>364</v>
      </c>
      <c r="C549" s="285"/>
      <c r="D549" s="285"/>
      <c r="E549" s="285"/>
      <c r="F549" s="285"/>
      <c r="G549" s="285"/>
      <c r="H549" s="285"/>
      <c r="I549" s="285"/>
    </row>
    <row r="550" spans="1:9" ht="78.75" x14ac:dyDescent="0.2">
      <c r="A550" s="141" t="s">
        <v>13</v>
      </c>
      <c r="B550" s="138" t="s">
        <v>365</v>
      </c>
      <c r="C550" s="137" t="s">
        <v>15</v>
      </c>
      <c r="D550" s="137" t="s">
        <v>20</v>
      </c>
      <c r="E550" s="137">
        <v>3</v>
      </c>
      <c r="F550" s="137">
        <v>5</v>
      </c>
      <c r="G550" s="137">
        <v>5</v>
      </c>
      <c r="H550" s="5">
        <f>G550/F550*100-100</f>
        <v>0</v>
      </c>
      <c r="I550" s="174"/>
    </row>
    <row r="551" spans="1:9" ht="36" customHeight="1" x14ac:dyDescent="0.2">
      <c r="A551" s="214" t="s">
        <v>366</v>
      </c>
      <c r="B551" s="286" t="s">
        <v>367</v>
      </c>
      <c r="C551" s="287"/>
      <c r="D551" s="287"/>
      <c r="E551" s="287"/>
      <c r="F551" s="287"/>
      <c r="G551" s="287"/>
      <c r="H551" s="287"/>
      <c r="I551" s="288"/>
    </row>
    <row r="552" spans="1:9" ht="31.5" x14ac:dyDescent="0.2">
      <c r="A552" s="141" t="s">
        <v>13</v>
      </c>
      <c r="B552" s="138" t="s">
        <v>368</v>
      </c>
      <c r="C552" s="137" t="s">
        <v>15</v>
      </c>
      <c r="D552" s="137" t="s">
        <v>20</v>
      </c>
      <c r="E552" s="137">
        <v>1</v>
      </c>
      <c r="F552" s="137">
        <v>1</v>
      </c>
      <c r="G552" s="137">
        <v>1</v>
      </c>
      <c r="H552" s="5">
        <f>G552/F552*100-100</f>
        <v>0</v>
      </c>
      <c r="I552" s="174"/>
    </row>
    <row r="553" spans="1:9" ht="16.5" customHeight="1" x14ac:dyDescent="0.2">
      <c r="A553" s="214" t="s">
        <v>369</v>
      </c>
      <c r="B553" s="286" t="s">
        <v>370</v>
      </c>
      <c r="C553" s="287"/>
      <c r="D553" s="287"/>
      <c r="E553" s="287"/>
      <c r="F553" s="287"/>
      <c r="G553" s="287"/>
      <c r="H553" s="287"/>
      <c r="I553" s="288"/>
    </row>
    <row r="554" spans="1:9" x14ac:dyDescent="0.2">
      <c r="A554" s="141" t="s">
        <v>13</v>
      </c>
      <c r="B554" s="138" t="s">
        <v>371</v>
      </c>
      <c r="C554" s="137" t="s">
        <v>15</v>
      </c>
      <c r="D554" s="137" t="s">
        <v>52</v>
      </c>
      <c r="E554" s="137">
        <v>15</v>
      </c>
      <c r="F554" s="137">
        <v>10</v>
      </c>
      <c r="G554" s="137">
        <v>0</v>
      </c>
      <c r="H554" s="137">
        <f>G554/F554*100-100</f>
        <v>-100</v>
      </c>
      <c r="I554" s="174"/>
    </row>
    <row r="555" spans="1:9" ht="44.25" customHeight="1" x14ac:dyDescent="0.2">
      <c r="A555" s="214" t="s">
        <v>372</v>
      </c>
      <c r="B555" s="286" t="s">
        <v>373</v>
      </c>
      <c r="C555" s="287"/>
      <c r="D555" s="287"/>
      <c r="E555" s="287"/>
      <c r="F555" s="287"/>
      <c r="G555" s="287"/>
      <c r="H555" s="287"/>
      <c r="I555" s="288"/>
    </row>
    <row r="556" spans="1:9" ht="48" customHeight="1" x14ac:dyDescent="0.2">
      <c r="A556" s="141" t="s">
        <v>13</v>
      </c>
      <c r="B556" s="138" t="s">
        <v>374</v>
      </c>
      <c r="C556" s="137" t="s">
        <v>15</v>
      </c>
      <c r="D556" s="137" t="s">
        <v>20</v>
      </c>
      <c r="E556" s="137">
        <v>3</v>
      </c>
      <c r="F556" s="137">
        <v>2</v>
      </c>
      <c r="G556" s="137">
        <v>1</v>
      </c>
      <c r="H556" s="5">
        <f>G556/F556*100-100</f>
        <v>-50</v>
      </c>
      <c r="I556" s="174"/>
    </row>
    <row r="557" spans="1:9" ht="32.25" customHeight="1" x14ac:dyDescent="0.2">
      <c r="A557" s="131" t="s">
        <v>375</v>
      </c>
      <c r="B557" s="258" t="s">
        <v>618</v>
      </c>
      <c r="C557" s="258"/>
      <c r="D557" s="258"/>
      <c r="E557" s="258"/>
      <c r="F557" s="258"/>
      <c r="G557" s="258"/>
      <c r="H557" s="258"/>
      <c r="I557" s="258"/>
    </row>
    <row r="558" spans="1:9" x14ac:dyDescent="0.2">
      <c r="A558" s="141" t="s">
        <v>13</v>
      </c>
      <c r="B558" s="138" t="s">
        <v>376</v>
      </c>
      <c r="C558" s="137" t="s">
        <v>15</v>
      </c>
      <c r="D558" s="137" t="s">
        <v>20</v>
      </c>
      <c r="E558" s="137">
        <v>26</v>
      </c>
      <c r="F558" s="137">
        <v>11</v>
      </c>
      <c r="G558" s="137">
        <v>11</v>
      </c>
      <c r="H558" s="5">
        <f>G558/F558*100-100</f>
        <v>0</v>
      </c>
      <c r="I558" s="142"/>
    </row>
    <row r="559" spans="1:9" ht="66" customHeight="1" x14ac:dyDescent="0.2">
      <c r="A559" s="131" t="s">
        <v>377</v>
      </c>
      <c r="B559" s="258" t="s">
        <v>1299</v>
      </c>
      <c r="C559" s="258"/>
      <c r="D559" s="258"/>
      <c r="E559" s="258"/>
      <c r="F559" s="258"/>
      <c r="G559" s="258"/>
      <c r="H559" s="258"/>
      <c r="I559" s="258"/>
    </row>
    <row r="560" spans="1:9" ht="38.25" customHeight="1" x14ac:dyDescent="0.2">
      <c r="A560" s="141" t="s">
        <v>13</v>
      </c>
      <c r="B560" s="138" t="s">
        <v>378</v>
      </c>
      <c r="C560" s="137" t="s">
        <v>15</v>
      </c>
      <c r="D560" s="137" t="s">
        <v>16</v>
      </c>
      <c r="E560" s="137">
        <v>9.9</v>
      </c>
      <c r="F560" s="137">
        <v>11.3</v>
      </c>
      <c r="G560" s="137">
        <v>11.6</v>
      </c>
      <c r="H560" s="5">
        <f>G560/F560*100-100</f>
        <v>2.6548672566371465</v>
      </c>
      <c r="I560" s="67"/>
    </row>
    <row r="561" spans="1:9" ht="38.25" customHeight="1" x14ac:dyDescent="0.2">
      <c r="A561" s="141" t="s">
        <v>17</v>
      </c>
      <c r="B561" s="138" t="s">
        <v>822</v>
      </c>
      <c r="C561" s="137" t="s">
        <v>15</v>
      </c>
      <c r="D561" s="137" t="s">
        <v>20</v>
      </c>
      <c r="E561" s="137">
        <v>9</v>
      </c>
      <c r="F561" s="137">
        <v>20</v>
      </c>
      <c r="G561" s="137">
        <v>0</v>
      </c>
      <c r="H561" s="5">
        <v>0</v>
      </c>
      <c r="I561" s="142"/>
    </row>
    <row r="562" spans="1:9" ht="30.75" hidden="1" customHeight="1" x14ac:dyDescent="0.2">
      <c r="A562" s="214" t="s">
        <v>379</v>
      </c>
      <c r="B562" s="286" t="s">
        <v>622</v>
      </c>
      <c r="C562" s="287"/>
      <c r="D562" s="287"/>
      <c r="E562" s="287"/>
      <c r="F562" s="287"/>
      <c r="G562" s="287"/>
      <c r="H562" s="287"/>
      <c r="I562" s="288"/>
    </row>
    <row r="563" spans="1:9" ht="15.75" hidden="1" customHeight="1" x14ac:dyDescent="0.2">
      <c r="A563" s="141" t="s">
        <v>13</v>
      </c>
      <c r="B563" s="138" t="s">
        <v>380</v>
      </c>
      <c r="C563" s="137" t="s">
        <v>15</v>
      </c>
      <c r="D563" s="137" t="s">
        <v>20</v>
      </c>
      <c r="E563" s="137">
        <v>0</v>
      </c>
      <c r="F563" s="137">
        <v>0</v>
      </c>
      <c r="G563" s="137">
        <v>0</v>
      </c>
      <c r="H563" s="5">
        <v>0</v>
      </c>
      <c r="I563" s="142"/>
    </row>
    <row r="564" spans="1:9" ht="33" hidden="1" customHeight="1" x14ac:dyDescent="0.2">
      <c r="A564" s="214" t="s">
        <v>381</v>
      </c>
      <c r="B564" s="286" t="s">
        <v>382</v>
      </c>
      <c r="C564" s="287"/>
      <c r="D564" s="287"/>
      <c r="E564" s="287"/>
      <c r="F564" s="287"/>
      <c r="G564" s="287"/>
      <c r="H564" s="287"/>
      <c r="I564" s="288"/>
    </row>
    <row r="565" spans="1:9" ht="15.75" hidden="1" customHeight="1" x14ac:dyDescent="0.2">
      <c r="A565" s="141" t="s">
        <v>13</v>
      </c>
      <c r="B565" s="138" t="s">
        <v>383</v>
      </c>
      <c r="C565" s="137" t="s">
        <v>15</v>
      </c>
      <c r="D565" s="137" t="s">
        <v>20</v>
      </c>
      <c r="E565" s="137">
        <v>0</v>
      </c>
      <c r="F565" s="137">
        <v>0</v>
      </c>
      <c r="G565" s="137">
        <v>0</v>
      </c>
      <c r="H565" s="5">
        <v>0</v>
      </c>
      <c r="I565" s="142"/>
    </row>
    <row r="566" spans="1:9" ht="32.25" hidden="1" customHeight="1" x14ac:dyDescent="0.2">
      <c r="A566" s="214" t="s">
        <v>384</v>
      </c>
      <c r="B566" s="286" t="s">
        <v>385</v>
      </c>
      <c r="C566" s="287"/>
      <c r="D566" s="287"/>
      <c r="E566" s="287"/>
      <c r="F566" s="287"/>
      <c r="G566" s="287"/>
      <c r="H566" s="287"/>
      <c r="I566" s="288"/>
    </row>
    <row r="567" spans="1:9" ht="68.25" hidden="1" customHeight="1" x14ac:dyDescent="0.2">
      <c r="A567" s="141" t="s">
        <v>13</v>
      </c>
      <c r="B567" s="138" t="s">
        <v>386</v>
      </c>
      <c r="C567" s="137" t="s">
        <v>15</v>
      </c>
      <c r="D567" s="137" t="s">
        <v>334</v>
      </c>
      <c r="E567" s="137">
        <v>0</v>
      </c>
      <c r="F567" s="137">
        <v>0</v>
      </c>
      <c r="G567" s="137">
        <v>0</v>
      </c>
      <c r="H567" s="5">
        <v>0</v>
      </c>
      <c r="I567" s="142"/>
    </row>
    <row r="568" spans="1:9" ht="50.25" hidden="1" customHeight="1" x14ac:dyDescent="0.2">
      <c r="A568" s="214" t="s">
        <v>620</v>
      </c>
      <c r="B568" s="286" t="s">
        <v>935</v>
      </c>
      <c r="C568" s="287"/>
      <c r="D568" s="287"/>
      <c r="E568" s="287"/>
      <c r="F568" s="287"/>
      <c r="G568" s="287"/>
      <c r="H568" s="287"/>
      <c r="I568" s="288"/>
    </row>
    <row r="569" spans="1:9" ht="94.5" hidden="1" x14ac:dyDescent="0.2">
      <c r="A569" s="141" t="s">
        <v>13</v>
      </c>
      <c r="B569" s="138" t="s">
        <v>936</v>
      </c>
      <c r="C569" s="137" t="s">
        <v>15</v>
      </c>
      <c r="D569" s="137" t="s">
        <v>20</v>
      </c>
      <c r="E569" s="137">
        <v>2</v>
      </c>
      <c r="F569" s="137">
        <v>0</v>
      </c>
      <c r="G569" s="137">
        <v>0</v>
      </c>
      <c r="H569" s="5">
        <v>0</v>
      </c>
      <c r="I569" s="142"/>
    </row>
    <row r="570" spans="1:9" ht="80.25" customHeight="1" x14ac:dyDescent="0.2">
      <c r="A570" s="214" t="s">
        <v>379</v>
      </c>
      <c r="B570" s="286" t="s">
        <v>621</v>
      </c>
      <c r="C570" s="287"/>
      <c r="D570" s="287"/>
      <c r="E570" s="287"/>
      <c r="F570" s="287"/>
      <c r="G570" s="287"/>
      <c r="H570" s="287"/>
      <c r="I570" s="288"/>
    </row>
    <row r="571" spans="1:9" ht="45.75" customHeight="1" x14ac:dyDescent="0.2">
      <c r="A571" s="141" t="s">
        <v>13</v>
      </c>
      <c r="B571" s="138" t="s">
        <v>619</v>
      </c>
      <c r="C571" s="137" t="s">
        <v>15</v>
      </c>
      <c r="D571" s="137" t="s">
        <v>20</v>
      </c>
      <c r="E571" s="137">
        <v>2</v>
      </c>
      <c r="F571" s="137">
        <v>20</v>
      </c>
      <c r="G571" s="137">
        <v>0</v>
      </c>
      <c r="H571" s="5">
        <v>0</v>
      </c>
      <c r="I571" s="142"/>
    </row>
    <row r="572" spans="1:9" ht="46.5" hidden="1" customHeight="1" x14ac:dyDescent="0.2">
      <c r="A572" s="131" t="s">
        <v>823</v>
      </c>
      <c r="B572" s="264" t="s">
        <v>824</v>
      </c>
      <c r="C572" s="265"/>
      <c r="D572" s="265"/>
      <c r="E572" s="265"/>
      <c r="F572" s="265"/>
      <c r="G572" s="265"/>
      <c r="H572" s="265"/>
      <c r="I572" s="266"/>
    </row>
    <row r="573" spans="1:9" ht="31.5" hidden="1" x14ac:dyDescent="0.2">
      <c r="A573" s="141" t="s">
        <v>13</v>
      </c>
      <c r="B573" s="138" t="s">
        <v>619</v>
      </c>
      <c r="C573" s="137" t="s">
        <v>15</v>
      </c>
      <c r="D573" s="137" t="s">
        <v>20</v>
      </c>
      <c r="E573" s="137">
        <v>2</v>
      </c>
      <c r="F573" s="137">
        <v>0</v>
      </c>
      <c r="G573" s="137">
        <v>0</v>
      </c>
      <c r="H573" s="5">
        <v>0</v>
      </c>
      <c r="I573" s="142"/>
    </row>
    <row r="574" spans="1:9" ht="31.5" hidden="1" customHeight="1" x14ac:dyDescent="0.2">
      <c r="A574" s="131" t="s">
        <v>825</v>
      </c>
      <c r="B574" s="264" t="s">
        <v>826</v>
      </c>
      <c r="C574" s="265"/>
      <c r="D574" s="265"/>
      <c r="E574" s="265"/>
      <c r="F574" s="265"/>
      <c r="G574" s="265"/>
      <c r="H574" s="265"/>
      <c r="I574" s="266"/>
    </row>
    <row r="575" spans="1:9" ht="31.5" hidden="1" x14ac:dyDescent="0.2">
      <c r="A575" s="141" t="s">
        <v>13</v>
      </c>
      <c r="B575" s="138" t="s">
        <v>619</v>
      </c>
      <c r="C575" s="137" t="s">
        <v>15</v>
      </c>
      <c r="D575" s="137" t="s">
        <v>20</v>
      </c>
      <c r="E575" s="137">
        <v>3</v>
      </c>
      <c r="F575" s="137">
        <v>0</v>
      </c>
      <c r="G575" s="137">
        <v>0</v>
      </c>
      <c r="H575" s="5">
        <v>0</v>
      </c>
      <c r="I575" s="142"/>
    </row>
    <row r="576" spans="1:9" ht="31.5" hidden="1" customHeight="1" x14ac:dyDescent="0.2">
      <c r="A576" s="131" t="s">
        <v>1254</v>
      </c>
      <c r="B576" s="264" t="s">
        <v>1256</v>
      </c>
      <c r="C576" s="265"/>
      <c r="D576" s="265"/>
      <c r="E576" s="265"/>
      <c r="F576" s="265"/>
      <c r="G576" s="265"/>
      <c r="H576" s="265"/>
      <c r="I576" s="266"/>
    </row>
    <row r="577" spans="1:70" ht="31.5" hidden="1" x14ac:dyDescent="0.2">
      <c r="A577" s="141" t="s">
        <v>13</v>
      </c>
      <c r="B577" s="138" t="s">
        <v>619</v>
      </c>
      <c r="C577" s="137" t="s">
        <v>15</v>
      </c>
      <c r="D577" s="137" t="s">
        <v>20</v>
      </c>
      <c r="E577" s="137">
        <v>0</v>
      </c>
      <c r="F577" s="137">
        <v>0</v>
      </c>
      <c r="G577" s="137">
        <v>0</v>
      </c>
      <c r="H577" s="5">
        <v>0</v>
      </c>
      <c r="I577" s="142"/>
    </row>
    <row r="578" spans="1:70" ht="45" hidden="1" customHeight="1" x14ac:dyDescent="0.2">
      <c r="A578" s="131" t="s">
        <v>1255</v>
      </c>
      <c r="B578" s="264" t="s">
        <v>1257</v>
      </c>
      <c r="C578" s="265"/>
      <c r="D578" s="265"/>
      <c r="E578" s="265"/>
      <c r="F578" s="265"/>
      <c r="G578" s="265"/>
      <c r="H578" s="265"/>
      <c r="I578" s="266"/>
    </row>
    <row r="579" spans="1:70" ht="31.5" hidden="1" x14ac:dyDescent="0.2">
      <c r="A579" s="141" t="s">
        <v>13</v>
      </c>
      <c r="B579" s="138" t="s">
        <v>619</v>
      </c>
      <c r="C579" s="137" t="s">
        <v>15</v>
      </c>
      <c r="D579" s="137" t="s">
        <v>20</v>
      </c>
      <c r="E579" s="137">
        <v>0</v>
      </c>
      <c r="F579" s="137">
        <v>0</v>
      </c>
      <c r="G579" s="137">
        <v>0</v>
      </c>
      <c r="H579" s="5">
        <v>0</v>
      </c>
      <c r="I579" s="142"/>
    </row>
    <row r="580" spans="1:70" s="8" customFormat="1" ht="24" customHeight="1" x14ac:dyDescent="0.2">
      <c r="A580" s="133" t="s">
        <v>387</v>
      </c>
      <c r="B580" s="259" t="s">
        <v>1074</v>
      </c>
      <c r="C580" s="259"/>
      <c r="D580" s="259"/>
      <c r="E580" s="259"/>
      <c r="F580" s="259"/>
      <c r="G580" s="259"/>
      <c r="H580" s="259"/>
      <c r="I580" s="25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</row>
    <row r="581" spans="1:70" ht="31.5" x14ac:dyDescent="0.2">
      <c r="A581" s="13">
        <v>1</v>
      </c>
      <c r="B581" s="23" t="s">
        <v>398</v>
      </c>
      <c r="C581" s="21" t="s">
        <v>389</v>
      </c>
      <c r="D581" s="21" t="s">
        <v>16</v>
      </c>
      <c r="E581" s="21">
        <v>22.2</v>
      </c>
      <c r="F581" s="54">
        <v>16.7</v>
      </c>
      <c r="G581" s="21">
        <v>16.7</v>
      </c>
      <c r="H581" s="24">
        <f>G581/F581*100-100</f>
        <v>0</v>
      </c>
      <c r="I581" s="142"/>
    </row>
    <row r="582" spans="1:70" ht="44.25" customHeight="1" x14ac:dyDescent="0.2">
      <c r="A582" s="13">
        <v>2</v>
      </c>
      <c r="B582" s="23" t="s">
        <v>388</v>
      </c>
      <c r="C582" s="21" t="s">
        <v>389</v>
      </c>
      <c r="D582" s="21" t="s">
        <v>16</v>
      </c>
      <c r="E582" s="21">
        <v>11.25</v>
      </c>
      <c r="F582" s="54">
        <v>13</v>
      </c>
      <c r="G582" s="21">
        <v>9.6999999999999993</v>
      </c>
      <c r="H582" s="33">
        <f>G582/F582*100-100</f>
        <v>-25.384615384615401</v>
      </c>
      <c r="I582" s="175"/>
    </row>
    <row r="583" spans="1:70" ht="63" customHeight="1" x14ac:dyDescent="0.2">
      <c r="A583" s="13">
        <v>3</v>
      </c>
      <c r="B583" s="23" t="s">
        <v>405</v>
      </c>
      <c r="C583" s="21" t="s">
        <v>389</v>
      </c>
      <c r="D583" s="21" t="s">
        <v>16</v>
      </c>
      <c r="E583" s="21">
        <v>11.28</v>
      </c>
      <c r="F583" s="54">
        <v>12.3</v>
      </c>
      <c r="G583" s="21">
        <v>9.1999999999999993</v>
      </c>
      <c r="H583" s="33">
        <f>G583/F583*100-100</f>
        <v>-25.203252032520339</v>
      </c>
      <c r="I583" s="175"/>
    </row>
    <row r="584" spans="1:70" ht="30" hidden="1" customHeight="1" x14ac:dyDescent="0.2">
      <c r="A584" s="13">
        <v>4</v>
      </c>
      <c r="B584" s="23" t="s">
        <v>390</v>
      </c>
      <c r="C584" s="21" t="s">
        <v>15</v>
      </c>
      <c r="D584" s="21" t="s">
        <v>16</v>
      </c>
      <c r="E584" s="22"/>
      <c r="F584" s="83"/>
      <c r="G584" s="22"/>
      <c r="H584" s="21" t="s">
        <v>84</v>
      </c>
      <c r="I584" s="176" t="s">
        <v>84</v>
      </c>
    </row>
    <row r="585" spans="1:70" ht="31.5" x14ac:dyDescent="0.2">
      <c r="A585" s="13">
        <v>4</v>
      </c>
      <c r="B585" s="23" t="s">
        <v>391</v>
      </c>
      <c r="C585" s="21" t="s">
        <v>19</v>
      </c>
      <c r="D585" s="21" t="s">
        <v>392</v>
      </c>
      <c r="E585" s="21">
        <v>7.89</v>
      </c>
      <c r="F585" s="54">
        <v>7.89</v>
      </c>
      <c r="G585" s="21">
        <v>0</v>
      </c>
      <c r="H585" s="34">
        <f>G585/F585*100-100</f>
        <v>-100</v>
      </c>
      <c r="I585" s="176"/>
    </row>
    <row r="586" spans="1:70" ht="15.75" customHeight="1" x14ac:dyDescent="0.2">
      <c r="A586" s="13">
        <v>5</v>
      </c>
      <c r="B586" s="23" t="s">
        <v>393</v>
      </c>
      <c r="C586" s="21" t="s">
        <v>389</v>
      </c>
      <c r="D586" s="21" t="s">
        <v>16</v>
      </c>
      <c r="E586" s="21">
        <v>92.9</v>
      </c>
      <c r="F586" s="54">
        <v>92.9</v>
      </c>
      <c r="G586" s="21">
        <v>92.9</v>
      </c>
      <c r="H586" s="21">
        <v>0</v>
      </c>
      <c r="I586" s="175"/>
    </row>
    <row r="587" spans="1:70" ht="31.5" x14ac:dyDescent="0.2">
      <c r="A587" s="13">
        <v>6</v>
      </c>
      <c r="B587" s="23" t="s">
        <v>394</v>
      </c>
      <c r="C587" s="21" t="s">
        <v>389</v>
      </c>
      <c r="D587" s="21" t="s">
        <v>16</v>
      </c>
      <c r="E587" s="21">
        <v>57.7</v>
      </c>
      <c r="F587" s="54">
        <v>59.7</v>
      </c>
      <c r="G587" s="21">
        <v>59.7</v>
      </c>
      <c r="H587" s="34">
        <f>G587/F587*100-100</f>
        <v>0</v>
      </c>
      <c r="I587" s="175"/>
    </row>
    <row r="588" spans="1:70" ht="31.5" x14ac:dyDescent="0.2">
      <c r="A588" s="13">
        <v>7</v>
      </c>
      <c r="B588" s="23" t="s">
        <v>845</v>
      </c>
      <c r="C588" s="21" t="s">
        <v>846</v>
      </c>
      <c r="D588" s="21" t="s">
        <v>396</v>
      </c>
      <c r="E588" s="21">
        <v>8.3469999999999995</v>
      </c>
      <c r="F588" s="54">
        <v>45.3</v>
      </c>
      <c r="G588" s="21">
        <v>0</v>
      </c>
      <c r="H588" s="34">
        <f>G588/F588*100-100</f>
        <v>-100</v>
      </c>
      <c r="I588" s="175"/>
    </row>
    <row r="589" spans="1:70" ht="15.75" customHeight="1" x14ac:dyDescent="0.2">
      <c r="A589" s="13">
        <v>8</v>
      </c>
      <c r="B589" s="23" t="s">
        <v>847</v>
      </c>
      <c r="C589" s="21" t="s">
        <v>846</v>
      </c>
      <c r="D589" s="21" t="s">
        <v>16</v>
      </c>
      <c r="E589" s="21">
        <v>99</v>
      </c>
      <c r="F589" s="54">
        <v>95</v>
      </c>
      <c r="G589" s="21">
        <v>75</v>
      </c>
      <c r="H589" s="34">
        <f t="shared" ref="H589" si="9">G589/F589*100-100</f>
        <v>-21.05263157894737</v>
      </c>
      <c r="I589" s="175"/>
    </row>
    <row r="590" spans="1:70" ht="15.75" hidden="1" customHeight="1" x14ac:dyDescent="0.2">
      <c r="A590" s="13">
        <v>9</v>
      </c>
      <c r="B590" s="23" t="s">
        <v>848</v>
      </c>
      <c r="C590" s="21" t="s">
        <v>846</v>
      </c>
      <c r="D590" s="21" t="s">
        <v>16</v>
      </c>
      <c r="E590" s="21">
        <v>29.6</v>
      </c>
      <c r="F590" s="21">
        <v>0</v>
      </c>
      <c r="G590" s="21">
        <v>0</v>
      </c>
      <c r="H590" s="34" t="s">
        <v>84</v>
      </c>
      <c r="I590" s="176" t="s">
        <v>84</v>
      </c>
    </row>
    <row r="591" spans="1:70" ht="60" hidden="1" customHeight="1" x14ac:dyDescent="0.2">
      <c r="A591" s="13">
        <v>11</v>
      </c>
      <c r="B591" s="23" t="s">
        <v>849</v>
      </c>
      <c r="C591" s="21" t="s">
        <v>846</v>
      </c>
      <c r="D591" s="21" t="s">
        <v>16</v>
      </c>
      <c r="E591" s="21">
        <v>39.700000000000003</v>
      </c>
      <c r="F591" s="21">
        <v>0</v>
      </c>
      <c r="G591" s="21">
        <v>0</v>
      </c>
      <c r="H591" s="34" t="s">
        <v>84</v>
      </c>
      <c r="I591" s="176" t="s">
        <v>84</v>
      </c>
    </row>
    <row r="592" spans="1:70" s="8" customFormat="1" x14ac:dyDescent="0.2">
      <c r="A592" s="132" t="s">
        <v>397</v>
      </c>
      <c r="B592" s="260" t="s">
        <v>598</v>
      </c>
      <c r="C592" s="260"/>
      <c r="D592" s="260"/>
      <c r="E592" s="260"/>
      <c r="F592" s="260"/>
      <c r="G592" s="260"/>
      <c r="H592" s="260"/>
      <c r="I592" s="260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</row>
    <row r="593" spans="1:70" ht="31.5" x14ac:dyDescent="0.2">
      <c r="A593" s="139">
        <v>1</v>
      </c>
      <c r="B593" s="138" t="s">
        <v>398</v>
      </c>
      <c r="C593" s="137" t="s">
        <v>15</v>
      </c>
      <c r="D593" s="137" t="s">
        <v>16</v>
      </c>
      <c r="E593" s="54">
        <v>22.2</v>
      </c>
      <c r="F593" s="54">
        <v>16.7</v>
      </c>
      <c r="G593" s="21">
        <v>16.7</v>
      </c>
      <c r="H593" s="24">
        <f>G593/F593*100-100</f>
        <v>0</v>
      </c>
      <c r="I593" s="142"/>
    </row>
    <row r="594" spans="1:70" x14ac:dyDescent="0.2">
      <c r="A594" s="132" t="s">
        <v>399</v>
      </c>
      <c r="B594" s="258" t="s">
        <v>400</v>
      </c>
      <c r="C594" s="258"/>
      <c r="D594" s="258"/>
      <c r="E594" s="258"/>
      <c r="F594" s="258"/>
      <c r="G594" s="258"/>
      <c r="H594" s="258"/>
      <c r="I594" s="258"/>
    </row>
    <row r="595" spans="1:70" ht="15.75" customHeight="1" x14ac:dyDescent="0.2">
      <c r="A595" s="139">
        <v>1</v>
      </c>
      <c r="B595" s="138" t="s">
        <v>401</v>
      </c>
      <c r="C595" s="137" t="s">
        <v>15</v>
      </c>
      <c r="D595" s="137" t="s">
        <v>402</v>
      </c>
      <c r="E595" s="54">
        <v>4</v>
      </c>
      <c r="F595" s="54">
        <v>3</v>
      </c>
      <c r="G595" s="21">
        <v>3</v>
      </c>
      <c r="H595" s="24">
        <f>G595/F595*100-100</f>
        <v>0</v>
      </c>
      <c r="I595" s="175"/>
    </row>
    <row r="596" spans="1:70" s="8" customFormat="1" x14ac:dyDescent="0.2">
      <c r="A596" s="132" t="s">
        <v>403</v>
      </c>
      <c r="B596" s="260" t="s">
        <v>404</v>
      </c>
      <c r="C596" s="260"/>
      <c r="D596" s="260"/>
      <c r="E596" s="260"/>
      <c r="F596" s="260"/>
      <c r="G596" s="260"/>
      <c r="H596" s="260"/>
      <c r="I596" s="260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</row>
    <row r="597" spans="1:70" ht="63" x14ac:dyDescent="0.2">
      <c r="A597" s="139">
        <v>1</v>
      </c>
      <c r="B597" s="138" t="s">
        <v>388</v>
      </c>
      <c r="C597" s="137" t="s">
        <v>15</v>
      </c>
      <c r="D597" s="137" t="s">
        <v>16</v>
      </c>
      <c r="E597" s="55">
        <v>11.25</v>
      </c>
      <c r="F597" s="55">
        <v>13</v>
      </c>
      <c r="G597" s="21">
        <v>9.6999999999999993</v>
      </c>
      <c r="H597" s="56">
        <f>G597/F597*100-100</f>
        <v>-25.384615384615401</v>
      </c>
      <c r="I597" s="175"/>
    </row>
    <row r="598" spans="1:70" ht="62.25" customHeight="1" x14ac:dyDescent="0.2">
      <c r="A598" s="139">
        <v>2</v>
      </c>
      <c r="B598" s="138" t="s">
        <v>405</v>
      </c>
      <c r="C598" s="137" t="s">
        <v>15</v>
      </c>
      <c r="D598" s="137" t="s">
        <v>16</v>
      </c>
      <c r="E598" s="55">
        <v>11.28</v>
      </c>
      <c r="F598" s="55">
        <v>12.3</v>
      </c>
      <c r="G598" s="21">
        <v>9.1999999999999993</v>
      </c>
      <c r="H598" s="56">
        <f>G598/F598*100-100</f>
        <v>-25.203252032520339</v>
      </c>
      <c r="I598" s="175"/>
    </row>
    <row r="599" spans="1:70" x14ac:dyDescent="0.2">
      <c r="A599" s="132" t="s">
        <v>406</v>
      </c>
      <c r="B599" s="258" t="s">
        <v>407</v>
      </c>
      <c r="C599" s="258"/>
      <c r="D599" s="258"/>
      <c r="E599" s="258"/>
      <c r="F599" s="258"/>
      <c r="G599" s="258"/>
      <c r="H599" s="258"/>
      <c r="I599" s="258"/>
    </row>
    <row r="600" spans="1:70" ht="31.5" x14ac:dyDescent="0.2">
      <c r="A600" s="139">
        <v>1</v>
      </c>
      <c r="B600" s="138" t="s">
        <v>408</v>
      </c>
      <c r="C600" s="137" t="s">
        <v>15</v>
      </c>
      <c r="D600" s="137" t="s">
        <v>409</v>
      </c>
      <c r="E600" s="55">
        <v>15</v>
      </c>
      <c r="F600" s="55">
        <v>15</v>
      </c>
      <c r="G600" s="21">
        <v>13</v>
      </c>
      <c r="H600" s="56">
        <f>G600/F600*100-100</f>
        <v>-13.333333333333329</v>
      </c>
      <c r="I600" s="175" t="s">
        <v>84</v>
      </c>
    </row>
    <row r="601" spans="1:70" ht="30" customHeight="1" x14ac:dyDescent="0.2">
      <c r="A601" s="139">
        <v>2</v>
      </c>
      <c r="B601" s="138" t="s">
        <v>410</v>
      </c>
      <c r="C601" s="137" t="s">
        <v>15</v>
      </c>
      <c r="D601" s="137" t="s">
        <v>328</v>
      </c>
      <c r="E601" s="57">
        <v>29077.75</v>
      </c>
      <c r="F601" s="55">
        <v>34739.21</v>
      </c>
      <c r="G601" s="21">
        <v>30107.3</v>
      </c>
      <c r="H601" s="56">
        <f>G601/F601*100-100</f>
        <v>-13.3333774717387</v>
      </c>
      <c r="I601" s="175" t="s">
        <v>84</v>
      </c>
    </row>
    <row r="602" spans="1:70" s="8" customFormat="1" x14ac:dyDescent="0.2">
      <c r="A602" s="132" t="s">
        <v>411</v>
      </c>
      <c r="B602" s="260" t="s">
        <v>412</v>
      </c>
      <c r="C602" s="260"/>
      <c r="D602" s="260"/>
      <c r="E602" s="260"/>
      <c r="F602" s="260"/>
      <c r="G602" s="260"/>
      <c r="H602" s="260"/>
      <c r="I602" s="260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</row>
    <row r="603" spans="1:70" ht="78.75" x14ac:dyDescent="0.2">
      <c r="A603" s="137">
        <v>1</v>
      </c>
      <c r="B603" s="138" t="s">
        <v>390</v>
      </c>
      <c r="C603" s="137" t="s">
        <v>15</v>
      </c>
      <c r="D603" s="137" t="s">
        <v>16</v>
      </c>
      <c r="E603" s="137">
        <v>100</v>
      </c>
      <c r="F603" s="137">
        <v>0</v>
      </c>
      <c r="G603" s="137">
        <v>0</v>
      </c>
      <c r="H603" s="56" t="s">
        <v>84</v>
      </c>
      <c r="I603" s="142"/>
    </row>
    <row r="604" spans="1:70" s="26" customFormat="1" ht="15.75" hidden="1" customHeight="1" x14ac:dyDescent="0.2">
      <c r="A604" s="131" t="s">
        <v>413</v>
      </c>
      <c r="B604" s="258" t="s">
        <v>414</v>
      </c>
      <c r="C604" s="258"/>
      <c r="D604" s="258"/>
      <c r="E604" s="258"/>
      <c r="F604" s="258"/>
      <c r="G604" s="258"/>
      <c r="H604" s="258"/>
      <c r="I604" s="258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</row>
    <row r="605" spans="1:70" ht="31.5" hidden="1" x14ac:dyDescent="0.2">
      <c r="A605" s="137">
        <v>1</v>
      </c>
      <c r="B605" s="138" t="s">
        <v>415</v>
      </c>
      <c r="C605" s="137" t="s">
        <v>15</v>
      </c>
      <c r="D605" s="137" t="s">
        <v>52</v>
      </c>
      <c r="E605" s="21"/>
      <c r="F605" s="21">
        <v>0</v>
      </c>
      <c r="G605" s="21">
        <v>0</v>
      </c>
      <c r="H605" s="34" t="s">
        <v>84</v>
      </c>
      <c r="I605" s="175"/>
    </row>
    <row r="606" spans="1:70" ht="31.5" hidden="1" x14ac:dyDescent="0.2">
      <c r="A606" s="137">
        <v>2</v>
      </c>
      <c r="B606" s="138" t="s">
        <v>416</v>
      </c>
      <c r="C606" s="137" t="s">
        <v>15</v>
      </c>
      <c r="D606" s="137" t="s">
        <v>409</v>
      </c>
      <c r="E606" s="21"/>
      <c r="F606" s="21">
        <v>0</v>
      </c>
      <c r="G606" s="21">
        <v>0</v>
      </c>
      <c r="H606" s="34" t="s">
        <v>84</v>
      </c>
      <c r="I606" s="175"/>
    </row>
    <row r="607" spans="1:70" ht="15.75" hidden="1" customHeight="1" x14ac:dyDescent="0.2">
      <c r="A607" s="137">
        <v>3</v>
      </c>
      <c r="B607" s="138" t="s">
        <v>417</v>
      </c>
      <c r="C607" s="137" t="s">
        <v>15</v>
      </c>
      <c r="D607" s="137" t="s">
        <v>328</v>
      </c>
      <c r="E607" s="21"/>
      <c r="F607" s="21">
        <v>0</v>
      </c>
      <c r="G607" s="21">
        <v>0</v>
      </c>
      <c r="H607" s="34" t="s">
        <v>84</v>
      </c>
      <c r="I607" s="175"/>
    </row>
    <row r="608" spans="1:70" ht="35.25" hidden="1" customHeight="1" x14ac:dyDescent="0.2">
      <c r="A608" s="131" t="s">
        <v>418</v>
      </c>
      <c r="B608" s="258" t="s">
        <v>419</v>
      </c>
      <c r="C608" s="258"/>
      <c r="D608" s="258"/>
      <c r="E608" s="258"/>
      <c r="F608" s="258"/>
      <c r="G608" s="258"/>
      <c r="H608" s="258"/>
      <c r="I608" s="258"/>
    </row>
    <row r="609" spans="1:70" hidden="1" x14ac:dyDescent="0.2">
      <c r="A609" s="137">
        <v>1</v>
      </c>
      <c r="B609" s="138" t="s">
        <v>420</v>
      </c>
      <c r="C609" s="137" t="s">
        <v>15</v>
      </c>
      <c r="D609" s="137" t="s">
        <v>20</v>
      </c>
      <c r="E609" s="137"/>
      <c r="F609" s="137">
        <v>0</v>
      </c>
      <c r="G609" s="137">
        <v>0</v>
      </c>
      <c r="H609" s="137" t="s">
        <v>84</v>
      </c>
      <c r="I609" s="142"/>
    </row>
    <row r="610" spans="1:70" ht="15.75" hidden="1" customHeight="1" x14ac:dyDescent="0.2">
      <c r="A610" s="131" t="s">
        <v>421</v>
      </c>
      <c r="B610" s="258" t="s">
        <v>422</v>
      </c>
      <c r="C610" s="258"/>
      <c r="D610" s="258"/>
      <c r="E610" s="258"/>
      <c r="F610" s="258"/>
      <c r="G610" s="258"/>
      <c r="H610" s="258"/>
      <c r="I610" s="258"/>
    </row>
    <row r="611" spans="1:70" ht="15.75" hidden="1" customHeight="1" x14ac:dyDescent="0.2">
      <c r="A611" s="137">
        <v>1</v>
      </c>
      <c r="B611" s="138" t="s">
        <v>423</v>
      </c>
      <c r="C611" s="137"/>
      <c r="D611" s="137" t="s">
        <v>349</v>
      </c>
      <c r="E611" s="21"/>
      <c r="F611" s="21">
        <v>0</v>
      </c>
      <c r="G611" s="21">
        <v>0</v>
      </c>
      <c r="H611" s="34" t="s">
        <v>84</v>
      </c>
      <c r="I611" s="175"/>
    </row>
    <row r="612" spans="1:70" ht="15" customHeight="1" x14ac:dyDescent="0.2">
      <c r="A612" s="131" t="s">
        <v>413</v>
      </c>
      <c r="B612" s="258" t="s">
        <v>425</v>
      </c>
      <c r="C612" s="258"/>
      <c r="D612" s="258"/>
      <c r="E612" s="258"/>
      <c r="F612" s="258"/>
      <c r="G612" s="258"/>
      <c r="H612" s="258"/>
      <c r="I612" s="258"/>
    </row>
    <row r="613" spans="1:70" ht="23.25" customHeight="1" x14ac:dyDescent="0.2">
      <c r="A613" s="137">
        <v>1</v>
      </c>
      <c r="B613" s="138" t="s">
        <v>1246</v>
      </c>
      <c r="C613" s="137" t="s">
        <v>15</v>
      </c>
      <c r="D613" s="137" t="s">
        <v>20</v>
      </c>
      <c r="E613" s="137" t="s">
        <v>84</v>
      </c>
      <c r="F613" s="137">
        <v>35</v>
      </c>
      <c r="G613" s="137">
        <v>0</v>
      </c>
      <c r="H613" s="137" t="s">
        <v>84</v>
      </c>
      <c r="I613" s="142"/>
    </row>
    <row r="614" spans="1:70" ht="31.5" hidden="1" x14ac:dyDescent="0.2">
      <c r="A614" s="137">
        <v>1</v>
      </c>
      <c r="B614" s="138" t="s">
        <v>426</v>
      </c>
      <c r="C614" s="137" t="s">
        <v>15</v>
      </c>
      <c r="D614" s="137" t="s">
        <v>409</v>
      </c>
      <c r="E614" s="137">
        <v>2</v>
      </c>
      <c r="F614" s="137">
        <v>0</v>
      </c>
      <c r="G614" s="137">
        <v>0</v>
      </c>
      <c r="H614" s="137" t="s">
        <v>84</v>
      </c>
      <c r="I614" s="142"/>
    </row>
    <row r="615" spans="1:70" ht="15.75" hidden="1" customHeight="1" x14ac:dyDescent="0.2">
      <c r="A615" s="131" t="s">
        <v>424</v>
      </c>
      <c r="B615" s="258" t="s">
        <v>428</v>
      </c>
      <c r="C615" s="258"/>
      <c r="D615" s="258"/>
      <c r="E615" s="258"/>
      <c r="F615" s="258"/>
      <c r="G615" s="258"/>
      <c r="H615" s="258"/>
      <c r="I615" s="258"/>
    </row>
    <row r="616" spans="1:70" ht="23.25" hidden="1" customHeight="1" x14ac:dyDescent="0.2">
      <c r="A616" s="131">
        <v>1</v>
      </c>
      <c r="B616" s="138" t="s">
        <v>429</v>
      </c>
      <c r="C616" s="137" t="s">
        <v>15</v>
      </c>
      <c r="D616" s="137" t="s">
        <v>396</v>
      </c>
      <c r="E616" s="137"/>
      <c r="F616" s="137"/>
      <c r="G616" s="137"/>
      <c r="H616" s="137">
        <v>0</v>
      </c>
      <c r="I616" s="142"/>
    </row>
    <row r="617" spans="1:70" s="8" customFormat="1" ht="24" customHeight="1" x14ac:dyDescent="0.2">
      <c r="A617" s="131" t="s">
        <v>430</v>
      </c>
      <c r="B617" s="260" t="s">
        <v>1075</v>
      </c>
      <c r="C617" s="260"/>
      <c r="D617" s="260"/>
      <c r="E617" s="260"/>
      <c r="F617" s="260"/>
      <c r="G617" s="260"/>
      <c r="H617" s="260"/>
      <c r="I617" s="260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</row>
    <row r="618" spans="1:70" ht="31.5" x14ac:dyDescent="0.2">
      <c r="A618" s="137">
        <v>1</v>
      </c>
      <c r="B618" s="138" t="s">
        <v>431</v>
      </c>
      <c r="C618" s="137" t="s">
        <v>19</v>
      </c>
      <c r="D618" s="137" t="s">
        <v>392</v>
      </c>
      <c r="E618" s="137">
        <v>7.89</v>
      </c>
      <c r="F618" s="137">
        <v>7.89</v>
      </c>
      <c r="G618" s="137">
        <v>0</v>
      </c>
      <c r="H618" s="33">
        <f>G618/F618*100-100</f>
        <v>-100</v>
      </c>
      <c r="I618" s="177"/>
    </row>
    <row r="619" spans="1:70" ht="15.75" customHeight="1" x14ac:dyDescent="0.2">
      <c r="A619" s="131" t="s">
        <v>432</v>
      </c>
      <c r="B619" s="258" t="s">
        <v>433</v>
      </c>
      <c r="C619" s="258"/>
      <c r="D619" s="258"/>
      <c r="E619" s="258"/>
      <c r="F619" s="258"/>
      <c r="G619" s="258"/>
      <c r="H619" s="258"/>
      <c r="I619" s="258"/>
    </row>
    <row r="620" spans="1:70" ht="36.75" customHeight="1" x14ac:dyDescent="0.2">
      <c r="A620" s="137">
        <v>1</v>
      </c>
      <c r="B620" s="138" t="s">
        <v>434</v>
      </c>
      <c r="C620" s="137" t="s">
        <v>19</v>
      </c>
      <c r="D620" s="137" t="s">
        <v>435</v>
      </c>
      <c r="E620" s="137">
        <v>0.12</v>
      </c>
      <c r="F620" s="137">
        <v>0.107</v>
      </c>
      <c r="G620" s="137">
        <v>0</v>
      </c>
      <c r="H620" s="6">
        <f>G620/F620*100-100</f>
        <v>-100</v>
      </c>
      <c r="I620" s="175"/>
    </row>
    <row r="621" spans="1:70" ht="47.25" x14ac:dyDescent="0.2">
      <c r="A621" s="137">
        <v>2</v>
      </c>
      <c r="B621" s="138" t="s">
        <v>436</v>
      </c>
      <c r="C621" s="137" t="s">
        <v>19</v>
      </c>
      <c r="D621" s="137" t="s">
        <v>437</v>
      </c>
      <c r="E621" s="137">
        <v>20.329999999999998</v>
      </c>
      <c r="F621" s="137">
        <v>19.5</v>
      </c>
      <c r="G621" s="137">
        <v>0</v>
      </c>
      <c r="H621" s="6">
        <f>G621/F621*100-100</f>
        <v>-100</v>
      </c>
      <c r="I621" s="175"/>
    </row>
    <row r="622" spans="1:70" ht="36.75" customHeight="1" x14ac:dyDescent="0.2">
      <c r="A622" s="137">
        <v>3</v>
      </c>
      <c r="B622" s="138" t="s">
        <v>438</v>
      </c>
      <c r="C622" s="137" t="s">
        <v>19</v>
      </c>
      <c r="D622" s="137" t="s">
        <v>439</v>
      </c>
      <c r="E622" s="137">
        <v>20.76</v>
      </c>
      <c r="F622" s="137">
        <v>15.8</v>
      </c>
      <c r="G622" s="137">
        <v>0</v>
      </c>
      <c r="H622" s="6">
        <f>G622/F622*100-100</f>
        <v>-100</v>
      </c>
      <c r="I622" s="175"/>
    </row>
    <row r="623" spans="1:70" ht="36.75" customHeight="1" x14ac:dyDescent="0.2">
      <c r="A623" s="137">
        <v>4</v>
      </c>
      <c r="B623" s="138" t="s">
        <v>440</v>
      </c>
      <c r="C623" s="137" t="s">
        <v>19</v>
      </c>
      <c r="D623" s="137" t="s">
        <v>439</v>
      </c>
      <c r="E623" s="137">
        <v>5.91</v>
      </c>
      <c r="F623" s="137">
        <v>10.15</v>
      </c>
      <c r="G623" s="137">
        <v>0</v>
      </c>
      <c r="H623" s="6">
        <f>G623/F623*100-100</f>
        <v>-100</v>
      </c>
      <c r="I623" s="175"/>
    </row>
    <row r="624" spans="1:70" ht="35.25" customHeight="1" x14ac:dyDescent="0.2">
      <c r="A624" s="137">
        <v>5</v>
      </c>
      <c r="B624" s="138" t="s">
        <v>441</v>
      </c>
      <c r="C624" s="137" t="s">
        <v>19</v>
      </c>
      <c r="D624" s="137" t="s">
        <v>439</v>
      </c>
      <c r="E624" s="137">
        <v>184.99</v>
      </c>
      <c r="F624" s="137">
        <v>130.75</v>
      </c>
      <c r="G624" s="137">
        <v>0</v>
      </c>
      <c r="H624" s="6">
        <f>G624/F624*100-100</f>
        <v>-100</v>
      </c>
      <c r="I624" s="175"/>
    </row>
    <row r="625" spans="1:70" x14ac:dyDescent="0.2">
      <c r="A625" s="131" t="s">
        <v>442</v>
      </c>
      <c r="B625" s="258" t="s">
        <v>443</v>
      </c>
      <c r="C625" s="258"/>
      <c r="D625" s="258"/>
      <c r="E625" s="258"/>
      <c r="F625" s="258"/>
      <c r="G625" s="258"/>
      <c r="H625" s="258"/>
      <c r="I625" s="258"/>
    </row>
    <row r="626" spans="1:70" ht="22.5" customHeight="1" x14ac:dyDescent="0.2">
      <c r="A626" s="137">
        <v>1</v>
      </c>
      <c r="B626" s="138" t="s">
        <v>444</v>
      </c>
      <c r="C626" s="137" t="s">
        <v>15</v>
      </c>
      <c r="D626" s="137" t="s">
        <v>52</v>
      </c>
      <c r="E626" s="137">
        <v>4</v>
      </c>
      <c r="F626" s="137">
        <v>16</v>
      </c>
      <c r="G626" s="137">
        <v>0</v>
      </c>
      <c r="H626" s="137">
        <f>G626/F626*100-100</f>
        <v>-100</v>
      </c>
      <c r="I626" s="142"/>
    </row>
    <row r="627" spans="1:70" s="8" customFormat="1" x14ac:dyDescent="0.2">
      <c r="A627" s="132" t="s">
        <v>445</v>
      </c>
      <c r="B627" s="260" t="s">
        <v>446</v>
      </c>
      <c r="C627" s="260"/>
      <c r="D627" s="260"/>
      <c r="E627" s="260"/>
      <c r="F627" s="260"/>
      <c r="G627" s="260"/>
      <c r="H627" s="260"/>
      <c r="I627" s="260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</row>
    <row r="628" spans="1:70" ht="35.25" customHeight="1" x14ac:dyDescent="0.2">
      <c r="A628" s="137">
        <v>1</v>
      </c>
      <c r="B628" s="138" t="s">
        <v>447</v>
      </c>
      <c r="C628" s="137" t="s">
        <v>15</v>
      </c>
      <c r="D628" s="137" t="s">
        <v>16</v>
      </c>
      <c r="E628" s="54">
        <v>92.9</v>
      </c>
      <c r="F628" s="54">
        <v>92.9</v>
      </c>
      <c r="G628" s="21">
        <v>92.9</v>
      </c>
      <c r="H628" s="137">
        <f>G628/F628*100-100</f>
        <v>0</v>
      </c>
      <c r="I628" s="142"/>
    </row>
    <row r="629" spans="1:70" ht="24" customHeight="1" x14ac:dyDescent="0.2">
      <c r="A629" s="137">
        <v>2</v>
      </c>
      <c r="B629" s="138" t="s">
        <v>394</v>
      </c>
      <c r="C629" s="137" t="s">
        <v>15</v>
      </c>
      <c r="D629" s="137" t="s">
        <v>16</v>
      </c>
      <c r="E629" s="54">
        <v>57.7</v>
      </c>
      <c r="F629" s="54">
        <v>59.7</v>
      </c>
      <c r="G629" s="21">
        <v>59.7</v>
      </c>
      <c r="H629" s="58">
        <f>G629/F629*100-100</f>
        <v>0</v>
      </c>
      <c r="I629" s="175"/>
    </row>
    <row r="630" spans="1:70" ht="38.25" customHeight="1" x14ac:dyDescent="0.2">
      <c r="A630" s="137">
        <v>3</v>
      </c>
      <c r="B630" s="138" t="s">
        <v>395</v>
      </c>
      <c r="C630" s="137" t="s">
        <v>15</v>
      </c>
      <c r="D630" s="137" t="s">
        <v>396</v>
      </c>
      <c r="E630" s="54">
        <v>8.3469999999999995</v>
      </c>
      <c r="F630" s="54">
        <v>45.3</v>
      </c>
      <c r="G630" s="21">
        <v>0</v>
      </c>
      <c r="H630" s="58">
        <f>G630/F630*100-100</f>
        <v>-100</v>
      </c>
      <c r="I630" s="175"/>
    </row>
    <row r="631" spans="1:70" x14ac:dyDescent="0.2">
      <c r="A631" s="131" t="s">
        <v>448</v>
      </c>
      <c r="B631" s="258" t="s">
        <v>449</v>
      </c>
      <c r="C631" s="258"/>
      <c r="D631" s="258"/>
      <c r="E631" s="258"/>
      <c r="F631" s="258"/>
      <c r="G631" s="258"/>
      <c r="H631" s="258"/>
      <c r="I631" s="258"/>
    </row>
    <row r="632" spans="1:70" ht="35.25" customHeight="1" x14ac:dyDescent="0.2">
      <c r="A632" s="137">
        <v>1</v>
      </c>
      <c r="B632" s="138" t="s">
        <v>450</v>
      </c>
      <c r="C632" s="137" t="s">
        <v>15</v>
      </c>
      <c r="D632" s="137" t="s">
        <v>41</v>
      </c>
      <c r="E632" s="54">
        <v>11274</v>
      </c>
      <c r="F632" s="54">
        <v>11274</v>
      </c>
      <c r="G632" s="21">
        <v>11274</v>
      </c>
      <c r="H632" s="58">
        <f>G632/F632*100-100</f>
        <v>0</v>
      </c>
      <c r="I632" s="142"/>
    </row>
    <row r="633" spans="1:70" x14ac:dyDescent="0.2">
      <c r="A633" s="137">
        <v>2</v>
      </c>
      <c r="B633" s="138" t="s">
        <v>451</v>
      </c>
      <c r="C633" s="137" t="s">
        <v>15</v>
      </c>
      <c r="D633" s="137" t="s">
        <v>452</v>
      </c>
      <c r="E633" s="54">
        <v>63</v>
      </c>
      <c r="F633" s="54">
        <v>63.3</v>
      </c>
      <c r="G633" s="21">
        <v>63.3</v>
      </c>
      <c r="H633" s="58">
        <f t="shared" ref="H633:H635" si="10">G633/F633*100-100</f>
        <v>0</v>
      </c>
      <c r="I633" s="142"/>
    </row>
    <row r="634" spans="1:70" ht="21" customHeight="1" x14ac:dyDescent="0.2">
      <c r="A634" s="137">
        <v>3</v>
      </c>
      <c r="B634" s="138" t="s">
        <v>453</v>
      </c>
      <c r="C634" s="137" t="s">
        <v>15</v>
      </c>
      <c r="D634" s="137" t="s">
        <v>452</v>
      </c>
      <c r="E634" s="54">
        <v>109.98</v>
      </c>
      <c r="F634" s="54">
        <v>109.98</v>
      </c>
      <c r="G634" s="21">
        <v>109.98</v>
      </c>
      <c r="H634" s="58">
        <f t="shared" si="10"/>
        <v>0</v>
      </c>
      <c r="I634" s="142"/>
    </row>
    <row r="635" spans="1:70" ht="24.75" customHeight="1" x14ac:dyDescent="0.2">
      <c r="A635" s="137">
        <v>4</v>
      </c>
      <c r="B635" s="138" t="s">
        <v>454</v>
      </c>
      <c r="C635" s="137" t="s">
        <v>15</v>
      </c>
      <c r="D635" s="137" t="s">
        <v>455</v>
      </c>
      <c r="E635" s="54">
        <v>0</v>
      </c>
      <c r="F635" s="54">
        <v>13.5</v>
      </c>
      <c r="G635" s="21">
        <v>3.98</v>
      </c>
      <c r="H635" s="58">
        <f t="shared" si="10"/>
        <v>-70.518518518518519</v>
      </c>
      <c r="I635" s="142"/>
    </row>
    <row r="636" spans="1:70" ht="15.75" hidden="1" customHeight="1" x14ac:dyDescent="0.2">
      <c r="A636" s="131" t="s">
        <v>456</v>
      </c>
      <c r="B636" s="258" t="s">
        <v>457</v>
      </c>
      <c r="C636" s="258"/>
      <c r="D636" s="258"/>
      <c r="E636" s="258"/>
      <c r="F636" s="258"/>
      <c r="G636" s="258"/>
      <c r="H636" s="258"/>
      <c r="I636" s="258"/>
    </row>
    <row r="637" spans="1:70" ht="15.75" hidden="1" customHeight="1" x14ac:dyDescent="0.2">
      <c r="A637" s="131">
        <v>1</v>
      </c>
      <c r="B637" s="138" t="s">
        <v>458</v>
      </c>
      <c r="C637" s="137" t="s">
        <v>19</v>
      </c>
      <c r="D637" s="137" t="s">
        <v>349</v>
      </c>
      <c r="E637" s="137"/>
      <c r="F637" s="137"/>
      <c r="G637" s="137"/>
      <c r="H637" s="137" t="s">
        <v>84</v>
      </c>
      <c r="I637" s="142"/>
    </row>
    <row r="638" spans="1:70" ht="15.75" customHeight="1" x14ac:dyDescent="0.2">
      <c r="A638" s="131" t="s">
        <v>456</v>
      </c>
      <c r="B638" s="258" t="s">
        <v>460</v>
      </c>
      <c r="C638" s="258"/>
      <c r="D638" s="258"/>
      <c r="E638" s="258"/>
      <c r="F638" s="258"/>
      <c r="G638" s="258"/>
      <c r="H638" s="258"/>
      <c r="I638" s="258"/>
    </row>
    <row r="639" spans="1:70" ht="54.75" customHeight="1" x14ac:dyDescent="0.2">
      <c r="A639" s="137">
        <v>1</v>
      </c>
      <c r="B639" s="138" t="s">
        <v>461</v>
      </c>
      <c r="C639" s="137" t="s">
        <v>15</v>
      </c>
      <c r="D639" s="137" t="s">
        <v>16</v>
      </c>
      <c r="E639" s="54">
        <v>100</v>
      </c>
      <c r="F639" s="54">
        <v>100</v>
      </c>
      <c r="G639" s="54">
        <v>100</v>
      </c>
      <c r="H639" s="54">
        <f>G639/F639*100-100</f>
        <v>0</v>
      </c>
      <c r="I639" s="175"/>
    </row>
    <row r="640" spans="1:70" ht="35.25" customHeight="1" x14ac:dyDescent="0.2">
      <c r="A640" s="131" t="s">
        <v>459</v>
      </c>
      <c r="B640" s="258" t="s">
        <v>1076</v>
      </c>
      <c r="C640" s="258"/>
      <c r="D640" s="258"/>
      <c r="E640" s="258"/>
      <c r="F640" s="258"/>
      <c r="G640" s="258"/>
      <c r="H640" s="258"/>
      <c r="I640" s="258"/>
    </row>
    <row r="641" spans="1:70" ht="39.75" customHeight="1" x14ac:dyDescent="0.2">
      <c r="A641" s="137">
        <v>1</v>
      </c>
      <c r="B641" s="138" t="s">
        <v>463</v>
      </c>
      <c r="C641" s="137" t="s">
        <v>15</v>
      </c>
      <c r="D641" s="137" t="s">
        <v>16</v>
      </c>
      <c r="E641" s="54">
        <v>100</v>
      </c>
      <c r="F641" s="54">
        <v>100</v>
      </c>
      <c r="G641" s="21">
        <v>100</v>
      </c>
      <c r="H641" s="54">
        <f>G641/F641*100-100</f>
        <v>0</v>
      </c>
      <c r="I641" s="142"/>
    </row>
    <row r="642" spans="1:70" ht="21" customHeight="1" x14ac:dyDescent="0.2">
      <c r="A642" s="131" t="s">
        <v>462</v>
      </c>
      <c r="B642" s="258" t="s">
        <v>428</v>
      </c>
      <c r="C642" s="258"/>
      <c r="D642" s="258"/>
      <c r="E642" s="258"/>
      <c r="F642" s="258"/>
      <c r="G642" s="258"/>
      <c r="H642" s="258"/>
      <c r="I642" s="258"/>
    </row>
    <row r="643" spans="1:70" ht="31.5" hidden="1" customHeight="1" x14ac:dyDescent="0.2">
      <c r="A643" s="137">
        <v>1</v>
      </c>
      <c r="B643" s="23" t="s">
        <v>845</v>
      </c>
      <c r="C643" s="21" t="s">
        <v>15</v>
      </c>
      <c r="D643" s="21" t="s">
        <v>396</v>
      </c>
      <c r="E643" s="21">
        <v>6.5</v>
      </c>
      <c r="F643" s="21"/>
      <c r="G643" s="21"/>
      <c r="H643" s="21" t="e">
        <f>G643/F643*100-100</f>
        <v>#DIV/0!</v>
      </c>
      <c r="I643" s="142"/>
    </row>
    <row r="644" spans="1:70" ht="15.75" hidden="1" customHeight="1" x14ac:dyDescent="0.2">
      <c r="A644" s="137">
        <v>1</v>
      </c>
      <c r="B644" s="23" t="s">
        <v>850</v>
      </c>
      <c r="C644" s="21" t="s">
        <v>15</v>
      </c>
      <c r="D644" s="21" t="s">
        <v>66</v>
      </c>
      <c r="E644" s="21">
        <v>1</v>
      </c>
      <c r="F644" s="21"/>
      <c r="G644" s="21"/>
      <c r="H644" s="21" t="e">
        <f>G644/F644*100-100</f>
        <v>#DIV/0!</v>
      </c>
      <c r="I644" s="175"/>
    </row>
    <row r="645" spans="1:70" ht="36.75" customHeight="1" x14ac:dyDescent="0.2">
      <c r="A645" s="137">
        <v>1</v>
      </c>
      <c r="B645" s="23" t="s">
        <v>845</v>
      </c>
      <c r="C645" s="21" t="s">
        <v>15</v>
      </c>
      <c r="D645" s="21" t="s">
        <v>396</v>
      </c>
      <c r="E645" s="54" t="s">
        <v>84</v>
      </c>
      <c r="F645" s="54">
        <v>17.2</v>
      </c>
      <c r="G645" s="21">
        <v>0</v>
      </c>
      <c r="H645" s="59">
        <f>G645/F645*100-100</f>
        <v>-100</v>
      </c>
      <c r="I645" s="175"/>
    </row>
    <row r="646" spans="1:70" ht="36.75" customHeight="1" x14ac:dyDescent="0.2">
      <c r="A646" s="137">
        <v>2</v>
      </c>
      <c r="B646" s="23" t="s">
        <v>1241</v>
      </c>
      <c r="C646" s="21" t="s">
        <v>15</v>
      </c>
      <c r="D646" s="21" t="s">
        <v>20</v>
      </c>
      <c r="E646" s="54" t="s">
        <v>84</v>
      </c>
      <c r="F646" s="54">
        <v>8</v>
      </c>
      <c r="G646" s="21">
        <v>0</v>
      </c>
      <c r="H646" s="59">
        <f t="shared" ref="H646:H647" si="11">G646/F646*100-100</f>
        <v>-100</v>
      </c>
      <c r="I646" s="175"/>
    </row>
    <row r="647" spans="1:70" ht="36.75" customHeight="1" x14ac:dyDescent="0.2">
      <c r="A647" s="137">
        <v>3</v>
      </c>
      <c r="B647" s="23" t="s">
        <v>845</v>
      </c>
      <c r="C647" s="21" t="s">
        <v>15</v>
      </c>
      <c r="D647" s="21" t="s">
        <v>396</v>
      </c>
      <c r="E647" s="54">
        <v>8.3469999999999995</v>
      </c>
      <c r="F647" s="54">
        <v>28.1</v>
      </c>
      <c r="G647" s="21">
        <v>0</v>
      </c>
      <c r="H647" s="59">
        <f t="shared" si="11"/>
        <v>-100</v>
      </c>
      <c r="I647" s="175"/>
    </row>
    <row r="648" spans="1:70" s="8" customFormat="1" ht="33" customHeight="1" x14ac:dyDescent="0.2">
      <c r="A648" s="132" t="s">
        <v>464</v>
      </c>
      <c r="B648" s="260" t="s">
        <v>1163</v>
      </c>
      <c r="C648" s="260"/>
      <c r="D648" s="260"/>
      <c r="E648" s="260"/>
      <c r="F648" s="260"/>
      <c r="G648" s="260"/>
      <c r="H648" s="260"/>
      <c r="I648" s="260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</row>
    <row r="649" spans="1:70" ht="31.5" x14ac:dyDescent="0.2">
      <c r="A649" s="137">
        <v>1</v>
      </c>
      <c r="B649" s="138" t="s">
        <v>465</v>
      </c>
      <c r="C649" s="137" t="s">
        <v>15</v>
      </c>
      <c r="D649" s="137" t="s">
        <v>16</v>
      </c>
      <c r="E649" s="55">
        <v>99</v>
      </c>
      <c r="F649" s="55">
        <v>95</v>
      </c>
      <c r="G649" s="21">
        <v>75</v>
      </c>
      <c r="H649" s="56">
        <f>G649/F649*100-100</f>
        <v>-21.05263157894737</v>
      </c>
      <c r="I649" s="175"/>
    </row>
    <row r="650" spans="1:70" ht="15.75" customHeight="1" x14ac:dyDescent="0.2">
      <c r="A650" s="131" t="s">
        <v>466</v>
      </c>
      <c r="B650" s="258" t="s">
        <v>467</v>
      </c>
      <c r="C650" s="258"/>
      <c r="D650" s="258"/>
      <c r="E650" s="258"/>
      <c r="F650" s="258"/>
      <c r="G650" s="258"/>
      <c r="H650" s="258"/>
      <c r="I650" s="258"/>
    </row>
    <row r="651" spans="1:70" x14ac:dyDescent="0.2">
      <c r="A651" s="137">
        <v>1</v>
      </c>
      <c r="B651" s="138" t="s">
        <v>468</v>
      </c>
      <c r="C651" s="137" t="s">
        <v>15</v>
      </c>
      <c r="D651" s="137" t="s">
        <v>16</v>
      </c>
      <c r="E651" s="55">
        <v>95</v>
      </c>
      <c r="F651" s="55">
        <v>95</v>
      </c>
      <c r="G651" s="21">
        <v>62</v>
      </c>
      <c r="H651" s="56">
        <f>G651/F651*100-100</f>
        <v>-34.73684210526315</v>
      </c>
      <c r="I651" s="178"/>
    </row>
    <row r="652" spans="1:70" ht="15.75" customHeight="1" x14ac:dyDescent="0.2">
      <c r="A652" s="131" t="s">
        <v>469</v>
      </c>
      <c r="B652" s="258" t="s">
        <v>470</v>
      </c>
      <c r="C652" s="258"/>
      <c r="D652" s="258"/>
      <c r="E652" s="258"/>
      <c r="F652" s="258"/>
      <c r="G652" s="258"/>
      <c r="H652" s="258"/>
      <c r="I652" s="258"/>
    </row>
    <row r="653" spans="1:70" ht="24" customHeight="1" x14ac:dyDescent="0.2">
      <c r="A653" s="137">
        <v>1</v>
      </c>
      <c r="B653" s="138" t="s">
        <v>468</v>
      </c>
      <c r="C653" s="137" t="s">
        <v>15</v>
      </c>
      <c r="D653" s="137" t="s">
        <v>16</v>
      </c>
      <c r="E653" s="55">
        <v>98</v>
      </c>
      <c r="F653" s="55">
        <v>95</v>
      </c>
      <c r="G653" s="21">
        <v>0</v>
      </c>
      <c r="H653" s="56">
        <f>G653/F653*100-100</f>
        <v>-100</v>
      </c>
      <c r="I653" s="175"/>
    </row>
    <row r="654" spans="1:70" s="8" customFormat="1" ht="18.75" hidden="1" customHeight="1" x14ac:dyDescent="0.2">
      <c r="A654" s="131" t="s">
        <v>839</v>
      </c>
      <c r="B654" s="292" t="s">
        <v>842</v>
      </c>
      <c r="C654" s="292"/>
      <c r="D654" s="292"/>
      <c r="E654" s="292"/>
      <c r="F654" s="292"/>
      <c r="G654" s="292"/>
      <c r="H654" s="292"/>
      <c r="I654" s="292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</row>
    <row r="655" spans="1:70" ht="32.25" hidden="1" customHeight="1" x14ac:dyDescent="0.2">
      <c r="A655" s="21">
        <v>1</v>
      </c>
      <c r="B655" s="23" t="s">
        <v>851</v>
      </c>
      <c r="C655" s="21" t="s">
        <v>15</v>
      </c>
      <c r="D655" s="21" t="s">
        <v>16</v>
      </c>
      <c r="E655" s="21">
        <v>29.6</v>
      </c>
      <c r="F655" s="21"/>
      <c r="G655" s="21"/>
      <c r="H655" s="34" t="e">
        <f>G655/F655*100-100</f>
        <v>#DIV/0!</v>
      </c>
      <c r="I655" s="175"/>
    </row>
    <row r="656" spans="1:70" ht="41.25" hidden="1" customHeight="1" x14ac:dyDescent="0.2">
      <c r="A656" s="21">
        <v>2</v>
      </c>
      <c r="B656" s="23" t="s">
        <v>852</v>
      </c>
      <c r="C656" s="21" t="s">
        <v>15</v>
      </c>
      <c r="D656" s="21" t="s">
        <v>16</v>
      </c>
      <c r="E656" s="21">
        <v>39.700000000000003</v>
      </c>
      <c r="F656" s="21"/>
      <c r="G656" s="21"/>
      <c r="H656" s="34" t="e">
        <f>G656/F656*100-100</f>
        <v>#DIV/0!</v>
      </c>
      <c r="I656" s="175"/>
    </row>
    <row r="657" spans="1:70" ht="19.5" hidden="1" customHeight="1" x14ac:dyDescent="0.2">
      <c r="A657" s="131" t="s">
        <v>840</v>
      </c>
      <c r="B657" s="292" t="s">
        <v>853</v>
      </c>
      <c r="C657" s="292"/>
      <c r="D657" s="292"/>
      <c r="E657" s="292"/>
      <c r="F657" s="292"/>
      <c r="G657" s="292"/>
      <c r="H657" s="292"/>
      <c r="I657" s="292"/>
    </row>
    <row r="658" spans="1:70" ht="39.75" hidden="1" customHeight="1" x14ac:dyDescent="0.2">
      <c r="A658" s="21">
        <v>1</v>
      </c>
      <c r="B658" s="23" t="s">
        <v>854</v>
      </c>
      <c r="C658" s="21" t="s">
        <v>15</v>
      </c>
      <c r="D658" s="21" t="s">
        <v>20</v>
      </c>
      <c r="E658" s="21">
        <v>0</v>
      </c>
      <c r="F658" s="21"/>
      <c r="G658" s="21"/>
      <c r="H658" s="34" t="e">
        <f>G658/F658*100-100</f>
        <v>#DIV/0!</v>
      </c>
      <c r="I658" s="175"/>
    </row>
    <row r="659" spans="1:70" ht="15.75" hidden="1" customHeight="1" x14ac:dyDescent="0.2">
      <c r="A659" s="131" t="s">
        <v>841</v>
      </c>
      <c r="B659" s="292" t="s">
        <v>855</v>
      </c>
      <c r="C659" s="292"/>
      <c r="D659" s="292"/>
      <c r="E659" s="292"/>
      <c r="F659" s="292"/>
      <c r="G659" s="292"/>
      <c r="H659" s="292"/>
      <c r="I659" s="292"/>
    </row>
    <row r="660" spans="1:70" ht="21.75" hidden="1" customHeight="1" x14ac:dyDescent="0.2">
      <c r="A660" s="21">
        <v>1</v>
      </c>
      <c r="B660" s="23" t="s">
        <v>856</v>
      </c>
      <c r="C660" s="21" t="s">
        <v>15</v>
      </c>
      <c r="D660" s="21" t="s">
        <v>20</v>
      </c>
      <c r="E660" s="21">
        <v>0</v>
      </c>
      <c r="F660" s="21"/>
      <c r="G660" s="21"/>
      <c r="H660" s="34" t="e">
        <f>G660/F660*100-100</f>
        <v>#DIV/0!</v>
      </c>
      <c r="I660" s="175"/>
    </row>
    <row r="661" spans="1:70" s="8" customFormat="1" ht="27" customHeight="1" x14ac:dyDescent="0.2">
      <c r="A661" s="202" t="s">
        <v>471</v>
      </c>
      <c r="B661" s="259" t="s">
        <v>1036</v>
      </c>
      <c r="C661" s="259"/>
      <c r="D661" s="259"/>
      <c r="E661" s="259"/>
      <c r="F661" s="259"/>
      <c r="G661" s="259"/>
      <c r="H661" s="259"/>
      <c r="I661" s="25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</row>
    <row r="662" spans="1:70" s="8" customFormat="1" ht="31.5" x14ac:dyDescent="0.2">
      <c r="A662" s="137">
        <v>1</v>
      </c>
      <c r="B662" s="138" t="s">
        <v>723</v>
      </c>
      <c r="C662" s="137" t="s">
        <v>15</v>
      </c>
      <c r="D662" s="137" t="s">
        <v>16</v>
      </c>
      <c r="E662" s="137">
        <v>90</v>
      </c>
      <c r="F662" s="137">
        <v>90</v>
      </c>
      <c r="G662" s="137">
        <v>90</v>
      </c>
      <c r="H662" s="137">
        <f>G662/F662*100-100</f>
        <v>0</v>
      </c>
      <c r="I662" s="174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</row>
    <row r="663" spans="1:70" s="8" customFormat="1" ht="84.75" customHeight="1" x14ac:dyDescent="0.2">
      <c r="A663" s="137">
        <v>2</v>
      </c>
      <c r="B663" s="138" t="s">
        <v>724</v>
      </c>
      <c r="C663" s="137" t="s">
        <v>15</v>
      </c>
      <c r="D663" s="137" t="s">
        <v>16</v>
      </c>
      <c r="E663" s="8">
        <v>89.3</v>
      </c>
      <c r="F663" s="137">
        <v>89.1</v>
      </c>
      <c r="G663" s="137">
        <v>89.1</v>
      </c>
      <c r="H663" s="137">
        <f t="shared" ref="H663:H666" si="12">G663/F663*100-100</f>
        <v>0</v>
      </c>
      <c r="I663" s="174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</row>
    <row r="664" spans="1:70" s="8" customFormat="1" ht="38.25" customHeight="1" x14ac:dyDescent="0.2">
      <c r="A664" s="137">
        <v>3</v>
      </c>
      <c r="B664" s="138" t="s">
        <v>472</v>
      </c>
      <c r="C664" s="137" t="s">
        <v>15</v>
      </c>
      <c r="D664" s="137" t="s">
        <v>16</v>
      </c>
      <c r="E664" s="137">
        <v>87</v>
      </c>
      <c r="F664" s="137">
        <v>89</v>
      </c>
      <c r="G664" s="137">
        <v>89</v>
      </c>
      <c r="H664" s="137">
        <f t="shared" si="12"/>
        <v>0</v>
      </c>
      <c r="I664" s="174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</row>
    <row r="665" spans="1:70" s="8" customFormat="1" ht="31.5" customHeight="1" x14ac:dyDescent="0.2">
      <c r="A665" s="137">
        <v>4</v>
      </c>
      <c r="B665" s="138" t="s">
        <v>473</v>
      </c>
      <c r="C665" s="137" t="s">
        <v>15</v>
      </c>
      <c r="D665" s="137" t="s">
        <v>16</v>
      </c>
      <c r="E665" s="137">
        <v>71</v>
      </c>
      <c r="F665" s="137">
        <v>73</v>
      </c>
      <c r="G665" s="137">
        <v>73</v>
      </c>
      <c r="H665" s="137">
        <f t="shared" si="12"/>
        <v>0</v>
      </c>
      <c r="I665" s="174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</row>
    <row r="666" spans="1:70" s="8" customFormat="1" ht="39.75" customHeight="1" x14ac:dyDescent="0.2">
      <c r="A666" s="137">
        <v>5</v>
      </c>
      <c r="B666" s="138" t="s">
        <v>474</v>
      </c>
      <c r="C666" s="137" t="s">
        <v>15</v>
      </c>
      <c r="D666" s="137" t="s">
        <v>16</v>
      </c>
      <c r="E666" s="8">
        <v>90.7</v>
      </c>
      <c r="F666" s="137">
        <v>93.4</v>
      </c>
      <c r="G666" s="137">
        <v>93.4</v>
      </c>
      <c r="H666" s="137">
        <f t="shared" si="12"/>
        <v>0</v>
      </c>
      <c r="I666" s="174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</row>
    <row r="667" spans="1:70" ht="22.5" customHeight="1" x14ac:dyDescent="0.2">
      <c r="A667" s="132" t="s">
        <v>616</v>
      </c>
      <c r="B667" s="260" t="s">
        <v>1238</v>
      </c>
      <c r="C667" s="260"/>
      <c r="D667" s="260"/>
      <c r="E667" s="260"/>
      <c r="F667" s="260"/>
      <c r="G667" s="260"/>
      <c r="H667" s="260"/>
      <c r="I667" s="260"/>
    </row>
    <row r="668" spans="1:70" ht="59.25" customHeight="1" x14ac:dyDescent="0.2">
      <c r="A668" s="137">
        <v>1</v>
      </c>
      <c r="B668" s="138" t="s">
        <v>725</v>
      </c>
      <c r="C668" s="203" t="s">
        <v>15</v>
      </c>
      <c r="D668" s="137" t="s">
        <v>41</v>
      </c>
      <c r="E668" s="137">
        <v>0</v>
      </c>
      <c r="F668" s="137">
        <v>0</v>
      </c>
      <c r="G668" s="137">
        <v>0</v>
      </c>
      <c r="H668" s="137">
        <v>0</v>
      </c>
      <c r="I668" s="174" t="s">
        <v>84</v>
      </c>
    </row>
    <row r="669" spans="1:70" ht="33.75" customHeight="1" x14ac:dyDescent="0.2">
      <c r="A669" s="131" t="s">
        <v>726</v>
      </c>
      <c r="B669" s="258" t="s">
        <v>730</v>
      </c>
      <c r="C669" s="258"/>
      <c r="D669" s="258"/>
      <c r="E669" s="258"/>
      <c r="F669" s="258"/>
      <c r="G669" s="258"/>
      <c r="H669" s="258"/>
      <c r="I669" s="258"/>
    </row>
    <row r="670" spans="1:70" ht="48" customHeight="1" x14ac:dyDescent="0.2">
      <c r="A670" s="137">
        <v>1</v>
      </c>
      <c r="B670" s="138" t="s">
        <v>727</v>
      </c>
      <c r="C670" s="203" t="s">
        <v>15</v>
      </c>
      <c r="D670" s="137" t="s">
        <v>396</v>
      </c>
      <c r="E670" s="137">
        <v>0</v>
      </c>
      <c r="F670" s="137">
        <v>2.4900000000000002</v>
      </c>
      <c r="G670" s="137">
        <v>2.4900000000000002</v>
      </c>
      <c r="H670" s="137">
        <v>0</v>
      </c>
      <c r="I670" s="179"/>
    </row>
    <row r="671" spans="1:70" ht="31.5" customHeight="1" x14ac:dyDescent="0.2">
      <c r="A671" s="132" t="s">
        <v>617</v>
      </c>
      <c r="B671" s="260" t="s">
        <v>1037</v>
      </c>
      <c r="C671" s="260"/>
      <c r="D671" s="260"/>
      <c r="E671" s="260"/>
      <c r="F671" s="260"/>
      <c r="G671" s="260"/>
      <c r="H671" s="260"/>
      <c r="I671" s="260"/>
    </row>
    <row r="672" spans="1:70" ht="69.75" customHeight="1" x14ac:dyDescent="0.2">
      <c r="A672" s="137">
        <v>1</v>
      </c>
      <c r="B672" s="138" t="s">
        <v>728</v>
      </c>
      <c r="C672" s="203" t="s">
        <v>15</v>
      </c>
      <c r="D672" s="137" t="s">
        <v>396</v>
      </c>
      <c r="E672" s="137">
        <v>0</v>
      </c>
      <c r="F672" s="137">
        <v>4.3</v>
      </c>
      <c r="G672" s="137">
        <v>4.3</v>
      </c>
      <c r="H672" s="137">
        <v>0</v>
      </c>
      <c r="I672" s="174"/>
    </row>
    <row r="673" spans="1:70" ht="27.75" customHeight="1" x14ac:dyDescent="0.2">
      <c r="A673" s="131" t="s">
        <v>726</v>
      </c>
      <c r="B673" s="258" t="s">
        <v>729</v>
      </c>
      <c r="C673" s="258"/>
      <c r="D673" s="258"/>
      <c r="E673" s="258"/>
      <c r="F673" s="258"/>
      <c r="G673" s="258"/>
      <c r="H673" s="258"/>
      <c r="I673" s="258"/>
    </row>
    <row r="674" spans="1:70" ht="41.25" customHeight="1" x14ac:dyDescent="0.2">
      <c r="A674" s="141" t="s">
        <v>13</v>
      </c>
      <c r="B674" s="138" t="s">
        <v>731</v>
      </c>
      <c r="C674" s="203" t="s">
        <v>15</v>
      </c>
      <c r="D674" s="137" t="s">
        <v>396</v>
      </c>
      <c r="E674" s="137">
        <v>0</v>
      </c>
      <c r="F674" s="137">
        <v>2.8</v>
      </c>
      <c r="G674" s="137">
        <v>2.8</v>
      </c>
      <c r="H674" s="137">
        <f t="shared" ref="H674" si="13">G674/F674*100-100</f>
        <v>0</v>
      </c>
      <c r="I674" s="174"/>
    </row>
    <row r="675" spans="1:70" ht="30" customHeight="1" x14ac:dyDescent="0.2">
      <c r="A675" s="131" t="s">
        <v>733</v>
      </c>
      <c r="B675" s="258" t="s">
        <v>1235</v>
      </c>
      <c r="C675" s="258"/>
      <c r="D675" s="258"/>
      <c r="E675" s="258"/>
      <c r="F675" s="258"/>
      <c r="G675" s="258"/>
      <c r="H675" s="258"/>
      <c r="I675" s="258"/>
    </row>
    <row r="676" spans="1:70" ht="33.75" customHeight="1" x14ac:dyDescent="0.2">
      <c r="A676" s="137">
        <v>1</v>
      </c>
      <c r="B676" s="138" t="s">
        <v>732</v>
      </c>
      <c r="C676" s="203" t="s">
        <v>15</v>
      </c>
      <c r="D676" s="137" t="s">
        <v>396</v>
      </c>
      <c r="E676" s="137">
        <v>0</v>
      </c>
      <c r="F676" s="137">
        <v>1.5</v>
      </c>
      <c r="G676" s="137">
        <v>1.5</v>
      </c>
      <c r="H676" s="137">
        <f t="shared" ref="H676" si="14">G676/F676*100-100</f>
        <v>0</v>
      </c>
      <c r="I676" s="174"/>
    </row>
    <row r="677" spans="1:70" s="8" customFormat="1" ht="16.5" customHeight="1" x14ac:dyDescent="0.2">
      <c r="A677" s="131" t="s">
        <v>475</v>
      </c>
      <c r="B677" s="260" t="s">
        <v>1027</v>
      </c>
      <c r="C677" s="260"/>
      <c r="D677" s="260"/>
      <c r="E677" s="260"/>
      <c r="F677" s="260"/>
      <c r="G677" s="260"/>
      <c r="H677" s="260"/>
      <c r="I677" s="260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</row>
    <row r="678" spans="1:70" s="8" customFormat="1" ht="39" customHeight="1" x14ac:dyDescent="0.2">
      <c r="A678" s="137">
        <v>1</v>
      </c>
      <c r="B678" s="138" t="s">
        <v>472</v>
      </c>
      <c r="C678" s="137" t="s">
        <v>15</v>
      </c>
      <c r="D678" s="137" t="s">
        <v>16</v>
      </c>
      <c r="E678" s="137">
        <v>87</v>
      </c>
      <c r="F678" s="137">
        <v>89</v>
      </c>
      <c r="G678" s="137">
        <v>89</v>
      </c>
      <c r="H678" s="34">
        <f t="shared" ref="H678:H684" si="15">G678/F678*100-100</f>
        <v>0</v>
      </c>
      <c r="I678" s="174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</row>
    <row r="679" spans="1:70" s="8" customFormat="1" ht="39" customHeight="1" x14ac:dyDescent="0.2">
      <c r="A679" s="137">
        <v>2</v>
      </c>
      <c r="B679" s="138" t="s">
        <v>473</v>
      </c>
      <c r="C679" s="137" t="s">
        <v>15</v>
      </c>
      <c r="D679" s="137" t="s">
        <v>16</v>
      </c>
      <c r="E679" s="137">
        <v>71</v>
      </c>
      <c r="F679" s="137">
        <v>73</v>
      </c>
      <c r="G679" s="137">
        <v>73</v>
      </c>
      <c r="H679" s="34">
        <f t="shared" si="15"/>
        <v>0</v>
      </c>
      <c r="I679" s="174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</row>
    <row r="680" spans="1:70" s="8" customFormat="1" ht="16.5" customHeight="1" x14ac:dyDescent="0.2">
      <c r="A680" s="19" t="s">
        <v>476</v>
      </c>
      <c r="B680" s="258" t="s">
        <v>477</v>
      </c>
      <c r="C680" s="258"/>
      <c r="D680" s="258"/>
      <c r="E680" s="258"/>
      <c r="F680" s="258"/>
      <c r="G680" s="258"/>
      <c r="H680" s="258"/>
      <c r="I680" s="258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</row>
    <row r="681" spans="1:70" s="8" customFormat="1" ht="26.25" customHeight="1" x14ac:dyDescent="0.2">
      <c r="A681" s="137">
        <v>1</v>
      </c>
      <c r="B681" s="138" t="s">
        <v>478</v>
      </c>
      <c r="C681" s="137" t="s">
        <v>15</v>
      </c>
      <c r="D681" s="137" t="s">
        <v>479</v>
      </c>
      <c r="E681" s="137">
        <v>1337.4</v>
      </c>
      <c r="F681" s="137">
        <v>1368.2</v>
      </c>
      <c r="G681" s="137">
        <v>1368.2</v>
      </c>
      <c r="H681" s="137">
        <f t="shared" ref="H681:H682" si="16">G681/F681*100-100</f>
        <v>0</v>
      </c>
      <c r="I681" s="174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</row>
    <row r="682" spans="1:70" s="8" customFormat="1" ht="26.25" customHeight="1" x14ac:dyDescent="0.2">
      <c r="A682" s="137">
        <v>2</v>
      </c>
      <c r="B682" s="138" t="s">
        <v>480</v>
      </c>
      <c r="C682" s="137" t="s">
        <v>15</v>
      </c>
      <c r="D682" s="137" t="s">
        <v>479</v>
      </c>
      <c r="E682" s="8">
        <v>946.6</v>
      </c>
      <c r="F682" s="5">
        <v>998</v>
      </c>
      <c r="G682" s="5">
        <v>998</v>
      </c>
      <c r="H682" s="137">
        <f t="shared" si="16"/>
        <v>0</v>
      </c>
      <c r="I682" s="174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</row>
    <row r="683" spans="1:70" s="8" customFormat="1" ht="32.25" customHeight="1" x14ac:dyDescent="0.2">
      <c r="A683" s="131" t="s">
        <v>922</v>
      </c>
      <c r="B683" s="260" t="s">
        <v>1177</v>
      </c>
      <c r="C683" s="260"/>
      <c r="D683" s="260"/>
      <c r="E683" s="260"/>
      <c r="F683" s="260"/>
      <c r="G683" s="260"/>
      <c r="H683" s="260"/>
      <c r="I683" s="260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</row>
    <row r="684" spans="1:70" s="8" customFormat="1" ht="52.5" customHeight="1" x14ac:dyDescent="0.2">
      <c r="A684" s="137">
        <v>1</v>
      </c>
      <c r="B684" s="138" t="s">
        <v>481</v>
      </c>
      <c r="C684" s="137" t="s">
        <v>15</v>
      </c>
      <c r="D684" s="137" t="s">
        <v>16</v>
      </c>
      <c r="E684" s="8">
        <v>90.7</v>
      </c>
      <c r="F684" s="137">
        <v>93.4</v>
      </c>
      <c r="G684" s="137">
        <v>93.4</v>
      </c>
      <c r="H684" s="34">
        <f t="shared" si="15"/>
        <v>0</v>
      </c>
      <c r="I684" s="174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</row>
    <row r="685" spans="1:70" s="8" customFormat="1" ht="30" hidden="1" customHeight="1" x14ac:dyDescent="0.2">
      <c r="A685" s="131" t="s">
        <v>1178</v>
      </c>
      <c r="B685" s="270" t="s">
        <v>482</v>
      </c>
      <c r="C685" s="270"/>
      <c r="D685" s="270"/>
      <c r="E685" s="270"/>
      <c r="F685" s="270"/>
      <c r="G685" s="270"/>
      <c r="H685" s="270"/>
      <c r="I685" s="270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</row>
    <row r="686" spans="1:70" s="8" customFormat="1" ht="46.5" hidden="1" customHeight="1" x14ac:dyDescent="0.2">
      <c r="A686" s="137">
        <v>1</v>
      </c>
      <c r="B686" s="138" t="s">
        <v>483</v>
      </c>
      <c r="C686" s="137" t="s">
        <v>15</v>
      </c>
      <c r="D686" s="137" t="s">
        <v>251</v>
      </c>
      <c r="E686" s="137">
        <v>0</v>
      </c>
      <c r="F686" s="137">
        <v>0</v>
      </c>
      <c r="G686" s="137">
        <v>0</v>
      </c>
      <c r="H686" s="137">
        <v>0</v>
      </c>
      <c r="I686" s="174" t="s">
        <v>84</v>
      </c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</row>
    <row r="687" spans="1:70" s="8" customFormat="1" ht="27" customHeight="1" x14ac:dyDescent="0.2">
      <c r="A687" s="202" t="s">
        <v>484</v>
      </c>
      <c r="B687" s="259" t="s">
        <v>1077</v>
      </c>
      <c r="C687" s="259"/>
      <c r="D687" s="259"/>
      <c r="E687" s="259"/>
      <c r="F687" s="259"/>
      <c r="G687" s="259"/>
      <c r="H687" s="259"/>
      <c r="I687" s="25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</row>
    <row r="688" spans="1:70" ht="48" customHeight="1" x14ac:dyDescent="0.2">
      <c r="A688" s="141" t="s">
        <v>13</v>
      </c>
      <c r="B688" s="138" t="s">
        <v>1038</v>
      </c>
      <c r="C688" s="137" t="s">
        <v>15</v>
      </c>
      <c r="D688" s="137" t="s">
        <v>16</v>
      </c>
      <c r="E688" s="137">
        <v>74.78</v>
      </c>
      <c r="F688" s="137">
        <v>80</v>
      </c>
      <c r="G688" s="137">
        <v>77.650000000000006</v>
      </c>
      <c r="H688" s="6">
        <f>(G688/F688*100)-100</f>
        <v>-2.9375</v>
      </c>
      <c r="I688" s="142"/>
    </row>
    <row r="689" spans="1:9" ht="84" hidden="1" customHeight="1" x14ac:dyDescent="0.2">
      <c r="A689" s="141" t="s">
        <v>17</v>
      </c>
      <c r="B689" s="138" t="s">
        <v>1039</v>
      </c>
      <c r="C689" s="137" t="s">
        <v>15</v>
      </c>
      <c r="D689" s="137" t="s">
        <v>16</v>
      </c>
      <c r="E689" s="137">
        <v>100</v>
      </c>
      <c r="F689" s="137">
        <v>0</v>
      </c>
      <c r="G689" s="137">
        <v>0</v>
      </c>
      <c r="H689" s="6">
        <v>0</v>
      </c>
      <c r="I689" s="142" t="s">
        <v>1100</v>
      </c>
    </row>
    <row r="690" spans="1:9" ht="15.75" customHeight="1" x14ac:dyDescent="0.2">
      <c r="A690" s="131" t="s">
        <v>485</v>
      </c>
      <c r="B690" s="260" t="s">
        <v>960</v>
      </c>
      <c r="C690" s="260"/>
      <c r="D690" s="260"/>
      <c r="E690" s="260"/>
      <c r="F690" s="260"/>
      <c r="G690" s="260"/>
      <c r="H690" s="260"/>
      <c r="I690" s="260"/>
    </row>
    <row r="691" spans="1:9" ht="48.75" customHeight="1" x14ac:dyDescent="0.2">
      <c r="A691" s="141" t="s">
        <v>13</v>
      </c>
      <c r="B691" s="138" t="s">
        <v>1038</v>
      </c>
      <c r="C691" s="137" t="s">
        <v>15</v>
      </c>
      <c r="D691" s="137" t="s">
        <v>16</v>
      </c>
      <c r="E691" s="137">
        <v>74.78</v>
      </c>
      <c r="F691" s="137">
        <v>80</v>
      </c>
      <c r="G691" s="137">
        <v>77.650000000000006</v>
      </c>
      <c r="H691" s="6">
        <f>(G691/F691*100)-100</f>
        <v>-2.9375</v>
      </c>
      <c r="I691" s="142"/>
    </row>
    <row r="692" spans="1:9" ht="54" customHeight="1" x14ac:dyDescent="0.2">
      <c r="A692" s="141" t="s">
        <v>17</v>
      </c>
      <c r="B692" s="138" t="s">
        <v>1040</v>
      </c>
      <c r="C692" s="137" t="s">
        <v>15</v>
      </c>
      <c r="D692" s="137" t="s">
        <v>16</v>
      </c>
      <c r="E692" s="137">
        <v>66.040000000000006</v>
      </c>
      <c r="F692" s="137">
        <v>74</v>
      </c>
      <c r="G692" s="137">
        <v>71.430000000000007</v>
      </c>
      <c r="H692" s="6">
        <f>(G692/F692*100)-100</f>
        <v>-3.4729729729729684</v>
      </c>
      <c r="I692" s="142"/>
    </row>
    <row r="693" spans="1:9" ht="33" customHeight="1" x14ac:dyDescent="0.2">
      <c r="A693" s="131" t="s">
        <v>486</v>
      </c>
      <c r="B693" s="258" t="s">
        <v>487</v>
      </c>
      <c r="C693" s="258"/>
      <c r="D693" s="258"/>
      <c r="E693" s="258"/>
      <c r="F693" s="258"/>
      <c r="G693" s="258"/>
      <c r="H693" s="258"/>
      <c r="I693" s="258"/>
    </row>
    <row r="694" spans="1:9" ht="105.75" customHeight="1" x14ac:dyDescent="0.2">
      <c r="A694" s="141" t="s">
        <v>13</v>
      </c>
      <c r="B694" s="138" t="s">
        <v>1041</v>
      </c>
      <c r="C694" s="137" t="s">
        <v>15</v>
      </c>
      <c r="D694" s="137" t="s">
        <v>16</v>
      </c>
      <c r="E694" s="137">
        <v>82.05</v>
      </c>
      <c r="F694" s="137">
        <v>82</v>
      </c>
      <c r="G694" s="137">
        <v>82.05</v>
      </c>
      <c r="H694" s="6">
        <f>(G694/F694*100)-100</f>
        <v>6.0975609756084737E-2</v>
      </c>
      <c r="I694" s="142"/>
    </row>
    <row r="695" spans="1:9" ht="24" customHeight="1" x14ac:dyDescent="0.2">
      <c r="A695" s="131" t="s">
        <v>488</v>
      </c>
      <c r="B695" s="258" t="s">
        <v>489</v>
      </c>
      <c r="C695" s="258"/>
      <c r="D695" s="258"/>
      <c r="E695" s="258"/>
      <c r="F695" s="258"/>
      <c r="G695" s="258"/>
      <c r="H695" s="258"/>
      <c r="I695" s="258"/>
    </row>
    <row r="696" spans="1:9" ht="63.75" customHeight="1" x14ac:dyDescent="0.2">
      <c r="A696" s="141" t="s">
        <v>13</v>
      </c>
      <c r="B696" s="138" t="s">
        <v>1042</v>
      </c>
      <c r="C696" s="137" t="s">
        <v>15</v>
      </c>
      <c r="D696" s="137" t="s">
        <v>16</v>
      </c>
      <c r="E696" s="137">
        <v>100</v>
      </c>
      <c r="F696" s="137">
        <v>100</v>
      </c>
      <c r="G696" s="137">
        <v>100</v>
      </c>
      <c r="H696" s="6">
        <f>(G696/F696*100)-100</f>
        <v>0</v>
      </c>
      <c r="I696" s="142"/>
    </row>
    <row r="697" spans="1:9" ht="39.75" customHeight="1" x14ac:dyDescent="0.2">
      <c r="A697" s="131" t="s">
        <v>490</v>
      </c>
      <c r="B697" s="258" t="s">
        <v>491</v>
      </c>
      <c r="C697" s="258"/>
      <c r="D697" s="258"/>
      <c r="E697" s="258"/>
      <c r="F697" s="258"/>
      <c r="G697" s="258"/>
      <c r="H697" s="258"/>
      <c r="I697" s="258"/>
    </row>
    <row r="698" spans="1:9" ht="66.75" customHeight="1" x14ac:dyDescent="0.2">
      <c r="A698" s="141" t="s">
        <v>13</v>
      </c>
      <c r="B698" s="138" t="s">
        <v>1043</v>
      </c>
      <c r="C698" s="137" t="s">
        <v>15</v>
      </c>
      <c r="D698" s="137" t="s">
        <v>16</v>
      </c>
      <c r="E698" s="137">
        <v>65.28</v>
      </c>
      <c r="F698" s="137">
        <v>65</v>
      </c>
      <c r="G698" s="137">
        <v>65.28</v>
      </c>
      <c r="H698" s="6">
        <f>(G698/F698*100)-100</f>
        <v>0.43076923076922924</v>
      </c>
      <c r="I698" s="142"/>
    </row>
    <row r="699" spans="1:9" ht="29.25" customHeight="1" x14ac:dyDescent="0.2">
      <c r="A699" s="131" t="s">
        <v>492</v>
      </c>
      <c r="B699" s="258" t="s">
        <v>734</v>
      </c>
      <c r="C699" s="258"/>
      <c r="D699" s="258"/>
      <c r="E699" s="258"/>
      <c r="F699" s="258"/>
      <c r="G699" s="258"/>
      <c r="H699" s="258"/>
      <c r="I699" s="258"/>
    </row>
    <row r="700" spans="1:9" ht="57" customHeight="1" x14ac:dyDescent="0.2">
      <c r="A700" s="141" t="s">
        <v>13</v>
      </c>
      <c r="B700" s="138" t="s">
        <v>1044</v>
      </c>
      <c r="C700" s="137" t="s">
        <v>15</v>
      </c>
      <c r="D700" s="137" t="s">
        <v>493</v>
      </c>
      <c r="E700" s="137">
        <v>41</v>
      </c>
      <c r="F700" s="137">
        <v>42</v>
      </c>
      <c r="G700" s="137">
        <v>42</v>
      </c>
      <c r="H700" s="6">
        <f>(G700/F700*100)-100</f>
        <v>0</v>
      </c>
      <c r="I700" s="142"/>
    </row>
    <row r="701" spans="1:9" ht="15.75" customHeight="1" x14ac:dyDescent="0.2">
      <c r="A701" s="131" t="s">
        <v>494</v>
      </c>
      <c r="B701" s="258" t="s">
        <v>496</v>
      </c>
      <c r="C701" s="258"/>
      <c r="D701" s="258"/>
      <c r="E701" s="258"/>
      <c r="F701" s="258"/>
      <c r="G701" s="258"/>
      <c r="H701" s="258"/>
      <c r="I701" s="258"/>
    </row>
    <row r="702" spans="1:9" ht="78.75" x14ac:dyDescent="0.2">
      <c r="A702" s="141" t="s">
        <v>13</v>
      </c>
      <c r="B702" s="138" t="s">
        <v>1045</v>
      </c>
      <c r="C702" s="137" t="s">
        <v>15</v>
      </c>
      <c r="D702" s="137" t="s">
        <v>16</v>
      </c>
      <c r="E702" s="137">
        <v>100</v>
      </c>
      <c r="F702" s="137">
        <v>100</v>
      </c>
      <c r="G702" s="137">
        <v>100</v>
      </c>
      <c r="H702" s="6">
        <f>(G702/F702*100)-100</f>
        <v>0</v>
      </c>
      <c r="I702" s="142"/>
    </row>
    <row r="703" spans="1:9" ht="57.75" customHeight="1" x14ac:dyDescent="0.2">
      <c r="A703" s="141" t="s">
        <v>17</v>
      </c>
      <c r="B703" s="138" t="s">
        <v>1046</v>
      </c>
      <c r="C703" s="137" t="s">
        <v>15</v>
      </c>
      <c r="D703" s="137" t="s">
        <v>16</v>
      </c>
      <c r="E703" s="13">
        <v>100</v>
      </c>
      <c r="F703" s="137">
        <v>80</v>
      </c>
      <c r="G703" s="5">
        <v>100</v>
      </c>
      <c r="H703" s="6">
        <f>(G703/F703*100)-100</f>
        <v>25</v>
      </c>
      <c r="I703" s="142"/>
    </row>
    <row r="704" spans="1:9" ht="31.5" customHeight="1" x14ac:dyDescent="0.2">
      <c r="A704" s="131" t="s">
        <v>495</v>
      </c>
      <c r="B704" s="258" t="s">
        <v>497</v>
      </c>
      <c r="C704" s="258"/>
      <c r="D704" s="258"/>
      <c r="E704" s="258"/>
      <c r="F704" s="258"/>
      <c r="G704" s="258"/>
      <c r="H704" s="258"/>
      <c r="I704" s="258"/>
    </row>
    <row r="705" spans="1:70" ht="47.25" customHeight="1" x14ac:dyDescent="0.2">
      <c r="A705" s="141" t="s">
        <v>13</v>
      </c>
      <c r="B705" s="138" t="s">
        <v>1047</v>
      </c>
      <c r="C705" s="137" t="s">
        <v>15</v>
      </c>
      <c r="D705" s="137" t="s">
        <v>493</v>
      </c>
      <c r="E705" s="137">
        <v>2099</v>
      </c>
      <c r="F705" s="137">
        <v>2000</v>
      </c>
      <c r="G705" s="137">
        <v>1719</v>
      </c>
      <c r="H705" s="6">
        <f>(G705/F705*100)-100</f>
        <v>-14.049999999999997</v>
      </c>
      <c r="I705" s="142"/>
    </row>
    <row r="706" spans="1:70" ht="24.75" hidden="1" customHeight="1" x14ac:dyDescent="0.2">
      <c r="A706" s="131" t="s">
        <v>498</v>
      </c>
      <c r="B706" s="258" t="s">
        <v>961</v>
      </c>
      <c r="C706" s="258"/>
      <c r="D706" s="258"/>
      <c r="E706" s="258"/>
      <c r="F706" s="258"/>
      <c r="G706" s="258"/>
      <c r="H706" s="258"/>
      <c r="I706" s="258"/>
    </row>
    <row r="707" spans="1:70" ht="60" hidden="1" customHeight="1" x14ac:dyDescent="0.2">
      <c r="A707" s="141" t="s">
        <v>13</v>
      </c>
      <c r="B707" s="138" t="s">
        <v>1252</v>
      </c>
      <c r="C707" s="137" t="s">
        <v>15</v>
      </c>
      <c r="D707" s="137" t="s">
        <v>16</v>
      </c>
      <c r="E707" s="137"/>
      <c r="F707" s="137"/>
      <c r="G707" s="137"/>
      <c r="H707" s="144" t="e">
        <f t="shared" ref="H707:H708" si="17">G707/F707*100-100</f>
        <v>#DIV/0!</v>
      </c>
      <c r="I707" s="299"/>
    </row>
    <row r="708" spans="1:70" ht="64.5" hidden="1" customHeight="1" x14ac:dyDescent="0.2">
      <c r="A708" s="141" t="s">
        <v>17</v>
      </c>
      <c r="B708" s="138" t="s">
        <v>499</v>
      </c>
      <c r="C708" s="137" t="s">
        <v>15</v>
      </c>
      <c r="D708" s="137" t="s">
        <v>16</v>
      </c>
      <c r="E708" s="137"/>
      <c r="F708" s="137"/>
      <c r="G708" s="137"/>
      <c r="H708" s="144" t="e">
        <f t="shared" si="17"/>
        <v>#DIV/0!</v>
      </c>
      <c r="I708" s="300"/>
    </row>
    <row r="709" spans="1:70" ht="25.5" hidden="1" customHeight="1" x14ac:dyDescent="0.2">
      <c r="A709" s="131" t="s">
        <v>500</v>
      </c>
      <c r="B709" s="270" t="s">
        <v>501</v>
      </c>
      <c r="C709" s="270"/>
      <c r="D709" s="270"/>
      <c r="E709" s="270"/>
      <c r="F709" s="270"/>
      <c r="G709" s="270"/>
      <c r="H709" s="270"/>
      <c r="I709" s="270"/>
    </row>
    <row r="710" spans="1:70" ht="88.5" hidden="1" customHeight="1" x14ac:dyDescent="0.2">
      <c r="A710" s="141" t="s">
        <v>13</v>
      </c>
      <c r="B710" s="138" t="s">
        <v>502</v>
      </c>
      <c r="C710" s="137" t="s">
        <v>15</v>
      </c>
      <c r="D710" s="137" t="s">
        <v>503</v>
      </c>
      <c r="E710" s="7">
        <v>205330</v>
      </c>
      <c r="F710" s="18">
        <v>0</v>
      </c>
      <c r="G710" s="20">
        <v>0</v>
      </c>
      <c r="H710" s="6">
        <v>0</v>
      </c>
      <c r="I710" s="142" t="s">
        <v>1100</v>
      </c>
    </row>
    <row r="711" spans="1:70" ht="21.75" hidden="1" customHeight="1" x14ac:dyDescent="0.2">
      <c r="A711" s="131" t="s">
        <v>504</v>
      </c>
      <c r="B711" s="270" t="s">
        <v>505</v>
      </c>
      <c r="C711" s="270"/>
      <c r="D711" s="270"/>
      <c r="E711" s="270"/>
      <c r="F711" s="270"/>
      <c r="G711" s="270"/>
      <c r="H711" s="270"/>
      <c r="I711" s="270"/>
    </row>
    <row r="712" spans="1:70" ht="13.5" hidden="1" customHeight="1" x14ac:dyDescent="0.2">
      <c r="A712" s="141" t="s">
        <v>13</v>
      </c>
      <c r="B712" s="138" t="s">
        <v>506</v>
      </c>
      <c r="C712" s="137" t="s">
        <v>15</v>
      </c>
      <c r="D712" s="137" t="s">
        <v>16</v>
      </c>
      <c r="E712" s="137">
        <v>90</v>
      </c>
      <c r="F712" s="137">
        <v>0</v>
      </c>
      <c r="G712" s="137">
        <v>0</v>
      </c>
      <c r="H712" s="6">
        <v>0</v>
      </c>
      <c r="I712" s="142" t="s">
        <v>1100</v>
      </c>
    </row>
    <row r="713" spans="1:70" s="8" customFormat="1" ht="28.5" customHeight="1" x14ac:dyDescent="0.2">
      <c r="A713" s="202" t="s">
        <v>507</v>
      </c>
      <c r="B713" s="259" t="s">
        <v>1048</v>
      </c>
      <c r="C713" s="259"/>
      <c r="D713" s="259"/>
      <c r="E713" s="259"/>
      <c r="F713" s="259"/>
      <c r="G713" s="259"/>
      <c r="H713" s="259"/>
      <c r="I713" s="25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</row>
    <row r="714" spans="1:70" ht="63.75" customHeight="1" x14ac:dyDescent="0.2">
      <c r="A714" s="74">
        <v>1</v>
      </c>
      <c r="B714" s="76" t="s">
        <v>508</v>
      </c>
      <c r="C714" s="74" t="s">
        <v>15</v>
      </c>
      <c r="D714" s="74" t="s">
        <v>16</v>
      </c>
      <c r="E714" s="74">
        <v>82</v>
      </c>
      <c r="F714" s="74">
        <v>83</v>
      </c>
      <c r="G714" s="74">
        <v>80.25</v>
      </c>
      <c r="H714" s="74">
        <f t="shared" ref="H714:H719" si="18">ROUND(G714/F714*100,2)-100</f>
        <v>-3.3100000000000023</v>
      </c>
      <c r="I714" s="180"/>
    </row>
    <row r="715" spans="1:70" ht="58.5" customHeight="1" x14ac:dyDescent="0.2">
      <c r="A715" s="74">
        <v>2</v>
      </c>
      <c r="B715" s="76" t="s">
        <v>509</v>
      </c>
      <c r="C715" s="74" t="s">
        <v>15</v>
      </c>
      <c r="D715" s="74" t="s">
        <v>510</v>
      </c>
      <c r="E715" s="74">
        <v>18475.099999999999</v>
      </c>
      <c r="F715" s="74">
        <v>12700</v>
      </c>
      <c r="G715" s="74">
        <v>15512.2</v>
      </c>
      <c r="H715" s="74">
        <f t="shared" si="18"/>
        <v>22.14</v>
      </c>
      <c r="I715" s="180"/>
    </row>
    <row r="716" spans="1:70" ht="50.25" customHeight="1" x14ac:dyDescent="0.2">
      <c r="A716" s="74">
        <v>3</v>
      </c>
      <c r="B716" s="76" t="s">
        <v>511</v>
      </c>
      <c r="C716" s="74" t="s">
        <v>15</v>
      </c>
      <c r="D716" s="74" t="s">
        <v>510</v>
      </c>
      <c r="E716" s="74">
        <v>4946.2</v>
      </c>
      <c r="F716" s="74">
        <v>60900</v>
      </c>
      <c r="G716" s="74">
        <v>59901.4</v>
      </c>
      <c r="H716" s="74">
        <f t="shared" si="18"/>
        <v>-1.6400000000000006</v>
      </c>
      <c r="I716" s="180"/>
    </row>
    <row r="717" spans="1:70" ht="41.25" customHeight="1" x14ac:dyDescent="0.2">
      <c r="A717" s="74">
        <v>4</v>
      </c>
      <c r="B717" s="76" t="s">
        <v>512</v>
      </c>
      <c r="C717" s="74" t="s">
        <v>15</v>
      </c>
      <c r="D717" s="74" t="s">
        <v>531</v>
      </c>
      <c r="E717" s="74">
        <v>265124</v>
      </c>
      <c r="F717" s="74">
        <v>232900</v>
      </c>
      <c r="G717" s="74">
        <v>177183</v>
      </c>
      <c r="H717" s="74">
        <f t="shared" si="18"/>
        <v>-23.92</v>
      </c>
      <c r="I717" s="180"/>
    </row>
    <row r="718" spans="1:70" ht="48.75" customHeight="1" x14ac:dyDescent="0.2">
      <c r="A718" s="74">
        <v>5</v>
      </c>
      <c r="B718" s="76" t="s">
        <v>513</v>
      </c>
      <c r="C718" s="74" t="s">
        <v>15</v>
      </c>
      <c r="D718" s="74" t="s">
        <v>531</v>
      </c>
      <c r="E718" s="74">
        <v>3385.9</v>
      </c>
      <c r="F718" s="74">
        <v>5000</v>
      </c>
      <c r="G718" s="74">
        <v>5124.7</v>
      </c>
      <c r="H718" s="74">
        <f t="shared" si="18"/>
        <v>2.4899999999999949</v>
      </c>
      <c r="I718" s="181"/>
    </row>
    <row r="719" spans="1:70" ht="51.75" customHeight="1" x14ac:dyDescent="0.2">
      <c r="A719" s="74">
        <v>6</v>
      </c>
      <c r="B719" s="76" t="s">
        <v>514</v>
      </c>
      <c r="C719" s="74" t="s">
        <v>15</v>
      </c>
      <c r="D719" s="74" t="s">
        <v>16</v>
      </c>
      <c r="E719" s="74">
        <v>96.28</v>
      </c>
      <c r="F719" s="74">
        <v>96.29</v>
      </c>
      <c r="G719" s="74">
        <v>96.28</v>
      </c>
      <c r="H719" s="74">
        <f t="shared" si="18"/>
        <v>-1.0000000000005116E-2</v>
      </c>
      <c r="I719" s="180"/>
    </row>
    <row r="720" spans="1:70" ht="63.75" customHeight="1" x14ac:dyDescent="0.2">
      <c r="A720" s="74">
        <v>7</v>
      </c>
      <c r="B720" s="76" t="s">
        <v>515</v>
      </c>
      <c r="C720" s="74" t="s">
        <v>15</v>
      </c>
      <c r="D720" s="74" t="s">
        <v>16</v>
      </c>
      <c r="E720" s="53">
        <v>83.3</v>
      </c>
      <c r="F720" s="74">
        <v>95</v>
      </c>
      <c r="G720" s="53">
        <v>0</v>
      </c>
      <c r="H720" s="74">
        <f>ROUND(G720/F720*100,2)-100</f>
        <v>-100</v>
      </c>
      <c r="I720" s="180"/>
    </row>
    <row r="721" spans="1:9" x14ac:dyDescent="0.2">
      <c r="A721" s="132" t="s">
        <v>516</v>
      </c>
      <c r="B721" s="294" t="s">
        <v>1164</v>
      </c>
      <c r="C721" s="294"/>
      <c r="D721" s="294"/>
      <c r="E721" s="294"/>
      <c r="F721" s="294"/>
      <c r="G721" s="294"/>
      <c r="H721" s="294"/>
      <c r="I721" s="294"/>
    </row>
    <row r="722" spans="1:9" ht="61.5" customHeight="1" x14ac:dyDescent="0.2">
      <c r="A722" s="60" t="s">
        <v>13</v>
      </c>
      <c r="B722" s="84" t="s">
        <v>508</v>
      </c>
      <c r="C722" s="74" t="s">
        <v>15</v>
      </c>
      <c r="D722" s="74" t="s">
        <v>16</v>
      </c>
      <c r="E722" s="74">
        <v>82</v>
      </c>
      <c r="F722" s="74">
        <v>83</v>
      </c>
      <c r="G722" s="74">
        <v>80.25</v>
      </c>
      <c r="H722" s="74">
        <f>ROUND(G722/F722*100,2)-100</f>
        <v>-3.3100000000000023</v>
      </c>
      <c r="I722" s="180"/>
    </row>
    <row r="723" spans="1:9" ht="54.75" customHeight="1" x14ac:dyDescent="0.2">
      <c r="A723" s="60" t="s">
        <v>17</v>
      </c>
      <c r="B723" s="76" t="s">
        <v>509</v>
      </c>
      <c r="C723" s="74" t="s">
        <v>15</v>
      </c>
      <c r="D723" s="74" t="s">
        <v>510</v>
      </c>
      <c r="E723" s="74">
        <v>18475.099999999999</v>
      </c>
      <c r="F723" s="74">
        <v>12700</v>
      </c>
      <c r="G723" s="74">
        <v>15512.2</v>
      </c>
      <c r="H723" s="74">
        <f>ROUND(G723/F723*100,2)-100</f>
        <v>22.14</v>
      </c>
      <c r="I723" s="180"/>
    </row>
    <row r="724" spans="1:9" ht="57.75" customHeight="1" x14ac:dyDescent="0.2">
      <c r="A724" s="60" t="s">
        <v>21</v>
      </c>
      <c r="B724" s="76" t="s">
        <v>511</v>
      </c>
      <c r="C724" s="74" t="s">
        <v>15</v>
      </c>
      <c r="D724" s="74" t="s">
        <v>510</v>
      </c>
      <c r="E724" s="74">
        <v>4946.2</v>
      </c>
      <c r="F724" s="74">
        <v>60900</v>
      </c>
      <c r="G724" s="74">
        <v>59901.1</v>
      </c>
      <c r="H724" s="74">
        <f>ROUND(G724/F724*100,2)-100</f>
        <v>-1.6400000000000006</v>
      </c>
      <c r="I724" s="180"/>
    </row>
    <row r="725" spans="1:9" x14ac:dyDescent="0.2">
      <c r="A725" s="131" t="s">
        <v>517</v>
      </c>
      <c r="B725" s="296" t="s">
        <v>1165</v>
      </c>
      <c r="C725" s="297"/>
      <c r="D725" s="297"/>
      <c r="E725" s="297"/>
      <c r="F725" s="297"/>
      <c r="G725" s="297"/>
      <c r="H725" s="297"/>
      <c r="I725" s="298"/>
    </row>
    <row r="726" spans="1:9" ht="101.25" customHeight="1" x14ac:dyDescent="0.2">
      <c r="A726" s="61">
        <v>1</v>
      </c>
      <c r="B726" s="76" t="s">
        <v>624</v>
      </c>
      <c r="C726" s="74" t="s">
        <v>15</v>
      </c>
      <c r="D726" s="74" t="s">
        <v>41</v>
      </c>
      <c r="E726" s="74">
        <v>40</v>
      </c>
      <c r="F726" s="74">
        <v>40</v>
      </c>
      <c r="G726" s="74">
        <v>34</v>
      </c>
      <c r="H726" s="74">
        <f>ROUND(G726/F726*100,2)-100</f>
        <v>-15</v>
      </c>
      <c r="I726" s="180"/>
    </row>
    <row r="727" spans="1:9" ht="47.25" customHeight="1" x14ac:dyDescent="0.2">
      <c r="A727" s="61">
        <v>2</v>
      </c>
      <c r="B727" s="84" t="s">
        <v>518</v>
      </c>
      <c r="C727" s="134" t="s">
        <v>15</v>
      </c>
      <c r="D727" s="134" t="s">
        <v>519</v>
      </c>
      <c r="E727" s="134">
        <v>10</v>
      </c>
      <c r="F727" s="134">
        <v>5</v>
      </c>
      <c r="G727" s="134">
        <v>9</v>
      </c>
      <c r="H727" s="134">
        <f>ROUND(G727/F727*100,2)-100</f>
        <v>80</v>
      </c>
      <c r="I727" s="182"/>
    </row>
    <row r="728" spans="1:9" ht="36.75" customHeight="1" x14ac:dyDescent="0.2">
      <c r="A728" s="61">
        <v>3</v>
      </c>
      <c r="B728" s="84" t="s">
        <v>520</v>
      </c>
      <c r="C728" s="74" t="s">
        <v>15</v>
      </c>
      <c r="D728" s="74" t="s">
        <v>16</v>
      </c>
      <c r="E728" s="75">
        <v>0</v>
      </c>
      <c r="F728" s="74">
        <v>95</v>
      </c>
      <c r="G728" s="75">
        <v>100</v>
      </c>
      <c r="H728" s="74">
        <f>ROUND(G728/F728*100,2)-100</f>
        <v>5.2600000000000051</v>
      </c>
      <c r="I728" s="180"/>
    </row>
    <row r="729" spans="1:9" ht="56.25" hidden="1" customHeight="1" x14ac:dyDescent="0.2">
      <c r="A729" s="61">
        <v>4</v>
      </c>
      <c r="B729" s="76" t="s">
        <v>521</v>
      </c>
      <c r="C729" s="74" t="s">
        <v>15</v>
      </c>
      <c r="D729" s="74" t="s">
        <v>522</v>
      </c>
      <c r="E729" s="74"/>
      <c r="F729" s="74"/>
      <c r="G729" s="74"/>
      <c r="H729" s="74"/>
      <c r="I729" s="180" t="s">
        <v>1111</v>
      </c>
    </row>
    <row r="730" spans="1:9" ht="94.5" customHeight="1" x14ac:dyDescent="0.2">
      <c r="A730" s="61">
        <v>5</v>
      </c>
      <c r="B730" s="76" t="s">
        <v>1114</v>
      </c>
      <c r="C730" s="74" t="s">
        <v>15</v>
      </c>
      <c r="D730" s="74" t="s">
        <v>1279</v>
      </c>
      <c r="E730" s="74">
        <v>100</v>
      </c>
      <c r="F730" s="74">
        <v>100</v>
      </c>
      <c r="G730" s="74">
        <v>33.299999999999997</v>
      </c>
      <c r="H730" s="74">
        <f>ROUND(G730/F730*100,2)-100</f>
        <v>-66.7</v>
      </c>
      <c r="I730" s="180"/>
    </row>
    <row r="731" spans="1:9" ht="41.25" hidden="1" customHeight="1" x14ac:dyDescent="0.2">
      <c r="A731" s="61">
        <v>6</v>
      </c>
      <c r="B731" s="76" t="s">
        <v>1112</v>
      </c>
      <c r="C731" s="74" t="s">
        <v>15</v>
      </c>
      <c r="D731" s="74" t="s">
        <v>41</v>
      </c>
      <c r="E731" s="74">
        <v>0</v>
      </c>
      <c r="F731" s="74">
        <v>0</v>
      </c>
      <c r="G731" s="74"/>
      <c r="H731" s="74" t="e">
        <f t="shared" ref="H731:H732" si="19">ROUND(G731/F731*100,2)-100</f>
        <v>#DIV/0!</v>
      </c>
      <c r="I731" s="180"/>
    </row>
    <row r="732" spans="1:9" ht="41.25" customHeight="1" x14ac:dyDescent="0.2">
      <c r="A732" s="61">
        <v>7</v>
      </c>
      <c r="B732" s="76" t="s">
        <v>1112</v>
      </c>
      <c r="C732" s="74" t="s">
        <v>15</v>
      </c>
      <c r="D732" s="74" t="s">
        <v>41</v>
      </c>
      <c r="E732" s="74">
        <v>0</v>
      </c>
      <c r="F732" s="74">
        <v>3</v>
      </c>
      <c r="G732" s="74">
        <v>0</v>
      </c>
      <c r="H732" s="74">
        <f t="shared" si="19"/>
        <v>-100</v>
      </c>
      <c r="I732" s="180"/>
    </row>
    <row r="733" spans="1:9" ht="44.25" customHeight="1" x14ac:dyDescent="0.2">
      <c r="A733" s="61">
        <v>8</v>
      </c>
      <c r="B733" s="76" t="s">
        <v>523</v>
      </c>
      <c r="C733" s="74" t="s">
        <v>15</v>
      </c>
      <c r="D733" s="74" t="s">
        <v>41</v>
      </c>
      <c r="E733" s="74">
        <v>3</v>
      </c>
      <c r="F733" s="74">
        <v>1</v>
      </c>
      <c r="G733" s="74">
        <v>0</v>
      </c>
      <c r="H733" s="74">
        <f>ROUND(G733/F733*100,2)-100</f>
        <v>-100</v>
      </c>
      <c r="I733" s="180"/>
    </row>
    <row r="734" spans="1:9" ht="39" hidden="1" customHeight="1" x14ac:dyDescent="0.2">
      <c r="A734" s="61">
        <v>9</v>
      </c>
      <c r="B734" s="76" t="s">
        <v>524</v>
      </c>
      <c r="C734" s="74" t="s">
        <v>15</v>
      </c>
      <c r="D734" s="74" t="s">
        <v>16</v>
      </c>
      <c r="E734" s="74"/>
      <c r="F734" s="74"/>
      <c r="G734" s="74"/>
      <c r="H734" s="74">
        <v>0</v>
      </c>
      <c r="I734" s="180"/>
    </row>
    <row r="735" spans="1:9" ht="87" hidden="1" customHeight="1" x14ac:dyDescent="0.2">
      <c r="A735" s="61">
        <v>10</v>
      </c>
      <c r="B735" s="84" t="s">
        <v>1054</v>
      </c>
      <c r="C735" s="134" t="s">
        <v>15</v>
      </c>
      <c r="D735" s="134" t="s">
        <v>1115</v>
      </c>
      <c r="E735" s="134">
        <v>1</v>
      </c>
      <c r="F735" s="134">
        <v>0</v>
      </c>
      <c r="G735" s="134">
        <v>0</v>
      </c>
      <c r="H735" s="144" t="e">
        <f t="shared" ref="H735" si="20">G735/F735*100-100</f>
        <v>#DIV/0!</v>
      </c>
      <c r="I735" s="182"/>
    </row>
    <row r="736" spans="1:9" ht="28.5" customHeight="1" x14ac:dyDescent="0.2">
      <c r="A736" s="131" t="s">
        <v>525</v>
      </c>
      <c r="B736" s="294" t="s">
        <v>75</v>
      </c>
      <c r="C736" s="294"/>
      <c r="D736" s="294"/>
      <c r="E736" s="294"/>
      <c r="F736" s="294"/>
      <c r="G736" s="294"/>
      <c r="H736" s="294"/>
      <c r="I736" s="294"/>
    </row>
    <row r="737" spans="1:9" ht="15.75" hidden="1" customHeight="1" x14ac:dyDescent="0.2">
      <c r="A737" s="134">
        <v>1</v>
      </c>
      <c r="B737" s="84" t="s">
        <v>526</v>
      </c>
      <c r="C737" s="134" t="s">
        <v>15</v>
      </c>
      <c r="D737" s="134" t="s">
        <v>16</v>
      </c>
      <c r="E737" s="62">
        <f>184577/150000*100</f>
        <v>123.05133333333333</v>
      </c>
      <c r="F737" s="134">
        <v>95</v>
      </c>
      <c r="G737" s="62"/>
      <c r="H737" s="134">
        <f>ROUND(G737/F737*100,2)-100</f>
        <v>-100</v>
      </c>
      <c r="I737" s="182"/>
    </row>
    <row r="738" spans="1:9" ht="36.75" customHeight="1" x14ac:dyDescent="0.2">
      <c r="A738" s="134">
        <v>1</v>
      </c>
      <c r="B738" s="84" t="s">
        <v>524</v>
      </c>
      <c r="C738" s="134" t="s">
        <v>15</v>
      </c>
      <c r="D738" s="134" t="s">
        <v>16</v>
      </c>
      <c r="E738" s="134">
        <v>100</v>
      </c>
      <c r="F738" s="134">
        <v>100</v>
      </c>
      <c r="G738" s="134">
        <v>100</v>
      </c>
      <c r="H738" s="134">
        <f>ROUND(G738/F738*100,2)-100</f>
        <v>0</v>
      </c>
      <c r="I738" s="182"/>
    </row>
    <row r="739" spans="1:9" ht="31.5" hidden="1" customHeight="1" x14ac:dyDescent="0.2">
      <c r="A739" s="131" t="s">
        <v>527</v>
      </c>
      <c r="B739" s="301" t="s">
        <v>1166</v>
      </c>
      <c r="C739" s="302"/>
      <c r="D739" s="302"/>
      <c r="E739" s="302"/>
      <c r="F739" s="302"/>
      <c r="G739" s="302"/>
      <c r="H739" s="302"/>
      <c r="I739" s="303"/>
    </row>
    <row r="740" spans="1:9" ht="33" hidden="1" customHeight="1" x14ac:dyDescent="0.2">
      <c r="A740" s="134" t="s">
        <v>1116</v>
      </c>
      <c r="B740" s="84" t="s">
        <v>528</v>
      </c>
      <c r="C740" s="134" t="s">
        <v>15</v>
      </c>
      <c r="D740" s="134" t="s">
        <v>41</v>
      </c>
      <c r="E740" s="134" t="s">
        <v>84</v>
      </c>
      <c r="F740" s="134" t="s">
        <v>84</v>
      </c>
      <c r="G740" s="134" t="s">
        <v>84</v>
      </c>
      <c r="H740" s="134" t="s">
        <v>84</v>
      </c>
      <c r="I740" s="182" t="s">
        <v>1113</v>
      </c>
    </row>
    <row r="741" spans="1:9" ht="25.5" hidden="1" customHeight="1" x14ac:dyDescent="0.2">
      <c r="A741" s="272" t="s">
        <v>1117</v>
      </c>
      <c r="B741" s="273"/>
      <c r="C741" s="273"/>
      <c r="D741" s="273"/>
      <c r="E741" s="273"/>
      <c r="F741" s="273"/>
      <c r="G741" s="273"/>
      <c r="H741" s="273"/>
      <c r="I741" s="274"/>
    </row>
    <row r="742" spans="1:9" ht="37.5" hidden="1" customHeight="1" x14ac:dyDescent="0.2">
      <c r="A742" s="134" t="s">
        <v>64</v>
      </c>
      <c r="B742" s="84" t="s">
        <v>1118</v>
      </c>
      <c r="C742" s="134" t="s">
        <v>15</v>
      </c>
      <c r="D742" s="134" t="s">
        <v>41</v>
      </c>
      <c r="E742" s="134" t="s">
        <v>84</v>
      </c>
      <c r="F742" s="134" t="s">
        <v>84</v>
      </c>
      <c r="G742" s="134" t="s">
        <v>84</v>
      </c>
      <c r="H742" s="134" t="s">
        <v>84</v>
      </c>
      <c r="I742" s="182" t="s">
        <v>1113</v>
      </c>
    </row>
    <row r="743" spans="1:9" ht="36.75" hidden="1" customHeight="1" x14ac:dyDescent="0.2">
      <c r="A743" s="272" t="s">
        <v>1119</v>
      </c>
      <c r="B743" s="273"/>
      <c r="C743" s="273"/>
      <c r="D743" s="273"/>
      <c r="E743" s="273"/>
      <c r="F743" s="273"/>
      <c r="G743" s="273"/>
      <c r="H743" s="273"/>
      <c r="I743" s="274"/>
    </row>
    <row r="744" spans="1:9" ht="69" hidden="1" customHeight="1" x14ac:dyDescent="0.2">
      <c r="A744" s="134" t="s">
        <v>67</v>
      </c>
      <c r="B744" s="84" t="s">
        <v>1120</v>
      </c>
      <c r="C744" s="134" t="s">
        <v>15</v>
      </c>
      <c r="D744" s="134" t="s">
        <v>41</v>
      </c>
      <c r="E744" s="134">
        <v>0</v>
      </c>
      <c r="F744" s="134">
        <v>0</v>
      </c>
      <c r="G744" s="134">
        <v>0</v>
      </c>
      <c r="H744" s="134"/>
      <c r="I744" s="182" t="s">
        <v>1113</v>
      </c>
    </row>
    <row r="745" spans="1:9" ht="31.5" x14ac:dyDescent="0.2">
      <c r="A745" s="134">
        <v>2</v>
      </c>
      <c r="B745" s="84" t="s">
        <v>524</v>
      </c>
      <c r="C745" s="134" t="s">
        <v>15</v>
      </c>
      <c r="D745" s="134" t="s">
        <v>16</v>
      </c>
      <c r="E745" s="134">
        <v>100</v>
      </c>
      <c r="F745" s="134">
        <v>100</v>
      </c>
      <c r="G745" s="134">
        <v>100</v>
      </c>
      <c r="H745" s="134">
        <v>0</v>
      </c>
      <c r="I745" s="182"/>
    </row>
    <row r="746" spans="1:9" ht="37.5" customHeight="1" x14ac:dyDescent="0.2">
      <c r="A746" s="131" t="s">
        <v>527</v>
      </c>
      <c r="B746" s="294" t="s">
        <v>1167</v>
      </c>
      <c r="C746" s="294"/>
      <c r="D746" s="294"/>
      <c r="E746" s="294"/>
      <c r="F746" s="294"/>
      <c r="G746" s="294"/>
      <c r="H746" s="294"/>
      <c r="I746" s="294"/>
    </row>
    <row r="747" spans="1:9" ht="46.5" customHeight="1" x14ac:dyDescent="0.2">
      <c r="A747" s="134">
        <v>1</v>
      </c>
      <c r="B747" s="84" t="s">
        <v>1121</v>
      </c>
      <c r="C747" s="134" t="s">
        <v>15</v>
      </c>
      <c r="D747" s="134" t="s">
        <v>41</v>
      </c>
      <c r="E747" s="134">
        <v>1</v>
      </c>
      <c r="F747" s="134">
        <v>1</v>
      </c>
      <c r="G747" s="134">
        <v>1</v>
      </c>
      <c r="H747" s="134">
        <f>ROUND(G747/F747*100,2)-100</f>
        <v>0</v>
      </c>
      <c r="I747" s="182"/>
    </row>
    <row r="748" spans="1:9" ht="39" customHeight="1" x14ac:dyDescent="0.25">
      <c r="A748" s="131" t="s">
        <v>529</v>
      </c>
      <c r="B748" s="295" t="s">
        <v>1168</v>
      </c>
      <c r="C748" s="295"/>
      <c r="D748" s="295"/>
      <c r="E748" s="295"/>
      <c r="F748" s="295"/>
      <c r="G748" s="295"/>
      <c r="H748" s="295"/>
      <c r="I748" s="295"/>
    </row>
    <row r="749" spans="1:9" ht="58.5" customHeight="1" x14ac:dyDescent="0.2">
      <c r="A749" s="134">
        <v>1</v>
      </c>
      <c r="B749" s="84" t="s">
        <v>1280</v>
      </c>
      <c r="C749" s="134" t="s">
        <v>15</v>
      </c>
      <c r="D749" s="134" t="s">
        <v>41</v>
      </c>
      <c r="E749" s="134">
        <v>0</v>
      </c>
      <c r="F749" s="134">
        <v>2</v>
      </c>
      <c r="G749" s="134">
        <v>4</v>
      </c>
      <c r="H749" s="134">
        <f>ROUND(G749/F749*100,2)-100</f>
        <v>100</v>
      </c>
      <c r="I749" s="182"/>
    </row>
    <row r="750" spans="1:9" ht="54" hidden="1" customHeight="1" x14ac:dyDescent="0.2">
      <c r="A750" s="272" t="s">
        <v>1122</v>
      </c>
      <c r="B750" s="273"/>
      <c r="C750" s="273"/>
      <c r="D750" s="273"/>
      <c r="E750" s="273"/>
      <c r="F750" s="273"/>
      <c r="G750" s="273"/>
      <c r="H750" s="273"/>
      <c r="I750" s="274"/>
    </row>
    <row r="751" spans="1:9" ht="42" hidden="1" customHeight="1" x14ac:dyDescent="0.2">
      <c r="A751" s="74" t="s">
        <v>58</v>
      </c>
      <c r="B751" s="76" t="s">
        <v>524</v>
      </c>
      <c r="C751" s="74" t="s">
        <v>15</v>
      </c>
      <c r="D751" s="74" t="s">
        <v>16</v>
      </c>
      <c r="E751" s="74" t="s">
        <v>84</v>
      </c>
      <c r="F751" s="74" t="s">
        <v>84</v>
      </c>
      <c r="G751" s="74" t="s">
        <v>84</v>
      </c>
      <c r="H751" s="74"/>
      <c r="I751" s="180" t="s">
        <v>1111</v>
      </c>
    </row>
    <row r="752" spans="1:9" ht="49.5" hidden="1" customHeight="1" x14ac:dyDescent="0.2">
      <c r="A752" s="74" t="s">
        <v>563</v>
      </c>
      <c r="B752" s="76" t="s">
        <v>858</v>
      </c>
      <c r="C752" s="74" t="s">
        <v>15</v>
      </c>
      <c r="D752" s="74" t="s">
        <v>85</v>
      </c>
      <c r="E752" s="74">
        <v>3563</v>
      </c>
      <c r="F752" s="74">
        <v>0</v>
      </c>
      <c r="G752" s="74">
        <v>0</v>
      </c>
      <c r="H752" s="74"/>
      <c r="I752" s="180" t="s">
        <v>1123</v>
      </c>
    </row>
    <row r="753" spans="1:9" ht="15" hidden="1" customHeight="1" x14ac:dyDescent="0.2">
      <c r="A753" s="272" t="s">
        <v>1124</v>
      </c>
      <c r="B753" s="273"/>
      <c r="C753" s="273"/>
      <c r="D753" s="273"/>
      <c r="E753" s="273"/>
      <c r="F753" s="273"/>
      <c r="G753" s="273"/>
      <c r="H753" s="273"/>
      <c r="I753" s="274"/>
    </row>
    <row r="754" spans="1:9" ht="87" hidden="1" customHeight="1" x14ac:dyDescent="0.2">
      <c r="A754" s="74" t="s">
        <v>1125</v>
      </c>
      <c r="B754" s="76" t="s">
        <v>524</v>
      </c>
      <c r="C754" s="74" t="s">
        <v>15</v>
      </c>
      <c r="D754" s="74" t="s">
        <v>16</v>
      </c>
      <c r="E754" s="74"/>
      <c r="F754" s="74"/>
      <c r="G754" s="74" t="s">
        <v>84</v>
      </c>
      <c r="H754" s="74"/>
      <c r="I754" s="180" t="s">
        <v>1126</v>
      </c>
    </row>
    <row r="755" spans="1:9" ht="29.25" hidden="1" customHeight="1" x14ac:dyDescent="0.2">
      <c r="A755" s="272" t="s">
        <v>1127</v>
      </c>
      <c r="B755" s="273"/>
      <c r="C755" s="273"/>
      <c r="D755" s="273"/>
      <c r="E755" s="273"/>
      <c r="F755" s="273"/>
      <c r="G755" s="273"/>
      <c r="H755" s="273"/>
      <c r="I755" s="274"/>
    </row>
    <row r="756" spans="1:9" ht="37.5" hidden="1" customHeight="1" x14ac:dyDescent="0.2">
      <c r="A756" s="74" t="s">
        <v>1128</v>
      </c>
      <c r="B756" s="76" t="s">
        <v>524</v>
      </c>
      <c r="C756" s="74"/>
      <c r="D756" s="74" t="s">
        <v>16</v>
      </c>
      <c r="E756" s="74"/>
      <c r="F756" s="74" t="s">
        <v>84</v>
      </c>
      <c r="G756" s="74" t="s">
        <v>84</v>
      </c>
      <c r="H756" s="74"/>
      <c r="I756" s="180" t="s">
        <v>1111</v>
      </c>
    </row>
    <row r="757" spans="1:9" ht="108" hidden="1" customHeight="1" x14ac:dyDescent="0.2">
      <c r="A757" s="74" t="s">
        <v>1128</v>
      </c>
      <c r="B757" s="76" t="s">
        <v>859</v>
      </c>
      <c r="C757" s="74" t="s">
        <v>15</v>
      </c>
      <c r="D757" s="74" t="s">
        <v>85</v>
      </c>
      <c r="E757" s="74">
        <v>229</v>
      </c>
      <c r="F757" s="74"/>
      <c r="G757" s="74"/>
      <c r="H757" s="74"/>
      <c r="I757" s="180" t="s">
        <v>1123</v>
      </c>
    </row>
    <row r="758" spans="1:9" ht="15" customHeight="1" x14ac:dyDescent="0.2">
      <c r="A758" s="44" t="s">
        <v>530</v>
      </c>
      <c r="B758" s="296" t="s">
        <v>1169</v>
      </c>
      <c r="C758" s="297"/>
      <c r="D758" s="297"/>
      <c r="E758" s="297"/>
      <c r="F758" s="297"/>
      <c r="G758" s="297"/>
      <c r="H758" s="297"/>
      <c r="I758" s="298"/>
    </row>
    <row r="759" spans="1:9" ht="47.25" x14ac:dyDescent="0.2">
      <c r="A759" s="61">
        <v>1</v>
      </c>
      <c r="B759" s="76" t="s">
        <v>512</v>
      </c>
      <c r="C759" s="74" t="s">
        <v>15</v>
      </c>
      <c r="D759" s="74" t="s">
        <v>531</v>
      </c>
      <c r="E759" s="74">
        <v>265124</v>
      </c>
      <c r="F759" s="74">
        <v>232900</v>
      </c>
      <c r="G759" s="74">
        <v>177183</v>
      </c>
      <c r="H759" s="74">
        <f>ROUND(G759/F759*100,2)-100</f>
        <v>-23.92</v>
      </c>
      <c r="I759" s="180"/>
    </row>
    <row r="760" spans="1:9" ht="31.5" x14ac:dyDescent="0.2">
      <c r="A760" s="74">
        <v>2</v>
      </c>
      <c r="B760" s="76" t="s">
        <v>513</v>
      </c>
      <c r="C760" s="74" t="s">
        <v>15</v>
      </c>
      <c r="D760" s="74" t="s">
        <v>531</v>
      </c>
      <c r="E760" s="74">
        <v>3385.9</v>
      </c>
      <c r="F760" s="74">
        <v>5000</v>
      </c>
      <c r="G760" s="74">
        <v>5124.7</v>
      </c>
      <c r="H760" s="74">
        <f>ROUND(G760/F760*100,2)-100</f>
        <v>2.4899999999999949</v>
      </c>
      <c r="I760" s="181"/>
    </row>
    <row r="761" spans="1:9" ht="46.5" customHeight="1" x14ac:dyDescent="0.2">
      <c r="A761" s="134">
        <v>3</v>
      </c>
      <c r="B761" s="84" t="s">
        <v>532</v>
      </c>
      <c r="C761" s="134" t="s">
        <v>15</v>
      </c>
      <c r="D761" s="134" t="s">
        <v>16</v>
      </c>
      <c r="E761" s="134">
        <v>96.28</v>
      </c>
      <c r="F761" s="134">
        <v>96.29</v>
      </c>
      <c r="G761" s="134">
        <v>96.28</v>
      </c>
      <c r="H761" s="134">
        <f>ROUND(G761/F761*100,2)-100</f>
        <v>-1.0000000000005116E-2</v>
      </c>
      <c r="I761" s="182"/>
    </row>
    <row r="762" spans="1:9" ht="15" customHeight="1" x14ac:dyDescent="0.2">
      <c r="A762" s="131" t="s">
        <v>533</v>
      </c>
      <c r="B762" s="294" t="s">
        <v>1170</v>
      </c>
      <c r="C762" s="294"/>
      <c r="D762" s="294"/>
      <c r="E762" s="294"/>
      <c r="F762" s="294"/>
      <c r="G762" s="294"/>
      <c r="H762" s="294"/>
      <c r="I762" s="294"/>
    </row>
    <row r="763" spans="1:9" ht="63" customHeight="1" x14ac:dyDescent="0.2">
      <c r="A763" s="74">
        <v>1</v>
      </c>
      <c r="B763" s="84" t="s">
        <v>534</v>
      </c>
      <c r="C763" s="134" t="s">
        <v>15</v>
      </c>
      <c r="D763" s="134" t="s">
        <v>41</v>
      </c>
      <c r="E763" s="134">
        <v>1</v>
      </c>
      <c r="F763" s="134">
        <v>0</v>
      </c>
      <c r="G763" s="134">
        <v>12</v>
      </c>
      <c r="H763" s="144" t="e">
        <f t="shared" ref="H763" si="21">G763/F763*100-100</f>
        <v>#DIV/0!</v>
      </c>
      <c r="I763" s="182"/>
    </row>
    <row r="764" spans="1:9" ht="33.75" customHeight="1" x14ac:dyDescent="0.2">
      <c r="A764" s="74">
        <v>2</v>
      </c>
      <c r="B764" s="76" t="s">
        <v>1129</v>
      </c>
      <c r="C764" s="74" t="s">
        <v>15</v>
      </c>
      <c r="D764" s="74" t="s">
        <v>41</v>
      </c>
      <c r="E764" s="74">
        <v>155</v>
      </c>
      <c r="F764" s="74">
        <v>80</v>
      </c>
      <c r="G764" s="74">
        <v>86</v>
      </c>
      <c r="H764" s="74">
        <f>ROUND(G764/F764*100,2)-100</f>
        <v>7.5</v>
      </c>
      <c r="I764" s="180"/>
    </row>
    <row r="765" spans="1:9" ht="33" customHeight="1" x14ac:dyDescent="0.2">
      <c r="A765" s="134">
        <v>3</v>
      </c>
      <c r="B765" s="84" t="s">
        <v>535</v>
      </c>
      <c r="C765" s="74" t="s">
        <v>15</v>
      </c>
      <c r="D765" s="74" t="s">
        <v>41</v>
      </c>
      <c r="E765" s="74">
        <v>118</v>
      </c>
      <c r="F765" s="74">
        <v>150</v>
      </c>
      <c r="G765" s="74">
        <v>59</v>
      </c>
      <c r="H765" s="74">
        <f>ROUND(G765/F765*100,2)-100</f>
        <v>-60.67</v>
      </c>
      <c r="I765" s="180"/>
    </row>
    <row r="766" spans="1:9" ht="29.25" customHeight="1" x14ac:dyDescent="0.2">
      <c r="A766" s="134">
        <v>4</v>
      </c>
      <c r="B766" s="84" t="s">
        <v>536</v>
      </c>
      <c r="C766" s="74" t="s">
        <v>15</v>
      </c>
      <c r="D766" s="74" t="s">
        <v>41</v>
      </c>
      <c r="E766" s="74">
        <v>156</v>
      </c>
      <c r="F766" s="74">
        <v>80</v>
      </c>
      <c r="G766" s="74">
        <v>86</v>
      </c>
      <c r="H766" s="74">
        <f>ROUND(G766/F766*100,2)-100</f>
        <v>7.5</v>
      </c>
      <c r="I766" s="180"/>
    </row>
    <row r="767" spans="1:9" ht="6" hidden="1" customHeight="1" x14ac:dyDescent="0.2">
      <c r="A767" s="134">
        <v>5</v>
      </c>
      <c r="B767" s="84" t="s">
        <v>860</v>
      </c>
      <c r="C767" s="74" t="s">
        <v>15</v>
      </c>
      <c r="D767" s="74" t="s">
        <v>41</v>
      </c>
      <c r="E767" s="74"/>
      <c r="F767" s="74"/>
      <c r="G767" s="74"/>
      <c r="H767" s="74">
        <v>0</v>
      </c>
      <c r="I767" s="180" t="s">
        <v>1113</v>
      </c>
    </row>
    <row r="768" spans="1:9" ht="33" customHeight="1" x14ac:dyDescent="0.2">
      <c r="A768" s="137">
        <v>5</v>
      </c>
      <c r="B768" s="84" t="s">
        <v>629</v>
      </c>
      <c r="C768" s="74" t="s">
        <v>15</v>
      </c>
      <c r="D768" s="74" t="s">
        <v>41</v>
      </c>
      <c r="E768" s="74">
        <v>570</v>
      </c>
      <c r="F768" s="74">
        <v>500</v>
      </c>
      <c r="G768" s="74">
        <v>237</v>
      </c>
      <c r="H768" s="74">
        <f>ROUND(G768/F768*100,2)-100</f>
        <v>-52.6</v>
      </c>
      <c r="I768" s="180"/>
    </row>
    <row r="769" spans="1:9" ht="34.5" customHeight="1" x14ac:dyDescent="0.2">
      <c r="A769" s="137">
        <v>6</v>
      </c>
      <c r="B769" s="84" t="s">
        <v>1055</v>
      </c>
      <c r="C769" s="134" t="s">
        <v>15</v>
      </c>
      <c r="D769" s="134" t="s">
        <v>41</v>
      </c>
      <c r="E769" s="134">
        <v>1</v>
      </c>
      <c r="F769" s="134">
        <v>1</v>
      </c>
      <c r="G769" s="134">
        <v>0</v>
      </c>
      <c r="H769" s="144">
        <f t="shared" ref="H769" si="22">G769/F769*100-100</f>
        <v>-100</v>
      </c>
      <c r="I769" s="182"/>
    </row>
    <row r="770" spans="1:9" ht="15" customHeight="1" x14ac:dyDescent="0.2">
      <c r="A770" s="131" t="s">
        <v>712</v>
      </c>
      <c r="B770" s="294" t="s">
        <v>1171</v>
      </c>
      <c r="C770" s="294"/>
      <c r="D770" s="294"/>
      <c r="E770" s="294"/>
      <c r="F770" s="294"/>
      <c r="G770" s="294"/>
      <c r="H770" s="294"/>
      <c r="I770" s="294"/>
    </row>
    <row r="771" spans="1:9" ht="43.5" customHeight="1" x14ac:dyDescent="0.2">
      <c r="A771" s="134">
        <v>1</v>
      </c>
      <c r="B771" s="84" t="s">
        <v>861</v>
      </c>
      <c r="C771" s="134" t="s">
        <v>15</v>
      </c>
      <c r="D771" s="134" t="s">
        <v>85</v>
      </c>
      <c r="E771" s="134">
        <v>0</v>
      </c>
      <c r="F771" s="134">
        <v>1</v>
      </c>
      <c r="G771" s="134">
        <v>0</v>
      </c>
      <c r="H771" s="134">
        <f>ROUND(G771/F771*100,2)-100</f>
        <v>-100</v>
      </c>
      <c r="I771" s="182"/>
    </row>
    <row r="772" spans="1:9" ht="15" hidden="1" customHeight="1" x14ac:dyDescent="0.2">
      <c r="A772" s="293" t="s">
        <v>1130</v>
      </c>
      <c r="B772" s="293"/>
      <c r="C772" s="293"/>
      <c r="D772" s="293"/>
      <c r="E772" s="293"/>
      <c r="F772" s="293"/>
      <c r="G772" s="293"/>
      <c r="H772" s="293"/>
      <c r="I772" s="293"/>
    </row>
    <row r="773" spans="1:9" ht="48" hidden="1" customHeight="1" x14ac:dyDescent="0.2">
      <c r="A773" s="134" t="s">
        <v>667</v>
      </c>
      <c r="B773" s="84" t="s">
        <v>1131</v>
      </c>
      <c r="C773" s="134" t="s">
        <v>15</v>
      </c>
      <c r="D773" s="134" t="s">
        <v>41</v>
      </c>
      <c r="E773" s="134" t="s">
        <v>84</v>
      </c>
      <c r="F773" s="134" t="s">
        <v>84</v>
      </c>
      <c r="G773" s="134" t="s">
        <v>84</v>
      </c>
      <c r="H773" s="134" t="s">
        <v>84</v>
      </c>
      <c r="I773" s="182" t="s">
        <v>1113</v>
      </c>
    </row>
    <row r="774" spans="1:9" ht="34.5" hidden="1" customHeight="1" x14ac:dyDescent="0.2">
      <c r="A774" s="134" t="s">
        <v>669</v>
      </c>
      <c r="B774" s="84" t="s">
        <v>1132</v>
      </c>
      <c r="C774" s="134" t="s">
        <v>15</v>
      </c>
      <c r="D774" s="134" t="s">
        <v>41</v>
      </c>
      <c r="E774" s="134" t="s">
        <v>84</v>
      </c>
      <c r="F774" s="134" t="s">
        <v>84</v>
      </c>
      <c r="G774" s="134" t="s">
        <v>84</v>
      </c>
      <c r="H774" s="134" t="s">
        <v>84</v>
      </c>
      <c r="I774" s="182" t="s">
        <v>1113</v>
      </c>
    </row>
    <row r="775" spans="1:9" ht="42" hidden="1" customHeight="1" x14ac:dyDescent="0.2">
      <c r="A775" s="134" t="s">
        <v>670</v>
      </c>
      <c r="B775" s="84" t="s">
        <v>1133</v>
      </c>
      <c r="C775" s="134" t="s">
        <v>15</v>
      </c>
      <c r="D775" s="134" t="s">
        <v>41</v>
      </c>
      <c r="E775" s="63">
        <v>0</v>
      </c>
      <c r="F775" s="63">
        <v>0</v>
      </c>
      <c r="G775" s="63">
        <v>0</v>
      </c>
      <c r="H775" s="63">
        <v>0</v>
      </c>
      <c r="I775" s="182" t="s">
        <v>1111</v>
      </c>
    </row>
    <row r="776" spans="1:9" ht="42" customHeight="1" x14ac:dyDescent="0.2">
      <c r="A776" s="134">
        <v>2</v>
      </c>
      <c r="B776" s="84" t="s">
        <v>1133</v>
      </c>
      <c r="C776" s="134" t="s">
        <v>15</v>
      </c>
      <c r="D776" s="134" t="s">
        <v>41</v>
      </c>
      <c r="E776" s="63">
        <v>0</v>
      </c>
      <c r="F776" s="63">
        <v>62</v>
      </c>
      <c r="G776" s="63">
        <v>50</v>
      </c>
      <c r="H776" s="134">
        <f>ROUND(G776/F776*100,2)-100</f>
        <v>-19.349999999999994</v>
      </c>
      <c r="I776" s="182"/>
    </row>
    <row r="777" spans="1:9" ht="15" customHeight="1" x14ac:dyDescent="0.2">
      <c r="A777" s="131" t="s">
        <v>857</v>
      </c>
      <c r="B777" s="294" t="s">
        <v>1172</v>
      </c>
      <c r="C777" s="294"/>
      <c r="D777" s="294"/>
      <c r="E777" s="294"/>
      <c r="F777" s="294"/>
      <c r="G777" s="294"/>
      <c r="H777" s="294"/>
      <c r="I777" s="294"/>
    </row>
    <row r="778" spans="1:9" ht="29.25" hidden="1" customHeight="1" x14ac:dyDescent="0.2">
      <c r="A778" s="134" t="s">
        <v>675</v>
      </c>
      <c r="B778" s="84" t="s">
        <v>1134</v>
      </c>
      <c r="C778" s="134" t="s">
        <v>15</v>
      </c>
      <c r="D778" s="134" t="s">
        <v>452</v>
      </c>
      <c r="E778" s="134">
        <v>0</v>
      </c>
      <c r="F778" s="64">
        <v>0</v>
      </c>
      <c r="G778" s="134">
        <v>0</v>
      </c>
      <c r="H778" s="134">
        <v>0</v>
      </c>
      <c r="I778" s="182" t="s">
        <v>1111</v>
      </c>
    </row>
    <row r="779" spans="1:9" ht="52.5" customHeight="1" x14ac:dyDescent="0.2">
      <c r="A779" s="134">
        <v>1</v>
      </c>
      <c r="B779" s="84" t="s">
        <v>1136</v>
      </c>
      <c r="C779" s="134" t="s">
        <v>15</v>
      </c>
      <c r="D779" s="134" t="s">
        <v>1135</v>
      </c>
      <c r="E779" s="134">
        <v>0</v>
      </c>
      <c r="F779" s="64">
        <v>1</v>
      </c>
      <c r="G779" s="134">
        <v>0</v>
      </c>
      <c r="H779" s="134">
        <f>ROUND(G779/F779*100,2)-100</f>
        <v>-100</v>
      </c>
      <c r="I779" s="182"/>
    </row>
    <row r="780" spans="1:9" ht="15" customHeight="1" x14ac:dyDescent="0.2">
      <c r="A780" s="44" t="s">
        <v>537</v>
      </c>
      <c r="B780" s="296" t="s">
        <v>1300</v>
      </c>
      <c r="C780" s="297"/>
      <c r="D780" s="297"/>
      <c r="E780" s="297"/>
      <c r="F780" s="297"/>
      <c r="G780" s="297"/>
      <c r="H780" s="297"/>
      <c r="I780" s="298"/>
    </row>
    <row r="781" spans="1:9" ht="56.25" customHeight="1" x14ac:dyDescent="0.2">
      <c r="A781" s="134">
        <v>1</v>
      </c>
      <c r="B781" s="84" t="s">
        <v>538</v>
      </c>
      <c r="C781" s="134" t="s">
        <v>15</v>
      </c>
      <c r="D781" s="134" t="s">
        <v>16</v>
      </c>
      <c r="E781" s="62">
        <v>83.3</v>
      </c>
      <c r="F781" s="134">
        <v>95</v>
      </c>
      <c r="G781" s="62">
        <v>0</v>
      </c>
      <c r="H781" s="134">
        <f>ROUND(G781/F781*100,2)-100</f>
        <v>-100</v>
      </c>
      <c r="I781" s="182"/>
    </row>
    <row r="782" spans="1:9" ht="27" customHeight="1" x14ac:dyDescent="0.2">
      <c r="A782" s="131" t="s">
        <v>539</v>
      </c>
      <c r="B782" s="294" t="s">
        <v>467</v>
      </c>
      <c r="C782" s="294"/>
      <c r="D782" s="294"/>
      <c r="E782" s="294"/>
      <c r="F782" s="294"/>
      <c r="G782" s="294"/>
      <c r="H782" s="294"/>
      <c r="I782" s="294"/>
    </row>
    <row r="783" spans="1:9" ht="45.75" customHeight="1" x14ac:dyDescent="0.2">
      <c r="A783" s="74">
        <v>1</v>
      </c>
      <c r="B783" s="76" t="s">
        <v>540</v>
      </c>
      <c r="C783" s="74" t="s">
        <v>15</v>
      </c>
      <c r="D783" s="74" t="s">
        <v>1173</v>
      </c>
      <c r="E783" s="74">
        <v>381</v>
      </c>
      <c r="F783" s="74">
        <v>300</v>
      </c>
      <c r="G783" s="74">
        <v>165</v>
      </c>
      <c r="H783" s="144">
        <f t="shared" ref="H783" si="23">G783/F783*100-100</f>
        <v>-44.999999999999993</v>
      </c>
      <c r="I783" s="180"/>
    </row>
    <row r="784" spans="1:9" ht="49.5" customHeight="1" x14ac:dyDescent="0.2">
      <c r="A784" s="74">
        <v>2</v>
      </c>
      <c r="B784" s="76" t="s">
        <v>541</v>
      </c>
      <c r="C784" s="74" t="s">
        <v>15</v>
      </c>
      <c r="D784" s="74" t="s">
        <v>1173</v>
      </c>
      <c r="E784" s="74">
        <v>35</v>
      </c>
      <c r="F784" s="74">
        <v>35</v>
      </c>
      <c r="G784" s="74">
        <v>26</v>
      </c>
      <c r="H784" s="74">
        <f>ROUND(G784/F784*100,2)-100</f>
        <v>-25.709999999999994</v>
      </c>
      <c r="I784" s="180"/>
    </row>
    <row r="785" spans="1:70" ht="36" hidden="1" customHeight="1" x14ac:dyDescent="0.2">
      <c r="A785" s="74">
        <v>3</v>
      </c>
      <c r="B785" s="76" t="s">
        <v>524</v>
      </c>
      <c r="C785" s="74" t="s">
        <v>15</v>
      </c>
      <c r="D785" s="74" t="s">
        <v>16</v>
      </c>
      <c r="E785" s="74"/>
      <c r="F785" s="74"/>
      <c r="G785" s="74"/>
      <c r="H785" s="74"/>
      <c r="I785" s="180" t="s">
        <v>1111</v>
      </c>
    </row>
    <row r="786" spans="1:70" ht="36" customHeight="1" x14ac:dyDescent="0.2">
      <c r="A786" s="74">
        <v>4</v>
      </c>
      <c r="B786" s="76" t="s">
        <v>524</v>
      </c>
      <c r="C786" s="74" t="s">
        <v>15</v>
      </c>
      <c r="D786" s="74" t="s">
        <v>16</v>
      </c>
      <c r="E786" s="74">
        <v>0</v>
      </c>
      <c r="F786" s="74">
        <v>100</v>
      </c>
      <c r="G786" s="74">
        <v>100</v>
      </c>
      <c r="H786" s="74">
        <f>ROUND(G786/F786*100,2)-100</f>
        <v>0</v>
      </c>
      <c r="I786" s="180"/>
    </row>
    <row r="787" spans="1:70" ht="36" customHeight="1" x14ac:dyDescent="0.2">
      <c r="A787" s="74">
        <v>5</v>
      </c>
      <c r="B787" s="84" t="s">
        <v>1137</v>
      </c>
      <c r="C787" s="134" t="s">
        <v>15</v>
      </c>
      <c r="D787" s="134" t="s">
        <v>16</v>
      </c>
      <c r="E787" s="134">
        <v>110.56</v>
      </c>
      <c r="F787" s="134">
        <v>95</v>
      </c>
      <c r="G787" s="134">
        <v>0</v>
      </c>
      <c r="H787" s="134">
        <f>ROUND(G787/F787*100,2)-100</f>
        <v>-100</v>
      </c>
      <c r="I787" s="182"/>
    </row>
    <row r="788" spans="1:70" ht="27.75" customHeight="1" x14ac:dyDescent="0.2">
      <c r="A788" s="131" t="s">
        <v>542</v>
      </c>
      <c r="B788" s="294" t="s">
        <v>1174</v>
      </c>
      <c r="C788" s="294"/>
      <c r="D788" s="294"/>
      <c r="E788" s="294"/>
      <c r="F788" s="294"/>
      <c r="G788" s="294"/>
      <c r="H788" s="294"/>
      <c r="I788" s="294"/>
    </row>
    <row r="789" spans="1:70" ht="33" customHeight="1" x14ac:dyDescent="0.2">
      <c r="A789" s="131">
        <v>1</v>
      </c>
      <c r="B789" s="76" t="s">
        <v>526</v>
      </c>
      <c r="C789" s="74" t="s">
        <v>15</v>
      </c>
      <c r="D789" s="74" t="s">
        <v>16</v>
      </c>
      <c r="E789" s="53">
        <v>227.1</v>
      </c>
      <c r="F789" s="74">
        <v>95</v>
      </c>
      <c r="G789" s="53">
        <v>100</v>
      </c>
      <c r="H789" s="74">
        <f>G789/F789*100-100</f>
        <v>5.2631578947368354</v>
      </c>
      <c r="I789" s="180"/>
    </row>
    <row r="790" spans="1:70" ht="30" hidden="1" customHeight="1" x14ac:dyDescent="0.2">
      <c r="A790" s="74" t="s">
        <v>115</v>
      </c>
      <c r="B790" s="76" t="s">
        <v>524</v>
      </c>
      <c r="C790" s="74" t="s">
        <v>15</v>
      </c>
      <c r="D790" s="74" t="s">
        <v>16</v>
      </c>
      <c r="E790" s="74">
        <v>100</v>
      </c>
      <c r="F790" s="74"/>
      <c r="G790" s="74"/>
      <c r="H790" s="74"/>
      <c r="I790" s="180" t="s">
        <v>1113</v>
      </c>
    </row>
    <row r="791" spans="1:70" ht="15" hidden="1" customHeight="1" x14ac:dyDescent="0.2">
      <c r="A791" s="272" t="s">
        <v>1138</v>
      </c>
      <c r="B791" s="273"/>
      <c r="C791" s="273"/>
      <c r="D791" s="273"/>
      <c r="E791" s="273"/>
      <c r="F791" s="273"/>
      <c r="G791" s="273"/>
      <c r="H791" s="273"/>
      <c r="I791" s="274"/>
    </row>
    <row r="792" spans="1:70" ht="34.5" hidden="1" customHeight="1" x14ac:dyDescent="0.2">
      <c r="A792" s="74" t="s">
        <v>116</v>
      </c>
      <c r="B792" s="76" t="s">
        <v>1139</v>
      </c>
      <c r="C792" s="74" t="s">
        <v>15</v>
      </c>
      <c r="D792" s="74" t="s">
        <v>85</v>
      </c>
      <c r="E792" s="74">
        <v>1</v>
      </c>
      <c r="F792" s="74"/>
      <c r="G792" s="74"/>
      <c r="H792" s="74"/>
      <c r="I792" s="180" t="s">
        <v>1113</v>
      </c>
    </row>
    <row r="793" spans="1:70" ht="34.5" customHeight="1" x14ac:dyDescent="0.2">
      <c r="A793" s="74">
        <v>2</v>
      </c>
      <c r="B793" s="76" t="s">
        <v>524</v>
      </c>
      <c r="C793" s="74" t="s">
        <v>15</v>
      </c>
      <c r="D793" s="74" t="s">
        <v>16</v>
      </c>
      <c r="E793" s="134">
        <v>100</v>
      </c>
      <c r="F793" s="74">
        <v>100</v>
      </c>
      <c r="G793" s="74">
        <v>100</v>
      </c>
      <c r="H793" s="114">
        <f>G793/F793*100-100</f>
        <v>0</v>
      </c>
      <c r="I793" s="180"/>
    </row>
    <row r="794" spans="1:70" ht="34.5" customHeight="1" x14ac:dyDescent="0.2">
      <c r="A794" s="74">
        <v>3</v>
      </c>
      <c r="B794" s="76" t="s">
        <v>1253</v>
      </c>
      <c r="C794" s="74" t="s">
        <v>15</v>
      </c>
      <c r="D794" s="74" t="s">
        <v>531</v>
      </c>
      <c r="E794" s="144">
        <v>0</v>
      </c>
      <c r="F794" s="74">
        <v>624.29999999999995</v>
      </c>
      <c r="G794" s="74">
        <v>226.7</v>
      </c>
      <c r="H794" s="115">
        <f>G794/F794*100-100</f>
        <v>-63.687329809386512</v>
      </c>
      <c r="I794" s="180"/>
    </row>
    <row r="795" spans="1:70" s="44" customFormat="1" x14ac:dyDescent="0.2">
      <c r="A795" s="133" t="s">
        <v>543</v>
      </c>
      <c r="B795" s="259" t="s">
        <v>1175</v>
      </c>
      <c r="C795" s="259"/>
      <c r="D795" s="259"/>
      <c r="E795" s="259"/>
      <c r="F795" s="259"/>
      <c r="G795" s="259"/>
      <c r="H795" s="259"/>
      <c r="I795" s="259"/>
      <c r="J795" s="136"/>
      <c r="K795" s="136"/>
      <c r="L795" s="136"/>
      <c r="M795" s="136"/>
      <c r="N795" s="136"/>
      <c r="O795" s="136"/>
      <c r="P795" s="136"/>
      <c r="Q795" s="136"/>
      <c r="R795" s="136"/>
      <c r="S795" s="136"/>
      <c r="T795" s="136"/>
      <c r="U795" s="136"/>
      <c r="V795" s="136"/>
      <c r="W795" s="136"/>
      <c r="X795" s="136"/>
      <c r="Y795" s="136"/>
      <c r="Z795" s="136"/>
      <c r="AA795" s="136"/>
      <c r="AB795" s="136"/>
      <c r="AC795" s="136"/>
      <c r="AD795" s="136"/>
      <c r="AE795" s="136"/>
      <c r="AF795" s="136"/>
      <c r="AG795" s="136"/>
      <c r="AH795" s="136"/>
      <c r="AI795" s="136"/>
      <c r="AJ795" s="136"/>
      <c r="AK795" s="136"/>
      <c r="AL795" s="136"/>
      <c r="AM795" s="136"/>
      <c r="AN795" s="136"/>
      <c r="AO795" s="136"/>
      <c r="AP795" s="136"/>
      <c r="AQ795" s="136"/>
      <c r="AR795" s="136"/>
      <c r="AS795" s="136"/>
      <c r="AT795" s="136"/>
      <c r="AU795" s="136"/>
      <c r="AV795" s="136"/>
      <c r="AW795" s="136"/>
      <c r="AX795" s="136"/>
      <c r="AY795" s="136"/>
      <c r="AZ795" s="136"/>
      <c r="BA795" s="136"/>
      <c r="BB795" s="136"/>
      <c r="BC795" s="136"/>
      <c r="BD795" s="136"/>
      <c r="BE795" s="136"/>
      <c r="BF795" s="136"/>
      <c r="BG795" s="136"/>
      <c r="BH795" s="136"/>
      <c r="BI795" s="136"/>
      <c r="BJ795" s="136"/>
      <c r="BK795" s="136"/>
      <c r="BL795" s="136"/>
      <c r="BM795" s="136"/>
      <c r="BN795" s="136"/>
      <c r="BO795" s="136"/>
      <c r="BP795" s="136"/>
    </row>
    <row r="796" spans="1:70" ht="45.75" customHeight="1" x14ac:dyDescent="0.2">
      <c r="A796" s="137">
        <v>1</v>
      </c>
      <c r="B796" s="23" t="s">
        <v>848</v>
      </c>
      <c r="C796" s="21" t="s">
        <v>389</v>
      </c>
      <c r="D796" s="21" t="s">
        <v>16</v>
      </c>
      <c r="E796" s="137">
        <v>91.7</v>
      </c>
      <c r="F796" s="21">
        <v>85.7</v>
      </c>
      <c r="G796" s="21">
        <v>78.599999999999994</v>
      </c>
      <c r="H796" s="24">
        <f>G796/F796*100-100</f>
        <v>-8.2847141190198386</v>
      </c>
      <c r="I796" s="166"/>
      <c r="BQ796" s="1"/>
      <c r="BR796" s="1"/>
    </row>
    <row r="797" spans="1:70" ht="31.5" x14ac:dyDescent="0.2">
      <c r="A797" s="137">
        <v>2</v>
      </c>
      <c r="B797" s="23" t="s">
        <v>1108</v>
      </c>
      <c r="C797" s="21" t="s">
        <v>389</v>
      </c>
      <c r="D797" s="21" t="s">
        <v>16</v>
      </c>
      <c r="E797" s="21" t="s">
        <v>84</v>
      </c>
      <c r="F797" s="24">
        <v>90</v>
      </c>
      <c r="G797" s="24">
        <v>90</v>
      </c>
      <c r="H797" s="21">
        <f>G797/F797*100-100</f>
        <v>0</v>
      </c>
      <c r="I797" s="166"/>
      <c r="BQ797" s="1"/>
      <c r="BR797" s="1"/>
    </row>
    <row r="798" spans="1:70" ht="35.25" customHeight="1" x14ac:dyDescent="0.2">
      <c r="A798" s="131" t="s">
        <v>544</v>
      </c>
      <c r="B798" s="292" t="s">
        <v>929</v>
      </c>
      <c r="C798" s="292"/>
      <c r="D798" s="292"/>
      <c r="E798" s="292"/>
      <c r="F798" s="292"/>
      <c r="G798" s="292"/>
      <c r="H798" s="292"/>
      <c r="I798" s="292"/>
      <c r="BQ798" s="1"/>
      <c r="BR798" s="1"/>
    </row>
    <row r="799" spans="1:70" ht="45.75" customHeight="1" x14ac:dyDescent="0.2">
      <c r="A799" s="137">
        <v>1</v>
      </c>
      <c r="B799" s="23" t="s">
        <v>930</v>
      </c>
      <c r="C799" s="21" t="s">
        <v>15</v>
      </c>
      <c r="D799" s="21" t="s">
        <v>20</v>
      </c>
      <c r="E799" s="21">
        <v>11</v>
      </c>
      <c r="F799" s="21">
        <v>1</v>
      </c>
      <c r="G799" s="21">
        <v>0</v>
      </c>
      <c r="H799" s="24">
        <f>G799/F799*100-100</f>
        <v>-100</v>
      </c>
      <c r="I799" s="166"/>
      <c r="BQ799" s="1"/>
      <c r="BR799" s="1"/>
    </row>
    <row r="800" spans="1:70" x14ac:dyDescent="0.2">
      <c r="A800" s="131" t="s">
        <v>545</v>
      </c>
      <c r="B800" s="258" t="s">
        <v>931</v>
      </c>
      <c r="C800" s="258"/>
      <c r="D800" s="258"/>
      <c r="E800" s="258"/>
      <c r="F800" s="258"/>
      <c r="G800" s="258"/>
      <c r="H800" s="258"/>
      <c r="I800" s="258"/>
      <c r="BQ800" s="1"/>
      <c r="BR800" s="1"/>
    </row>
    <row r="801" spans="1:70" ht="31.5" hidden="1" x14ac:dyDescent="0.2">
      <c r="A801" s="137">
        <v>1</v>
      </c>
      <c r="B801" s="23" t="s">
        <v>1109</v>
      </c>
      <c r="C801" s="21" t="s">
        <v>15</v>
      </c>
      <c r="D801" s="137" t="s">
        <v>20</v>
      </c>
      <c r="E801" s="137">
        <v>0</v>
      </c>
      <c r="F801" s="137">
        <v>0</v>
      </c>
      <c r="G801" s="137">
        <v>0</v>
      </c>
      <c r="H801" s="24" t="s">
        <v>84</v>
      </c>
      <c r="I801" s="142"/>
      <c r="BQ801" s="1"/>
      <c r="BR801" s="1"/>
    </row>
    <row r="802" spans="1:70" ht="31.5" customHeight="1" x14ac:dyDescent="0.2">
      <c r="A802" s="137">
        <v>1</v>
      </c>
      <c r="B802" s="23" t="s">
        <v>932</v>
      </c>
      <c r="C802" s="21" t="s">
        <v>15</v>
      </c>
      <c r="D802" s="21" t="s">
        <v>20</v>
      </c>
      <c r="E802" s="21">
        <v>34</v>
      </c>
      <c r="F802" s="21">
        <v>1</v>
      </c>
      <c r="G802" s="21">
        <v>1</v>
      </c>
      <c r="H802" s="24">
        <f>G802/F802*100-100</f>
        <v>0</v>
      </c>
      <c r="I802" s="166"/>
      <c r="BQ802" s="1"/>
      <c r="BR802" s="1"/>
    </row>
  </sheetData>
  <mergeCells count="311">
    <mergeCell ref="B26:I26"/>
    <mergeCell ref="B34:I34"/>
    <mergeCell ref="B739:I739"/>
    <mergeCell ref="A741:I741"/>
    <mergeCell ref="A743:I743"/>
    <mergeCell ref="B252:I252"/>
    <mergeCell ref="B254:I254"/>
    <mergeCell ref="B800:I800"/>
    <mergeCell ref="B592:I592"/>
    <mergeCell ref="B594:I594"/>
    <mergeCell ref="B572:I572"/>
    <mergeCell ref="B574:I574"/>
    <mergeCell ref="B709:I709"/>
    <mergeCell ref="B711:I711"/>
    <mergeCell ref="B713:I713"/>
    <mergeCell ref="B652:I652"/>
    <mergeCell ref="B661:I661"/>
    <mergeCell ref="B677:I677"/>
    <mergeCell ref="B680:I680"/>
    <mergeCell ref="B687:I687"/>
    <mergeCell ref="B690:I690"/>
    <mergeCell ref="B693:I693"/>
    <mergeCell ref="B625:I625"/>
    <mergeCell ref="B795:I795"/>
    <mergeCell ref="B798:I798"/>
    <mergeCell ref="B640:I640"/>
    <mergeCell ref="B642:I642"/>
    <mergeCell ref="A791:I791"/>
    <mergeCell ref="A772:I772"/>
    <mergeCell ref="A755:I755"/>
    <mergeCell ref="A753:I753"/>
    <mergeCell ref="B770:I770"/>
    <mergeCell ref="B777:I777"/>
    <mergeCell ref="B736:I736"/>
    <mergeCell ref="B746:I746"/>
    <mergeCell ref="B748:I748"/>
    <mergeCell ref="B758:I758"/>
    <mergeCell ref="B721:I721"/>
    <mergeCell ref="B780:I780"/>
    <mergeCell ref="B782:I782"/>
    <mergeCell ref="B788:I788"/>
    <mergeCell ref="B725:I725"/>
    <mergeCell ref="B762:I762"/>
    <mergeCell ref="B673:I673"/>
    <mergeCell ref="B675:I675"/>
    <mergeCell ref="I707:I708"/>
    <mergeCell ref="B701:I701"/>
    <mergeCell ref="B704:I704"/>
    <mergeCell ref="B706:I706"/>
    <mergeCell ref="B697:I697"/>
    <mergeCell ref="B699:I699"/>
    <mergeCell ref="B659:I659"/>
    <mergeCell ref="B654:I654"/>
    <mergeCell ref="B657:I657"/>
    <mergeCell ref="B631:I631"/>
    <mergeCell ref="B604:I604"/>
    <mergeCell ref="B608:I608"/>
    <mergeCell ref="B610:I610"/>
    <mergeCell ref="B638:I638"/>
    <mergeCell ref="B695:I695"/>
    <mergeCell ref="B648:I648"/>
    <mergeCell ref="B650:I650"/>
    <mergeCell ref="B667:I667"/>
    <mergeCell ref="B669:I669"/>
    <mergeCell ref="B671:I671"/>
    <mergeCell ref="B683:I683"/>
    <mergeCell ref="B685:I685"/>
    <mergeCell ref="B627:I627"/>
    <mergeCell ref="B502:I502"/>
    <mergeCell ref="B504:I504"/>
    <mergeCell ref="B636:I636"/>
    <mergeCell ref="B619:I619"/>
    <mergeCell ref="B596:I596"/>
    <mergeCell ref="B599:I599"/>
    <mergeCell ref="B612:I612"/>
    <mergeCell ref="B615:I615"/>
    <mergeCell ref="B617:I617"/>
    <mergeCell ref="B527:I527"/>
    <mergeCell ref="B566:I566"/>
    <mergeCell ref="B568:I568"/>
    <mergeCell ref="B580:I580"/>
    <mergeCell ref="B570:I570"/>
    <mergeCell ref="B557:I557"/>
    <mergeCell ref="B602:I602"/>
    <mergeCell ref="B533:I533"/>
    <mergeCell ref="B538:I538"/>
    <mergeCell ref="B564:I564"/>
    <mergeCell ref="B555:I555"/>
    <mergeCell ref="B559:I559"/>
    <mergeCell ref="B562:I562"/>
    <mergeCell ref="B530:I530"/>
    <mergeCell ref="B541:I541"/>
    <mergeCell ref="B544:I544"/>
    <mergeCell ref="B547:I547"/>
    <mergeCell ref="B549:I549"/>
    <mergeCell ref="B551:I551"/>
    <mergeCell ref="B553:I553"/>
    <mergeCell ref="B507:I507"/>
    <mergeCell ref="B510:I510"/>
    <mergeCell ref="B514:I514"/>
    <mergeCell ref="B516:I516"/>
    <mergeCell ref="B518:I518"/>
    <mergeCell ref="B522:I522"/>
    <mergeCell ref="B489:I489"/>
    <mergeCell ref="B491:I491"/>
    <mergeCell ref="B493:I493"/>
    <mergeCell ref="B495:I495"/>
    <mergeCell ref="B500:I500"/>
    <mergeCell ref="B460:I460"/>
    <mergeCell ref="B462:I462"/>
    <mergeCell ref="B464:I464"/>
    <mergeCell ref="B469:I469"/>
    <mergeCell ref="B473:I473"/>
    <mergeCell ref="B471:I471"/>
    <mergeCell ref="B475:I475"/>
    <mergeCell ref="B477:I477"/>
    <mergeCell ref="B479:I479"/>
    <mergeCell ref="B450:I450"/>
    <mergeCell ref="B452:I452"/>
    <mergeCell ref="B456:I456"/>
    <mergeCell ref="B458:I458"/>
    <mergeCell ref="B454:I454"/>
    <mergeCell ref="B481:I481"/>
    <mergeCell ref="B483:I483"/>
    <mergeCell ref="B485:I485"/>
    <mergeCell ref="B487:I487"/>
    <mergeCell ref="B429:I429"/>
    <mergeCell ref="B431:I431"/>
    <mergeCell ref="B433:I433"/>
    <mergeCell ref="B436:I436"/>
    <mergeCell ref="B442:I442"/>
    <mergeCell ref="B444:I444"/>
    <mergeCell ref="B446:I446"/>
    <mergeCell ref="B448:I448"/>
    <mergeCell ref="B440:I440"/>
    <mergeCell ref="B79:I79"/>
    <mergeCell ref="B116:I116"/>
    <mergeCell ref="B325:I325"/>
    <mergeCell ref="B328:I328"/>
    <mergeCell ref="B334:I334"/>
    <mergeCell ref="B332:I332"/>
    <mergeCell ref="B383:I383"/>
    <mergeCell ref="B385:I385"/>
    <mergeCell ref="B387:I387"/>
    <mergeCell ref="B377:I377"/>
    <mergeCell ref="B379:I379"/>
    <mergeCell ref="B336:I336"/>
    <mergeCell ref="B347:I347"/>
    <mergeCell ref="B349:I349"/>
    <mergeCell ref="B351:I351"/>
    <mergeCell ref="B353:I353"/>
    <mergeCell ref="B355:I355"/>
    <mergeCell ref="B357:I357"/>
    <mergeCell ref="B365:I365"/>
    <mergeCell ref="B99:I99"/>
    <mergeCell ref="B102:I102"/>
    <mergeCell ref="B121:I121"/>
    <mergeCell ref="B119:I119"/>
    <mergeCell ref="B88:I88"/>
    <mergeCell ref="B91:I91"/>
    <mergeCell ref="B94:I94"/>
    <mergeCell ref="B97:I97"/>
    <mergeCell ref="B108:I108"/>
    <mergeCell ref="B112:I112"/>
    <mergeCell ref="B105:I105"/>
    <mergeCell ref="A2:I2"/>
    <mergeCell ref="A4:A6"/>
    <mergeCell ref="B4:B6"/>
    <mergeCell ref="C4:C6"/>
    <mergeCell ref="D4:D6"/>
    <mergeCell ref="E4:H4"/>
    <mergeCell ref="I4:I6"/>
    <mergeCell ref="E5:E6"/>
    <mergeCell ref="F5:H5"/>
    <mergeCell ref="B8:I8"/>
    <mergeCell ref="B15:I15"/>
    <mergeCell ref="B19:I19"/>
    <mergeCell ref="B23:I23"/>
    <mergeCell ref="B30:I30"/>
    <mergeCell ref="B32:I32"/>
    <mergeCell ref="B36:I36"/>
    <mergeCell ref="B70:I70"/>
    <mergeCell ref="B72:I72"/>
    <mergeCell ref="B322:I322"/>
    <mergeCell ref="B286:I286"/>
    <mergeCell ref="B294:I294"/>
    <mergeCell ref="B296:I296"/>
    <mergeCell ref="B191:I191"/>
    <mergeCell ref="B195:I195"/>
    <mergeCell ref="B223:I223"/>
    <mergeCell ref="B225:I225"/>
    <mergeCell ref="B288:I288"/>
    <mergeCell ref="B271:I271"/>
    <mergeCell ref="B235:I235"/>
    <mergeCell ref="B237:I237"/>
    <mergeCell ref="B240:I240"/>
    <mergeCell ref="B242:I242"/>
    <mergeCell ref="B250:I250"/>
    <mergeCell ref="B244:I244"/>
    <mergeCell ref="B246:I246"/>
    <mergeCell ref="B312:I312"/>
    <mergeCell ref="B292:I292"/>
    <mergeCell ref="B290:I290"/>
    <mergeCell ref="B229:I229"/>
    <mergeCell ref="B215:I215"/>
    <mergeCell ref="B219:I219"/>
    <mergeCell ref="B39:I39"/>
    <mergeCell ref="B41:I41"/>
    <mergeCell ref="B43:I43"/>
    <mergeCell ref="B46:I46"/>
    <mergeCell ref="B48:I48"/>
    <mergeCell ref="B50:I50"/>
    <mergeCell ref="B54:I54"/>
    <mergeCell ref="B56:I56"/>
    <mergeCell ref="B58:I58"/>
    <mergeCell ref="A750:I750"/>
    <mergeCell ref="B300:I300"/>
    <mergeCell ref="B302:I302"/>
    <mergeCell ref="B279:I279"/>
    <mergeCell ref="B277:I277"/>
    <mergeCell ref="B367:I367"/>
    <mergeCell ref="B369:I369"/>
    <mergeCell ref="B265:I265"/>
    <mergeCell ref="B267:I267"/>
    <mergeCell ref="B371:I371"/>
    <mergeCell ref="B373:I373"/>
    <mergeCell ref="B269:I269"/>
    <mergeCell ref="B359:I359"/>
    <mergeCell ref="B361:I361"/>
    <mergeCell ref="B363:I363"/>
    <mergeCell ref="B298:I298"/>
    <mergeCell ref="B282:I282"/>
    <mergeCell ref="B284:I284"/>
    <mergeCell ref="B411:I411"/>
    <mergeCell ref="B415:I415"/>
    <mergeCell ref="B418:I418"/>
    <mergeCell ref="B422:I422"/>
    <mergeCell ref="B413:I413"/>
    <mergeCell ref="B426:I426"/>
    <mergeCell ref="B125:I125"/>
    <mergeCell ref="B231:I231"/>
    <mergeCell ref="B167:I167"/>
    <mergeCell ref="B199:I199"/>
    <mergeCell ref="B201:I201"/>
    <mergeCell ref="B60:I60"/>
    <mergeCell ref="B64:I64"/>
    <mergeCell ref="B66:I66"/>
    <mergeCell ref="B74:I74"/>
    <mergeCell ref="B76:I76"/>
    <mergeCell ref="B197:I197"/>
    <mergeCell ref="B127:I127"/>
    <mergeCell ref="B135:I135"/>
    <mergeCell ref="B133:I133"/>
    <mergeCell ref="B137:I137"/>
    <mergeCell ref="B150:I150"/>
    <mergeCell ref="B147:I147"/>
    <mergeCell ref="B145:I145"/>
    <mergeCell ref="B142:I142"/>
    <mergeCell ref="B152:I152"/>
    <mergeCell ref="B129:I129"/>
    <mergeCell ref="B155:I155"/>
    <mergeCell ref="B158:I158"/>
    <mergeCell ref="B171:I171"/>
    <mergeCell ref="B578:I578"/>
    <mergeCell ref="B375:I375"/>
    <mergeCell ref="B320:I320"/>
    <mergeCell ref="B263:I263"/>
    <mergeCell ref="B330:I330"/>
    <mergeCell ref="B389:I389"/>
    <mergeCell ref="B391:I391"/>
    <mergeCell ref="B393:I393"/>
    <mergeCell ref="B395:I395"/>
    <mergeCell ref="B397:I397"/>
    <mergeCell ref="B401:I401"/>
    <mergeCell ref="B403:I403"/>
    <mergeCell ref="B405:I405"/>
    <mergeCell ref="B407:I407"/>
    <mergeCell ref="B409:I409"/>
    <mergeCell ref="B399:I399"/>
    <mergeCell ref="B316:I316"/>
    <mergeCell ref="B318:I318"/>
    <mergeCell ref="B275:I275"/>
    <mergeCell ref="B304:I304"/>
    <mergeCell ref="B306:I306"/>
    <mergeCell ref="B308:I308"/>
    <mergeCell ref="B310:I310"/>
    <mergeCell ref="B438:I438"/>
    <mergeCell ref="B248:I248"/>
    <mergeCell ref="B314:I314"/>
    <mergeCell ref="B273:I273"/>
    <mergeCell ref="B256:I256"/>
    <mergeCell ref="B260:I260"/>
    <mergeCell ref="B207:I207"/>
    <mergeCell ref="B221:I221"/>
    <mergeCell ref="B28:I28"/>
    <mergeCell ref="B576:I576"/>
    <mergeCell ref="B123:I123"/>
    <mergeCell ref="B180:I180"/>
    <mergeCell ref="B233:I233"/>
    <mergeCell ref="B160:I160"/>
    <mergeCell ref="B193:I193"/>
    <mergeCell ref="B169:I169"/>
    <mergeCell ref="B164:I164"/>
    <mergeCell ref="B182:I182"/>
    <mergeCell ref="B185:I185"/>
    <mergeCell ref="B173:I173"/>
    <mergeCell ref="B176:I176"/>
    <mergeCell ref="B178:I178"/>
    <mergeCell ref="B227:I227"/>
    <mergeCell ref="B205:I205"/>
    <mergeCell ref="B203:I203"/>
  </mergeCells>
  <pageMargins left="0.70866141732283472" right="0.70866141732283472" top="0.74803149606299213" bottom="0.74803149606299213" header="0.31496062992125984" footer="0.31496062992125984"/>
  <pageSetup paperSize="9" scale="44" orientation="portrait" verticalDpi="0" r:id="rId1"/>
  <rowBreaks count="13" manualBreakCount="13">
    <brk id="52" max="8" man="1"/>
    <brk id="90" max="8" man="1"/>
    <brk id="136" max="8" man="1"/>
    <brk id="172" max="8" man="1"/>
    <brk id="208" max="8" man="1"/>
    <brk id="247" max="8" man="1"/>
    <brk id="313" max="8" man="1"/>
    <brk id="354" max="8" man="1"/>
    <brk id="394" max="16383" man="1"/>
    <brk id="432" max="8" man="1"/>
    <brk id="478" max="16383" man="1"/>
    <brk id="719" max="8" man="1"/>
    <brk id="783" max="8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88"/>
  <sheetViews>
    <sheetView tabSelected="1" view="pageBreakPreview" topLeftCell="B1" zoomScale="78" zoomScaleNormal="75" zoomScaleSheetLayoutView="78" workbookViewId="0">
      <pane ySplit="5" topLeftCell="A1408" activePane="bottomLeft" state="frozen"/>
      <selection activeCell="B788" sqref="B788:I788"/>
      <selection pane="bottomLeft" activeCell="B787" sqref="B787:I791"/>
    </sheetView>
  </sheetViews>
  <sheetFormatPr defaultRowHeight="15.75" outlineLevelRow="1" x14ac:dyDescent="0.2"/>
  <cols>
    <col min="1" max="1" width="8.5703125" style="42" customWidth="1"/>
    <col min="2" max="2" width="52.7109375" style="43" customWidth="1"/>
    <col min="3" max="3" width="46" style="43" customWidth="1"/>
    <col min="4" max="4" width="16.140625" style="127" customWidth="1"/>
    <col min="5" max="5" width="12" style="127" customWidth="1"/>
    <col min="6" max="6" width="16.5703125" style="127" customWidth="1"/>
    <col min="7" max="7" width="12.42578125" style="127" customWidth="1"/>
    <col min="8" max="8" width="11.7109375" style="51" customWidth="1"/>
    <col min="9" max="9" width="12.140625" style="2" customWidth="1"/>
    <col min="10" max="10" width="13.7109375" style="2" bestFit="1" customWidth="1"/>
    <col min="11" max="11" width="15.140625" style="2" customWidth="1"/>
    <col min="12" max="16384" width="9.140625" style="2"/>
  </cols>
  <sheetData>
    <row r="2" spans="1:10" x14ac:dyDescent="0.2">
      <c r="A2" s="337" t="s">
        <v>1240</v>
      </c>
      <c r="B2" s="337"/>
      <c r="C2" s="337"/>
      <c r="D2" s="337"/>
      <c r="E2" s="337"/>
      <c r="F2" s="337"/>
      <c r="G2" s="337"/>
      <c r="H2" s="337"/>
    </row>
    <row r="4" spans="1:10" ht="18" customHeight="1" x14ac:dyDescent="0.2">
      <c r="A4" s="304" t="s">
        <v>0</v>
      </c>
      <c r="B4" s="338" t="s">
        <v>955</v>
      </c>
      <c r="C4" s="338" t="s">
        <v>548</v>
      </c>
      <c r="D4" s="339" t="s">
        <v>549</v>
      </c>
      <c r="E4" s="339"/>
      <c r="F4" s="339" t="s">
        <v>550</v>
      </c>
      <c r="G4" s="339"/>
      <c r="H4" s="340" t="s">
        <v>551</v>
      </c>
    </row>
    <row r="5" spans="1:10" ht="40.5" customHeight="1" x14ac:dyDescent="0.2">
      <c r="A5" s="304"/>
      <c r="B5" s="338"/>
      <c r="C5" s="338"/>
      <c r="D5" s="212" t="s">
        <v>552</v>
      </c>
      <c r="E5" s="212" t="s">
        <v>553</v>
      </c>
      <c r="F5" s="212" t="s">
        <v>552</v>
      </c>
      <c r="G5" s="212" t="s">
        <v>553</v>
      </c>
      <c r="H5" s="340"/>
    </row>
    <row r="6" spans="1:10" s="8" customFormat="1" x14ac:dyDescent="0.2">
      <c r="A6" s="35">
        <v>1</v>
      </c>
      <c r="B6" s="35">
        <v>2</v>
      </c>
      <c r="C6" s="128">
        <v>3</v>
      </c>
      <c r="D6" s="212">
        <v>4</v>
      </c>
      <c r="E6" s="212">
        <v>5</v>
      </c>
      <c r="F6" s="212">
        <v>6</v>
      </c>
      <c r="G6" s="212">
        <v>7</v>
      </c>
      <c r="H6" s="128">
        <v>8</v>
      </c>
    </row>
    <row r="7" spans="1:10" ht="21.95" customHeight="1" x14ac:dyDescent="0.2">
      <c r="A7" s="259" t="s">
        <v>1</v>
      </c>
      <c r="B7" s="341" t="s">
        <v>991</v>
      </c>
      <c r="C7" s="219" t="s">
        <v>554</v>
      </c>
      <c r="D7" s="220">
        <f>D12+D67+D82+D102+D122</f>
        <v>63604</v>
      </c>
      <c r="E7" s="220">
        <f>E8+E9+E10+E11</f>
        <v>99.975190239607571</v>
      </c>
      <c r="F7" s="220">
        <f>F12+F67+F82+F102+F122</f>
        <v>31975.599999999999</v>
      </c>
      <c r="G7" s="220">
        <f>ROUND((G8+G9+G10+G11),1)</f>
        <v>100</v>
      </c>
      <c r="H7" s="221">
        <f>F7/D7*100-100</f>
        <v>-49.727061191120058</v>
      </c>
    </row>
    <row r="8" spans="1:10" ht="21.95" customHeight="1" x14ac:dyDescent="0.2">
      <c r="A8" s="259"/>
      <c r="B8" s="341"/>
      <c r="C8" s="219" t="s">
        <v>555</v>
      </c>
      <c r="D8" s="220">
        <f>D13+D68+D83+D103+D123</f>
        <v>60090</v>
      </c>
      <c r="E8" s="220">
        <f>D8/D7*100</f>
        <v>94.475190239607571</v>
      </c>
      <c r="F8" s="220">
        <f>F13+F68+F83+F103+F123</f>
        <v>29193.1</v>
      </c>
      <c r="G8" s="220">
        <v>91.3</v>
      </c>
      <c r="H8" s="221">
        <f>F8/D8*100-100</f>
        <v>-51.417706773173578</v>
      </c>
    </row>
    <row r="9" spans="1:10" ht="21.95" customHeight="1" x14ac:dyDescent="0.2">
      <c r="A9" s="259"/>
      <c r="B9" s="341"/>
      <c r="C9" s="219" t="s">
        <v>556</v>
      </c>
      <c r="D9" s="220">
        <f>D14+D69+D84+D104+D124</f>
        <v>0</v>
      </c>
      <c r="E9" s="220">
        <v>0</v>
      </c>
      <c r="F9" s="220">
        <f>F14+F69+F84+F104+F124</f>
        <v>0</v>
      </c>
      <c r="G9" s="220">
        <v>0</v>
      </c>
      <c r="H9" s="221" t="s">
        <v>84</v>
      </c>
    </row>
    <row r="10" spans="1:10" ht="21.95" customHeight="1" x14ac:dyDescent="0.2">
      <c r="A10" s="259"/>
      <c r="B10" s="341"/>
      <c r="C10" s="219" t="s">
        <v>557</v>
      </c>
      <c r="D10" s="220">
        <f>D15+D70+D85+D105+D135</f>
        <v>1678</v>
      </c>
      <c r="E10" s="220">
        <f>ROUND(D10/D7*100,1)</f>
        <v>2.6</v>
      </c>
      <c r="F10" s="220">
        <f>F15+F70+F85+F105+F125</f>
        <v>1258.5</v>
      </c>
      <c r="G10" s="220">
        <f>ROUND(F10/F7*100,1)</f>
        <v>3.9</v>
      </c>
      <c r="H10" s="221">
        <f>F10/D10*100-100</f>
        <v>-25</v>
      </c>
    </row>
    <row r="11" spans="1:10" ht="21.95" customHeight="1" x14ac:dyDescent="0.2">
      <c r="A11" s="259"/>
      <c r="B11" s="341"/>
      <c r="C11" s="219" t="s">
        <v>558</v>
      </c>
      <c r="D11" s="220">
        <f>D16+D71+D86+D106+D126</f>
        <v>1836</v>
      </c>
      <c r="E11" s="220">
        <f>ROUND(D11/D7*100,1)</f>
        <v>2.9</v>
      </c>
      <c r="F11" s="220">
        <f>F16+F71+F86+F111</f>
        <v>1524</v>
      </c>
      <c r="G11" s="220">
        <f>ROUND(F11/F7*100,1)</f>
        <v>4.8</v>
      </c>
      <c r="H11" s="221">
        <f>F11/D11*100-100</f>
        <v>-16.993464052287578</v>
      </c>
    </row>
    <row r="12" spans="1:10" ht="21.95" customHeight="1" x14ac:dyDescent="0.2">
      <c r="A12" s="260" t="s">
        <v>26</v>
      </c>
      <c r="B12" s="342" t="s">
        <v>992</v>
      </c>
      <c r="C12" s="89" t="s">
        <v>554</v>
      </c>
      <c r="D12" s="222">
        <f>D13+D14+D15+D16</f>
        <v>42167</v>
      </c>
      <c r="E12" s="222">
        <f>E13+E14+E15+E16</f>
        <v>100</v>
      </c>
      <c r="F12" s="222">
        <f>F17+F22+F52+F57+F62</f>
        <v>16441.900000000001</v>
      </c>
      <c r="G12" s="222">
        <f>G13+G14+G15+G16</f>
        <v>100</v>
      </c>
      <c r="H12" s="223">
        <f>F12/D12*100-100</f>
        <v>-61.007660018497873</v>
      </c>
    </row>
    <row r="13" spans="1:10" ht="21.95" customHeight="1" x14ac:dyDescent="0.2">
      <c r="A13" s="260"/>
      <c r="B13" s="342"/>
      <c r="C13" s="89" t="s">
        <v>555</v>
      </c>
      <c r="D13" s="222">
        <f>D18+D23+D53+D58+D63</f>
        <v>42167</v>
      </c>
      <c r="E13" s="222">
        <f>D13/D12*100</f>
        <v>100</v>
      </c>
      <c r="F13" s="222">
        <f>F18+F23+F53+F58+F63</f>
        <v>16441.900000000001</v>
      </c>
      <c r="G13" s="222">
        <f>F13/F12*100</f>
        <v>100</v>
      </c>
      <c r="H13" s="223">
        <f>F13/D13*100-100</f>
        <v>-61.007660018497873</v>
      </c>
      <c r="J13" s="31"/>
    </row>
    <row r="14" spans="1:10" ht="21.95" customHeight="1" x14ac:dyDescent="0.2">
      <c r="A14" s="260"/>
      <c r="B14" s="342"/>
      <c r="C14" s="89" t="s">
        <v>556</v>
      </c>
      <c r="D14" s="222">
        <f>D19+D24+D54+D59+D64</f>
        <v>0</v>
      </c>
      <c r="E14" s="222">
        <f>E19+E24+E54+E59+E64</f>
        <v>0</v>
      </c>
      <c r="F14" s="222">
        <f>F19+F24+F54+F59+F64</f>
        <v>0</v>
      </c>
      <c r="G14" s="222">
        <f>G19+G24+G54+G59+G64</f>
        <v>0</v>
      </c>
      <c r="H14" s="224" t="s">
        <v>84</v>
      </c>
      <c r="I14" s="31"/>
    </row>
    <row r="15" spans="1:10" ht="21.95" customHeight="1" x14ac:dyDescent="0.2">
      <c r="A15" s="260"/>
      <c r="B15" s="342"/>
      <c r="C15" s="89" t="s">
        <v>557</v>
      </c>
      <c r="D15" s="222">
        <f>D20+D25+D55+D60+D65</f>
        <v>0</v>
      </c>
      <c r="E15" s="222">
        <f>E20+E25+E55+E60+E65</f>
        <v>0</v>
      </c>
      <c r="F15" s="222">
        <f>F20+F25+F55+F60+F65</f>
        <v>0</v>
      </c>
      <c r="G15" s="222">
        <f>G20+G25+G55+G60+G65</f>
        <v>0</v>
      </c>
      <c r="H15" s="224" t="s">
        <v>84</v>
      </c>
    </row>
    <row r="16" spans="1:10" ht="21.95" customHeight="1" x14ac:dyDescent="0.2">
      <c r="A16" s="260"/>
      <c r="B16" s="342"/>
      <c r="C16" s="89" t="s">
        <v>558</v>
      </c>
      <c r="D16" s="222">
        <f>D56</f>
        <v>0</v>
      </c>
      <c r="E16" s="222">
        <f>E56</f>
        <v>0</v>
      </c>
      <c r="F16" s="222">
        <f>F56</f>
        <v>0</v>
      </c>
      <c r="G16" s="222">
        <f>G56</f>
        <v>0</v>
      </c>
      <c r="H16" s="224" t="s">
        <v>84</v>
      </c>
    </row>
    <row r="17" spans="1:8" ht="21.95" customHeight="1" x14ac:dyDescent="0.2">
      <c r="A17" s="279" t="s">
        <v>27</v>
      </c>
      <c r="B17" s="343" t="s">
        <v>28</v>
      </c>
      <c r="C17" s="87" t="s">
        <v>554</v>
      </c>
      <c r="D17" s="225">
        <f>D18+D19+D20+D21</f>
        <v>100</v>
      </c>
      <c r="E17" s="226">
        <f>E18+E19+E20+E21</f>
        <v>100</v>
      </c>
      <c r="F17" s="226">
        <f>F18+F19+F20+F21</f>
        <v>95</v>
      </c>
      <c r="G17" s="226">
        <f>G18+G19+G20+G21</f>
        <v>100</v>
      </c>
      <c r="H17" s="227">
        <f>F17/D17*100-100</f>
        <v>-5</v>
      </c>
    </row>
    <row r="18" spans="1:8" ht="21.95" customHeight="1" x14ac:dyDescent="0.2">
      <c r="A18" s="279"/>
      <c r="B18" s="343"/>
      <c r="C18" s="87" t="s">
        <v>555</v>
      </c>
      <c r="D18" s="226">
        <v>100</v>
      </c>
      <c r="E18" s="226">
        <f>D18/D17*100</f>
        <v>100</v>
      </c>
      <c r="F18" s="226">
        <v>95</v>
      </c>
      <c r="G18" s="226">
        <f>F18/F17*100</f>
        <v>100</v>
      </c>
      <c r="H18" s="227">
        <f>F18/D18*100-100</f>
        <v>-5</v>
      </c>
    </row>
    <row r="19" spans="1:8" ht="21.95" customHeight="1" x14ac:dyDescent="0.2">
      <c r="A19" s="279"/>
      <c r="B19" s="343"/>
      <c r="C19" s="87" t="s">
        <v>556</v>
      </c>
      <c r="D19" s="226">
        <v>0</v>
      </c>
      <c r="E19" s="226">
        <v>0</v>
      </c>
      <c r="F19" s="226">
        <v>0</v>
      </c>
      <c r="G19" s="226">
        <v>0</v>
      </c>
      <c r="H19" s="224" t="s">
        <v>84</v>
      </c>
    </row>
    <row r="20" spans="1:8" ht="21.95" customHeight="1" x14ac:dyDescent="0.2">
      <c r="A20" s="279"/>
      <c r="B20" s="343"/>
      <c r="C20" s="87" t="s">
        <v>557</v>
      </c>
      <c r="D20" s="226">
        <v>0</v>
      </c>
      <c r="E20" s="226">
        <v>0</v>
      </c>
      <c r="F20" s="226">
        <v>0</v>
      </c>
      <c r="G20" s="226">
        <v>0</v>
      </c>
      <c r="H20" s="224" t="s">
        <v>84</v>
      </c>
    </row>
    <row r="21" spans="1:8" ht="21.95" customHeight="1" x14ac:dyDescent="0.2">
      <c r="A21" s="279"/>
      <c r="B21" s="343"/>
      <c r="C21" s="87" t="s">
        <v>558</v>
      </c>
      <c r="D21" s="226">
        <v>0</v>
      </c>
      <c r="E21" s="226">
        <v>0</v>
      </c>
      <c r="F21" s="226">
        <v>0</v>
      </c>
      <c r="G21" s="226">
        <v>0</v>
      </c>
      <c r="H21" s="224" t="s">
        <v>84</v>
      </c>
    </row>
    <row r="22" spans="1:8" ht="21.95" customHeight="1" x14ac:dyDescent="0.2">
      <c r="A22" s="279" t="s">
        <v>31</v>
      </c>
      <c r="B22" s="343" t="s">
        <v>559</v>
      </c>
      <c r="C22" s="87" t="s">
        <v>554</v>
      </c>
      <c r="D22" s="225">
        <f>D23+D24+D25+D26</f>
        <v>35613</v>
      </c>
      <c r="E22" s="226">
        <f>E23+E24+E25+E26</f>
        <v>100</v>
      </c>
      <c r="F22" s="226">
        <f>F23+F24+F25+F26</f>
        <v>11712.699999999999</v>
      </c>
      <c r="G22" s="226">
        <f>G23+G24+G25+G26</f>
        <v>100</v>
      </c>
      <c r="H22" s="227">
        <f>F22/D22*100-100</f>
        <v>-67.111167270378786</v>
      </c>
    </row>
    <row r="23" spans="1:8" ht="21.95" customHeight="1" x14ac:dyDescent="0.2">
      <c r="A23" s="279"/>
      <c r="B23" s="343"/>
      <c r="C23" s="87" t="s">
        <v>555</v>
      </c>
      <c r="D23" s="226">
        <f>D38+D43+D48</f>
        <v>35613</v>
      </c>
      <c r="E23" s="226">
        <f>D23/D22*100</f>
        <v>100</v>
      </c>
      <c r="F23" s="226">
        <f>F38+F43+F48</f>
        <v>11712.699999999999</v>
      </c>
      <c r="G23" s="226">
        <f>F23/F22*100</f>
        <v>100</v>
      </c>
      <c r="H23" s="227">
        <f>F23/D23*100-100</f>
        <v>-67.111167270378786</v>
      </c>
    </row>
    <row r="24" spans="1:8" ht="21.95" customHeight="1" x14ac:dyDescent="0.2">
      <c r="A24" s="279"/>
      <c r="B24" s="343"/>
      <c r="C24" s="87" t="s">
        <v>556</v>
      </c>
      <c r="D24" s="226">
        <v>0</v>
      </c>
      <c r="E24" s="226">
        <v>0</v>
      </c>
      <c r="F24" s="226">
        <v>0</v>
      </c>
      <c r="G24" s="226">
        <v>0</v>
      </c>
      <c r="H24" s="224" t="s">
        <v>84</v>
      </c>
    </row>
    <row r="25" spans="1:8" ht="21.95" customHeight="1" x14ac:dyDescent="0.2">
      <c r="A25" s="279"/>
      <c r="B25" s="343"/>
      <c r="C25" s="87" t="s">
        <v>557</v>
      </c>
      <c r="D25" s="226">
        <v>0</v>
      </c>
      <c r="E25" s="226">
        <v>0</v>
      </c>
      <c r="F25" s="226">
        <v>0</v>
      </c>
      <c r="G25" s="226">
        <v>0</v>
      </c>
      <c r="H25" s="224" t="s">
        <v>84</v>
      </c>
    </row>
    <row r="26" spans="1:8" ht="21.95" customHeight="1" x14ac:dyDescent="0.2">
      <c r="A26" s="279"/>
      <c r="B26" s="343"/>
      <c r="C26" s="87" t="s">
        <v>558</v>
      </c>
      <c r="D26" s="226">
        <v>0</v>
      </c>
      <c r="E26" s="226">
        <v>0</v>
      </c>
      <c r="F26" s="226">
        <v>0</v>
      </c>
      <c r="G26" s="226">
        <v>0</v>
      </c>
      <c r="H26" s="224" t="s">
        <v>84</v>
      </c>
    </row>
    <row r="27" spans="1:8" ht="21.95" hidden="1" customHeight="1" outlineLevel="1" x14ac:dyDescent="0.2">
      <c r="A27" s="344" t="s">
        <v>35</v>
      </c>
      <c r="B27" s="345" t="s">
        <v>560</v>
      </c>
      <c r="C27" s="73" t="s">
        <v>554</v>
      </c>
      <c r="D27" s="228">
        <f>D28</f>
        <v>0</v>
      </c>
      <c r="E27" s="228">
        <v>0</v>
      </c>
      <c r="F27" s="228">
        <f>F28</f>
        <v>0</v>
      </c>
      <c r="G27" s="228">
        <v>0</v>
      </c>
      <c r="H27" s="229">
        <v>0</v>
      </c>
    </row>
    <row r="28" spans="1:8" ht="21.95" hidden="1" customHeight="1" outlineLevel="1" x14ac:dyDescent="0.2">
      <c r="A28" s="344"/>
      <c r="B28" s="345"/>
      <c r="C28" s="73" t="s">
        <v>555</v>
      </c>
      <c r="D28" s="228">
        <v>0</v>
      </c>
      <c r="E28" s="228">
        <v>0</v>
      </c>
      <c r="F28" s="228">
        <v>0</v>
      </c>
      <c r="G28" s="228">
        <v>0</v>
      </c>
      <c r="H28" s="229">
        <v>0</v>
      </c>
    </row>
    <row r="29" spans="1:8" ht="21.95" hidden="1" customHeight="1" outlineLevel="1" x14ac:dyDescent="0.2">
      <c r="A29" s="344"/>
      <c r="B29" s="345"/>
      <c r="C29" s="73" t="s">
        <v>556</v>
      </c>
      <c r="D29" s="228"/>
      <c r="E29" s="228"/>
      <c r="F29" s="228"/>
      <c r="G29" s="228"/>
      <c r="H29" s="229"/>
    </row>
    <row r="30" spans="1:8" ht="21.95" hidden="1" customHeight="1" outlineLevel="1" x14ac:dyDescent="0.2">
      <c r="A30" s="344"/>
      <c r="B30" s="345"/>
      <c r="C30" s="73" t="s">
        <v>557</v>
      </c>
      <c r="D30" s="228"/>
      <c r="E30" s="228"/>
      <c r="F30" s="228"/>
      <c r="G30" s="228"/>
      <c r="H30" s="229"/>
    </row>
    <row r="31" spans="1:8" ht="21.95" hidden="1" customHeight="1" outlineLevel="1" x14ac:dyDescent="0.2">
      <c r="A31" s="344"/>
      <c r="B31" s="345"/>
      <c r="C31" s="73" t="s">
        <v>558</v>
      </c>
      <c r="D31" s="228"/>
      <c r="E31" s="228"/>
      <c r="F31" s="228"/>
      <c r="G31" s="228"/>
      <c r="H31" s="229"/>
    </row>
    <row r="32" spans="1:8" ht="21.95" hidden="1" customHeight="1" outlineLevel="1" x14ac:dyDescent="0.2">
      <c r="A32" s="344" t="s">
        <v>38</v>
      </c>
      <c r="B32" s="345" t="s">
        <v>561</v>
      </c>
      <c r="C32" s="73" t="s">
        <v>554</v>
      </c>
      <c r="D32" s="228">
        <f>D33</f>
        <v>0</v>
      </c>
      <c r="E32" s="228">
        <v>0</v>
      </c>
      <c r="F32" s="228">
        <f>F33</f>
        <v>0</v>
      </c>
      <c r="G32" s="228">
        <v>0</v>
      </c>
      <c r="H32" s="229">
        <v>0</v>
      </c>
    </row>
    <row r="33" spans="1:8" ht="21.95" hidden="1" customHeight="1" outlineLevel="1" x14ac:dyDescent="0.2">
      <c r="A33" s="344"/>
      <c r="B33" s="345"/>
      <c r="C33" s="73" t="s">
        <v>555</v>
      </c>
      <c r="D33" s="228">
        <v>0</v>
      </c>
      <c r="E33" s="228">
        <v>0</v>
      </c>
      <c r="F33" s="228">
        <v>0</v>
      </c>
      <c r="G33" s="228">
        <v>0</v>
      </c>
      <c r="H33" s="229">
        <v>0</v>
      </c>
    </row>
    <row r="34" spans="1:8" ht="21.95" hidden="1" customHeight="1" outlineLevel="1" x14ac:dyDescent="0.2">
      <c r="A34" s="344"/>
      <c r="B34" s="345"/>
      <c r="C34" s="73" t="s">
        <v>556</v>
      </c>
      <c r="D34" s="228"/>
      <c r="E34" s="228"/>
      <c r="F34" s="228"/>
      <c r="G34" s="228"/>
      <c r="H34" s="229"/>
    </row>
    <row r="35" spans="1:8" ht="21.95" hidden="1" customHeight="1" outlineLevel="1" x14ac:dyDescent="0.2">
      <c r="A35" s="344"/>
      <c r="B35" s="345"/>
      <c r="C35" s="73" t="s">
        <v>557</v>
      </c>
      <c r="D35" s="228"/>
      <c r="E35" s="228"/>
      <c r="F35" s="228"/>
      <c r="G35" s="228"/>
      <c r="H35" s="229"/>
    </row>
    <row r="36" spans="1:8" ht="21.95" hidden="1" customHeight="1" outlineLevel="1" x14ac:dyDescent="0.2">
      <c r="A36" s="344"/>
      <c r="B36" s="345"/>
      <c r="C36" s="73" t="s">
        <v>558</v>
      </c>
      <c r="D36" s="228"/>
      <c r="E36" s="228"/>
      <c r="F36" s="228"/>
      <c r="G36" s="228"/>
      <c r="H36" s="229"/>
    </row>
    <row r="37" spans="1:8" ht="21.95" customHeight="1" collapsed="1" x14ac:dyDescent="0.2">
      <c r="A37" s="279" t="s">
        <v>35</v>
      </c>
      <c r="B37" s="349" t="s">
        <v>42</v>
      </c>
      <c r="C37" s="87" t="s">
        <v>554</v>
      </c>
      <c r="D37" s="226">
        <f>D38</f>
        <v>50</v>
      </c>
      <c r="E37" s="226">
        <f>E38</f>
        <v>100</v>
      </c>
      <c r="F37" s="226">
        <v>23.8</v>
      </c>
      <c r="G37" s="226">
        <f>G38+G39+G40+G41</f>
        <v>100</v>
      </c>
      <c r="H37" s="230">
        <f>F37/D37*100-100</f>
        <v>-52.4</v>
      </c>
    </row>
    <row r="38" spans="1:8" ht="21.95" customHeight="1" x14ac:dyDescent="0.2">
      <c r="A38" s="279"/>
      <c r="B38" s="349"/>
      <c r="C38" s="87" t="s">
        <v>555</v>
      </c>
      <c r="D38" s="226">
        <v>50</v>
      </c>
      <c r="E38" s="226">
        <f>D38/D37*100</f>
        <v>100</v>
      </c>
      <c r="F38" s="226">
        <v>23.8</v>
      </c>
      <c r="G38" s="226">
        <f>F38/F37*100</f>
        <v>100</v>
      </c>
      <c r="H38" s="230">
        <f>F38/D38*100-100</f>
        <v>-52.4</v>
      </c>
    </row>
    <row r="39" spans="1:8" ht="21.95" customHeight="1" x14ac:dyDescent="0.2">
      <c r="A39" s="279"/>
      <c r="B39" s="349"/>
      <c r="C39" s="87" t="s">
        <v>556</v>
      </c>
      <c r="D39" s="226">
        <v>0</v>
      </c>
      <c r="E39" s="226">
        <v>0</v>
      </c>
      <c r="F39" s="226">
        <v>0</v>
      </c>
      <c r="G39" s="226">
        <v>0</v>
      </c>
      <c r="H39" s="224" t="s">
        <v>84</v>
      </c>
    </row>
    <row r="40" spans="1:8" ht="21.95" customHeight="1" x14ac:dyDescent="0.2">
      <c r="A40" s="279"/>
      <c r="B40" s="349"/>
      <c r="C40" s="87" t="s">
        <v>557</v>
      </c>
      <c r="D40" s="226">
        <v>0</v>
      </c>
      <c r="E40" s="226">
        <v>0</v>
      </c>
      <c r="F40" s="226">
        <v>0</v>
      </c>
      <c r="G40" s="226">
        <v>0</v>
      </c>
      <c r="H40" s="224" t="s">
        <v>84</v>
      </c>
    </row>
    <row r="41" spans="1:8" ht="21.95" customHeight="1" x14ac:dyDescent="0.2">
      <c r="A41" s="279"/>
      <c r="B41" s="349"/>
      <c r="C41" s="87" t="s">
        <v>558</v>
      </c>
      <c r="D41" s="226">
        <v>0</v>
      </c>
      <c r="E41" s="226">
        <v>0</v>
      </c>
      <c r="F41" s="226">
        <v>0</v>
      </c>
      <c r="G41" s="226">
        <v>0</v>
      </c>
      <c r="H41" s="224" t="s">
        <v>84</v>
      </c>
    </row>
    <row r="42" spans="1:8" ht="21.95" customHeight="1" x14ac:dyDescent="0.2">
      <c r="A42" s="279" t="s">
        <v>38</v>
      </c>
      <c r="B42" s="349" t="s">
        <v>44</v>
      </c>
      <c r="C42" s="87" t="s">
        <v>554</v>
      </c>
      <c r="D42" s="226">
        <f>D43+D47</f>
        <v>35563</v>
      </c>
      <c r="E42" s="226">
        <f>E43</f>
        <v>98.923037988921067</v>
      </c>
      <c r="F42" s="226">
        <f>F43+F44+F45+F46</f>
        <v>11688.9</v>
      </c>
      <c r="G42" s="226">
        <f>G43+G44+G45+G46</f>
        <v>100</v>
      </c>
      <c r="H42" s="227">
        <f>F42/D42*100-100</f>
        <v>-67.13185051879762</v>
      </c>
    </row>
    <row r="43" spans="1:8" ht="21.95" customHeight="1" x14ac:dyDescent="0.2">
      <c r="A43" s="279"/>
      <c r="B43" s="349"/>
      <c r="C43" s="87" t="s">
        <v>555</v>
      </c>
      <c r="D43" s="226">
        <v>35180</v>
      </c>
      <c r="E43" s="226">
        <f>D43/D42*100</f>
        <v>98.923037988921067</v>
      </c>
      <c r="F43" s="226">
        <v>11688.9</v>
      </c>
      <c r="G43" s="226">
        <f>F43/F42*100</f>
        <v>100</v>
      </c>
      <c r="H43" s="227">
        <f>F43/D43*100-100</f>
        <v>-66.774019329164304</v>
      </c>
    </row>
    <row r="44" spans="1:8" ht="21.95" customHeight="1" x14ac:dyDescent="0.2">
      <c r="A44" s="279"/>
      <c r="B44" s="349"/>
      <c r="C44" s="87" t="s">
        <v>556</v>
      </c>
      <c r="D44" s="226">
        <v>0</v>
      </c>
      <c r="E44" s="226">
        <v>0</v>
      </c>
      <c r="F44" s="226">
        <v>0</v>
      </c>
      <c r="G44" s="226">
        <v>0</v>
      </c>
      <c r="H44" s="224" t="s">
        <v>84</v>
      </c>
    </row>
    <row r="45" spans="1:8" ht="21.95" customHeight="1" x14ac:dyDescent="0.2">
      <c r="A45" s="279"/>
      <c r="B45" s="349"/>
      <c r="C45" s="87" t="s">
        <v>557</v>
      </c>
      <c r="D45" s="226">
        <v>0</v>
      </c>
      <c r="E45" s="226">
        <v>0</v>
      </c>
      <c r="F45" s="226">
        <v>0</v>
      </c>
      <c r="G45" s="226">
        <v>0</v>
      </c>
      <c r="H45" s="224" t="s">
        <v>84</v>
      </c>
    </row>
    <row r="46" spans="1:8" ht="21.95" customHeight="1" x14ac:dyDescent="0.2">
      <c r="A46" s="279"/>
      <c r="B46" s="349"/>
      <c r="C46" s="87" t="s">
        <v>558</v>
      </c>
      <c r="D46" s="226">
        <v>0</v>
      </c>
      <c r="E46" s="226">
        <v>0</v>
      </c>
      <c r="F46" s="226">
        <v>0</v>
      </c>
      <c r="G46" s="226">
        <v>0</v>
      </c>
      <c r="H46" s="224" t="s">
        <v>84</v>
      </c>
    </row>
    <row r="47" spans="1:8" ht="21.95" customHeight="1" x14ac:dyDescent="0.2">
      <c r="A47" s="279" t="s">
        <v>986</v>
      </c>
      <c r="B47" s="351" t="s">
        <v>1110</v>
      </c>
      <c r="C47" s="211" t="s">
        <v>554</v>
      </c>
      <c r="D47" s="226">
        <f>D48</f>
        <v>383</v>
      </c>
      <c r="E47" s="226">
        <f>E48</f>
        <v>100</v>
      </c>
      <c r="F47" s="226">
        <f>F48</f>
        <v>0</v>
      </c>
      <c r="G47" s="226">
        <v>0</v>
      </c>
      <c r="H47" s="224" t="s">
        <v>84</v>
      </c>
    </row>
    <row r="48" spans="1:8" ht="21.95" customHeight="1" x14ac:dyDescent="0.2">
      <c r="A48" s="279"/>
      <c r="B48" s="352"/>
      <c r="C48" s="211" t="s">
        <v>555</v>
      </c>
      <c r="D48" s="226">
        <v>383</v>
      </c>
      <c r="E48" s="226">
        <f>D48/D47*100</f>
        <v>100</v>
      </c>
      <c r="F48" s="226">
        <v>0</v>
      </c>
      <c r="G48" s="226">
        <v>0</v>
      </c>
      <c r="H48" s="224" t="s">
        <v>84</v>
      </c>
    </row>
    <row r="49" spans="1:8" ht="21.95" customHeight="1" x14ac:dyDescent="0.2">
      <c r="A49" s="279"/>
      <c r="B49" s="352"/>
      <c r="C49" s="211" t="s">
        <v>556</v>
      </c>
      <c r="D49" s="226">
        <v>0</v>
      </c>
      <c r="E49" s="226">
        <v>0</v>
      </c>
      <c r="F49" s="226">
        <v>0</v>
      </c>
      <c r="G49" s="226">
        <v>0</v>
      </c>
      <c r="H49" s="224" t="s">
        <v>84</v>
      </c>
    </row>
    <row r="50" spans="1:8" ht="21.95" customHeight="1" x14ac:dyDescent="0.2">
      <c r="A50" s="279"/>
      <c r="B50" s="352"/>
      <c r="C50" s="211" t="s">
        <v>557</v>
      </c>
      <c r="D50" s="226">
        <v>0</v>
      </c>
      <c r="E50" s="226">
        <v>0</v>
      </c>
      <c r="F50" s="226">
        <v>0</v>
      </c>
      <c r="G50" s="226">
        <v>0</v>
      </c>
      <c r="H50" s="224" t="s">
        <v>84</v>
      </c>
    </row>
    <row r="51" spans="1:8" ht="21.95" customHeight="1" x14ac:dyDescent="0.2">
      <c r="A51" s="279"/>
      <c r="B51" s="353"/>
      <c r="C51" s="211" t="s">
        <v>558</v>
      </c>
      <c r="D51" s="226">
        <v>0</v>
      </c>
      <c r="E51" s="226">
        <v>0</v>
      </c>
      <c r="F51" s="226">
        <v>0</v>
      </c>
      <c r="G51" s="226">
        <v>0</v>
      </c>
      <c r="H51" s="224" t="s">
        <v>84</v>
      </c>
    </row>
    <row r="52" spans="1:8" ht="21.95" customHeight="1" x14ac:dyDescent="0.2">
      <c r="A52" s="279" t="s">
        <v>46</v>
      </c>
      <c r="B52" s="343" t="s">
        <v>562</v>
      </c>
      <c r="C52" s="87" t="s">
        <v>554</v>
      </c>
      <c r="D52" s="225">
        <f>D53+D54+D55+D56</f>
        <v>6404</v>
      </c>
      <c r="E52" s="226">
        <f>E53+E54+E55+E56</f>
        <v>100</v>
      </c>
      <c r="F52" s="226">
        <f>F53+F54+F55+F56</f>
        <v>4633.3</v>
      </c>
      <c r="G52" s="226">
        <f>G53+G54+G55+G56</f>
        <v>100</v>
      </c>
      <c r="H52" s="227">
        <f>F52/D52*100-100</f>
        <v>-27.649906308557149</v>
      </c>
    </row>
    <row r="53" spans="1:8" ht="21.95" customHeight="1" x14ac:dyDescent="0.2">
      <c r="A53" s="350"/>
      <c r="B53" s="343"/>
      <c r="C53" s="87" t="s">
        <v>555</v>
      </c>
      <c r="D53" s="226">
        <v>6404</v>
      </c>
      <c r="E53" s="226">
        <f>D53/D52*100</f>
        <v>100</v>
      </c>
      <c r="F53" s="226">
        <v>4633.3</v>
      </c>
      <c r="G53" s="226">
        <f>F53/F52*100</f>
        <v>100</v>
      </c>
      <c r="H53" s="227">
        <f>F53/D53*100-100</f>
        <v>-27.649906308557149</v>
      </c>
    </row>
    <row r="54" spans="1:8" ht="21.95" customHeight="1" x14ac:dyDescent="0.2">
      <c r="A54" s="350"/>
      <c r="B54" s="343"/>
      <c r="C54" s="87" t="s">
        <v>556</v>
      </c>
      <c r="D54" s="226">
        <v>0</v>
      </c>
      <c r="E54" s="226">
        <v>0</v>
      </c>
      <c r="F54" s="226">
        <v>0</v>
      </c>
      <c r="G54" s="226">
        <v>0</v>
      </c>
      <c r="H54" s="224" t="s">
        <v>84</v>
      </c>
    </row>
    <row r="55" spans="1:8" ht="21.95" customHeight="1" x14ac:dyDescent="0.2">
      <c r="A55" s="350"/>
      <c r="B55" s="343"/>
      <c r="C55" s="87" t="s">
        <v>557</v>
      </c>
      <c r="D55" s="226">
        <v>0</v>
      </c>
      <c r="E55" s="226">
        <v>0</v>
      </c>
      <c r="F55" s="226">
        <v>0</v>
      </c>
      <c r="G55" s="226">
        <v>0</v>
      </c>
      <c r="H55" s="224" t="s">
        <v>84</v>
      </c>
    </row>
    <row r="56" spans="1:8" ht="21.95" customHeight="1" x14ac:dyDescent="0.2">
      <c r="A56" s="350"/>
      <c r="B56" s="343"/>
      <c r="C56" s="87" t="s">
        <v>558</v>
      </c>
      <c r="D56" s="226">
        <v>0</v>
      </c>
      <c r="E56" s="226">
        <v>0</v>
      </c>
      <c r="F56" s="226">
        <v>0</v>
      </c>
      <c r="G56" s="226">
        <v>0</v>
      </c>
      <c r="H56" s="224" t="s">
        <v>84</v>
      </c>
    </row>
    <row r="57" spans="1:8" ht="21.95" customHeight="1" x14ac:dyDescent="0.2">
      <c r="A57" s="279" t="s">
        <v>49</v>
      </c>
      <c r="B57" s="343" t="s">
        <v>866</v>
      </c>
      <c r="C57" s="87" t="s">
        <v>554</v>
      </c>
      <c r="D57" s="225">
        <f>D58</f>
        <v>50</v>
      </c>
      <c r="E57" s="226">
        <f>E58+E59+E60+E61</f>
        <v>100</v>
      </c>
      <c r="F57" s="226">
        <f>F58</f>
        <v>0.9</v>
      </c>
      <c r="G57" s="226">
        <f>G58+G59+G60+G61</f>
        <v>100</v>
      </c>
      <c r="H57" s="227">
        <f>F57/D57*100-100</f>
        <v>-98.2</v>
      </c>
    </row>
    <row r="58" spans="1:8" ht="21.95" customHeight="1" x14ac:dyDescent="0.2">
      <c r="A58" s="350"/>
      <c r="B58" s="343"/>
      <c r="C58" s="87" t="s">
        <v>555</v>
      </c>
      <c r="D58" s="226">
        <v>50</v>
      </c>
      <c r="E58" s="226">
        <f>D58/D57*100</f>
        <v>100</v>
      </c>
      <c r="F58" s="226">
        <v>0.9</v>
      </c>
      <c r="G58" s="226">
        <f>F58/F57*100</f>
        <v>100</v>
      </c>
      <c r="H58" s="227">
        <f>F58/D58*100-100</f>
        <v>-98.2</v>
      </c>
    </row>
    <row r="59" spans="1:8" ht="21.95" customHeight="1" x14ac:dyDescent="0.2">
      <c r="A59" s="350"/>
      <c r="B59" s="343"/>
      <c r="C59" s="87" t="s">
        <v>556</v>
      </c>
      <c r="D59" s="226">
        <v>0</v>
      </c>
      <c r="E59" s="226">
        <v>0</v>
      </c>
      <c r="F59" s="226">
        <v>0</v>
      </c>
      <c r="G59" s="226">
        <v>0</v>
      </c>
      <c r="H59" s="224" t="s">
        <v>84</v>
      </c>
    </row>
    <row r="60" spans="1:8" ht="21.95" customHeight="1" x14ac:dyDescent="0.2">
      <c r="A60" s="350"/>
      <c r="B60" s="343"/>
      <c r="C60" s="87" t="s">
        <v>557</v>
      </c>
      <c r="D60" s="226">
        <v>0</v>
      </c>
      <c r="E60" s="226">
        <v>0</v>
      </c>
      <c r="F60" s="226">
        <v>0</v>
      </c>
      <c r="G60" s="226">
        <v>0</v>
      </c>
      <c r="H60" s="224" t="s">
        <v>84</v>
      </c>
    </row>
    <row r="61" spans="1:8" ht="21.95" customHeight="1" x14ac:dyDescent="0.2">
      <c r="A61" s="350"/>
      <c r="B61" s="343"/>
      <c r="C61" s="87" t="s">
        <v>558</v>
      </c>
      <c r="D61" s="226">
        <v>0</v>
      </c>
      <c r="E61" s="226">
        <v>0</v>
      </c>
      <c r="F61" s="226">
        <v>0</v>
      </c>
      <c r="G61" s="226">
        <v>0</v>
      </c>
      <c r="H61" s="224" t="s">
        <v>84</v>
      </c>
    </row>
    <row r="62" spans="1:8" ht="21.95" hidden="1" customHeight="1" outlineLevel="1" x14ac:dyDescent="0.2">
      <c r="A62" s="344" t="s">
        <v>53</v>
      </c>
      <c r="B62" s="354" t="s">
        <v>1105</v>
      </c>
      <c r="C62" s="73" t="s">
        <v>554</v>
      </c>
      <c r="D62" s="228">
        <f>D65</f>
        <v>0</v>
      </c>
      <c r="E62" s="228">
        <v>0</v>
      </c>
      <c r="F62" s="228">
        <f>F63+F64+F65+F66</f>
        <v>0</v>
      </c>
      <c r="G62" s="228"/>
      <c r="H62" s="231"/>
    </row>
    <row r="63" spans="1:8" ht="21.95" hidden="1" customHeight="1" outlineLevel="1" x14ac:dyDescent="0.2">
      <c r="A63" s="344"/>
      <c r="B63" s="354"/>
      <c r="C63" s="73" t="s">
        <v>555</v>
      </c>
      <c r="D63" s="232"/>
      <c r="E63" s="232"/>
      <c r="F63" s="232"/>
      <c r="G63" s="232"/>
      <c r="H63" s="233"/>
    </row>
    <row r="64" spans="1:8" ht="21.95" hidden="1" customHeight="1" outlineLevel="1" x14ac:dyDescent="0.2">
      <c r="A64" s="344"/>
      <c r="B64" s="354"/>
      <c r="C64" s="73" t="s">
        <v>556</v>
      </c>
      <c r="D64" s="232"/>
      <c r="E64" s="232"/>
      <c r="F64" s="232"/>
      <c r="G64" s="232"/>
      <c r="H64" s="233"/>
    </row>
    <row r="65" spans="1:8" ht="21.95" hidden="1" customHeight="1" outlineLevel="1" x14ac:dyDescent="0.2">
      <c r="A65" s="344"/>
      <c r="B65" s="354"/>
      <c r="C65" s="73" t="s">
        <v>557</v>
      </c>
      <c r="D65" s="228">
        <v>0</v>
      </c>
      <c r="E65" s="228"/>
      <c r="F65" s="228">
        <v>0</v>
      </c>
      <c r="G65" s="228"/>
      <c r="H65" s="231"/>
    </row>
    <row r="66" spans="1:8" ht="21.95" hidden="1" customHeight="1" outlineLevel="1" x14ac:dyDescent="0.2">
      <c r="A66" s="344"/>
      <c r="B66" s="354"/>
      <c r="C66" s="73" t="s">
        <v>558</v>
      </c>
      <c r="D66" s="232"/>
      <c r="E66" s="232"/>
      <c r="F66" s="232"/>
      <c r="G66" s="232"/>
      <c r="H66" s="233"/>
    </row>
    <row r="67" spans="1:8" ht="21.95" customHeight="1" collapsed="1" x14ac:dyDescent="0.2">
      <c r="A67" s="260" t="s">
        <v>56</v>
      </c>
      <c r="B67" s="342" t="s">
        <v>993</v>
      </c>
      <c r="C67" s="89" t="s">
        <v>554</v>
      </c>
      <c r="D67" s="234">
        <f>D68</f>
        <v>229</v>
      </c>
      <c r="E67" s="234">
        <f>E68+E69+E70+E71</f>
        <v>100</v>
      </c>
      <c r="F67" s="234">
        <f>F68</f>
        <v>179.6</v>
      </c>
      <c r="G67" s="234">
        <f>G68+G69+G70+G71</f>
        <v>100</v>
      </c>
      <c r="H67" s="234">
        <f>H68</f>
        <v>-21.572052401746717</v>
      </c>
    </row>
    <row r="68" spans="1:8" ht="21.95" customHeight="1" x14ac:dyDescent="0.2">
      <c r="A68" s="260"/>
      <c r="B68" s="342"/>
      <c r="C68" s="89" t="s">
        <v>555</v>
      </c>
      <c r="D68" s="234">
        <f>D73+D78</f>
        <v>229</v>
      </c>
      <c r="E68" s="234">
        <f>D68/D67*100</f>
        <v>100</v>
      </c>
      <c r="F68" s="234">
        <v>179.6</v>
      </c>
      <c r="G68" s="234">
        <f>F68/F67*100</f>
        <v>100</v>
      </c>
      <c r="H68" s="234">
        <f>F68/D68*100-100</f>
        <v>-21.572052401746717</v>
      </c>
    </row>
    <row r="69" spans="1:8" ht="21.95" customHeight="1" x14ac:dyDescent="0.2">
      <c r="A69" s="260"/>
      <c r="B69" s="342"/>
      <c r="C69" s="89" t="s">
        <v>556</v>
      </c>
      <c r="D69" s="234">
        <v>0</v>
      </c>
      <c r="E69" s="234">
        <v>0</v>
      </c>
      <c r="F69" s="234">
        <v>0</v>
      </c>
      <c r="G69" s="234">
        <v>0</v>
      </c>
      <c r="H69" s="224" t="s">
        <v>84</v>
      </c>
    </row>
    <row r="70" spans="1:8" ht="21.95" customHeight="1" x14ac:dyDescent="0.2">
      <c r="A70" s="260"/>
      <c r="B70" s="342"/>
      <c r="C70" s="89" t="s">
        <v>557</v>
      </c>
      <c r="D70" s="234">
        <v>0</v>
      </c>
      <c r="E70" s="234">
        <v>0</v>
      </c>
      <c r="F70" s="234">
        <v>0</v>
      </c>
      <c r="G70" s="234">
        <v>0</v>
      </c>
      <c r="H70" s="224" t="s">
        <v>84</v>
      </c>
    </row>
    <row r="71" spans="1:8" ht="21.95" customHeight="1" x14ac:dyDescent="0.2">
      <c r="A71" s="260"/>
      <c r="B71" s="342"/>
      <c r="C71" s="89" t="s">
        <v>558</v>
      </c>
      <c r="D71" s="234">
        <v>0</v>
      </c>
      <c r="E71" s="234">
        <v>0</v>
      </c>
      <c r="F71" s="234">
        <v>0</v>
      </c>
      <c r="G71" s="234">
        <v>0</v>
      </c>
      <c r="H71" s="224" t="s">
        <v>84</v>
      </c>
    </row>
    <row r="72" spans="1:8" ht="21.95" customHeight="1" x14ac:dyDescent="0.2">
      <c r="A72" s="355" t="s">
        <v>58</v>
      </c>
      <c r="B72" s="343" t="s">
        <v>59</v>
      </c>
      <c r="C72" s="87" t="s">
        <v>554</v>
      </c>
      <c r="D72" s="225">
        <f>D73</f>
        <v>162</v>
      </c>
      <c r="E72" s="225">
        <f>E73+E74+E75+E76</f>
        <v>100</v>
      </c>
      <c r="F72" s="225">
        <f>F73</f>
        <v>120.4</v>
      </c>
      <c r="G72" s="225">
        <f>G73+G74+G75+G76</f>
        <v>100</v>
      </c>
      <c r="H72" s="225">
        <f>H73</f>
        <v>-25.679012345679013</v>
      </c>
    </row>
    <row r="73" spans="1:8" ht="21.95" customHeight="1" x14ac:dyDescent="0.2">
      <c r="A73" s="279"/>
      <c r="B73" s="343"/>
      <c r="C73" s="87" t="s">
        <v>555</v>
      </c>
      <c r="D73" s="225">
        <v>162</v>
      </c>
      <c r="E73" s="225">
        <f>D73/D72*100</f>
        <v>100</v>
      </c>
      <c r="F73" s="225">
        <v>120.4</v>
      </c>
      <c r="G73" s="225">
        <f>F73/F72*100</f>
        <v>100</v>
      </c>
      <c r="H73" s="225">
        <f>F73/D73*100-100</f>
        <v>-25.679012345679013</v>
      </c>
    </row>
    <row r="74" spans="1:8" ht="21.95" customHeight="1" x14ac:dyDescent="0.2">
      <c r="A74" s="279"/>
      <c r="B74" s="343"/>
      <c r="C74" s="87" t="s">
        <v>556</v>
      </c>
      <c r="D74" s="225">
        <v>0</v>
      </c>
      <c r="E74" s="225">
        <v>0</v>
      </c>
      <c r="F74" s="225">
        <v>0</v>
      </c>
      <c r="G74" s="225">
        <v>0</v>
      </c>
      <c r="H74" s="224" t="s">
        <v>84</v>
      </c>
    </row>
    <row r="75" spans="1:8" ht="21.95" customHeight="1" x14ac:dyDescent="0.2">
      <c r="A75" s="279"/>
      <c r="B75" s="343"/>
      <c r="C75" s="87" t="s">
        <v>557</v>
      </c>
      <c r="D75" s="225">
        <v>0</v>
      </c>
      <c r="E75" s="225">
        <v>0</v>
      </c>
      <c r="F75" s="225">
        <v>0</v>
      </c>
      <c r="G75" s="225">
        <v>0</v>
      </c>
      <c r="H75" s="224" t="s">
        <v>84</v>
      </c>
    </row>
    <row r="76" spans="1:8" ht="21.95" customHeight="1" x14ac:dyDescent="0.2">
      <c r="A76" s="279"/>
      <c r="B76" s="343"/>
      <c r="C76" s="87" t="s">
        <v>558</v>
      </c>
      <c r="D76" s="225">
        <v>0</v>
      </c>
      <c r="E76" s="225">
        <v>0</v>
      </c>
      <c r="F76" s="225">
        <v>0</v>
      </c>
      <c r="G76" s="225">
        <v>0</v>
      </c>
      <c r="H76" s="224" t="s">
        <v>84</v>
      </c>
    </row>
    <row r="77" spans="1:8" ht="21.95" customHeight="1" x14ac:dyDescent="0.2">
      <c r="A77" s="279" t="s">
        <v>563</v>
      </c>
      <c r="B77" s="343" t="s">
        <v>564</v>
      </c>
      <c r="C77" s="87" t="s">
        <v>554</v>
      </c>
      <c r="D77" s="225">
        <f>D78</f>
        <v>67</v>
      </c>
      <c r="E77" s="225">
        <f>E78+E79+E80+E81</f>
        <v>100</v>
      </c>
      <c r="F77" s="225">
        <f>F78</f>
        <v>59.1</v>
      </c>
      <c r="G77" s="225">
        <f>G78+G79+G80+G81</f>
        <v>100</v>
      </c>
      <c r="H77" s="225">
        <f>F77/D77*100-100</f>
        <v>-11.791044776119392</v>
      </c>
    </row>
    <row r="78" spans="1:8" ht="21.95" customHeight="1" x14ac:dyDescent="0.2">
      <c r="A78" s="279"/>
      <c r="B78" s="343"/>
      <c r="C78" s="87" t="s">
        <v>555</v>
      </c>
      <c r="D78" s="225">
        <v>67</v>
      </c>
      <c r="E78" s="225">
        <f>D78/D77*100</f>
        <v>100</v>
      </c>
      <c r="F78" s="225">
        <v>59.1</v>
      </c>
      <c r="G78" s="225">
        <f>F78/F77*100</f>
        <v>100</v>
      </c>
      <c r="H78" s="225">
        <f>F78/D78*100-100</f>
        <v>-11.791044776119392</v>
      </c>
    </row>
    <row r="79" spans="1:8" ht="21.95" customHeight="1" x14ac:dyDescent="0.2">
      <c r="A79" s="279"/>
      <c r="B79" s="343"/>
      <c r="C79" s="87" t="s">
        <v>556</v>
      </c>
      <c r="D79" s="225">
        <v>0</v>
      </c>
      <c r="E79" s="225">
        <v>0</v>
      </c>
      <c r="F79" s="225">
        <v>0</v>
      </c>
      <c r="G79" s="225">
        <v>0</v>
      </c>
      <c r="H79" s="224" t="s">
        <v>84</v>
      </c>
    </row>
    <row r="80" spans="1:8" ht="21.95" customHeight="1" x14ac:dyDescent="0.2">
      <c r="A80" s="279"/>
      <c r="B80" s="343"/>
      <c r="C80" s="87" t="s">
        <v>557</v>
      </c>
      <c r="D80" s="225">
        <v>0</v>
      </c>
      <c r="E80" s="225">
        <v>0</v>
      </c>
      <c r="F80" s="225">
        <v>0</v>
      </c>
      <c r="G80" s="225">
        <v>0</v>
      </c>
      <c r="H80" s="224" t="s">
        <v>84</v>
      </c>
    </row>
    <row r="81" spans="1:8" ht="21.95" customHeight="1" x14ac:dyDescent="0.2">
      <c r="A81" s="279"/>
      <c r="B81" s="343"/>
      <c r="C81" s="87" t="s">
        <v>558</v>
      </c>
      <c r="D81" s="225">
        <v>0</v>
      </c>
      <c r="E81" s="225">
        <v>0</v>
      </c>
      <c r="F81" s="225">
        <v>0</v>
      </c>
      <c r="G81" s="225">
        <v>0</v>
      </c>
      <c r="H81" s="224" t="s">
        <v>84</v>
      </c>
    </row>
    <row r="82" spans="1:8" ht="21.95" customHeight="1" x14ac:dyDescent="0.2">
      <c r="A82" s="260" t="s">
        <v>62</v>
      </c>
      <c r="B82" s="342" t="s">
        <v>994</v>
      </c>
      <c r="C82" s="89" t="s">
        <v>554</v>
      </c>
      <c r="D82" s="234">
        <f>D83+D85+D86</f>
        <v>5359</v>
      </c>
      <c r="E82" s="234">
        <f>ROUND((E83+E84+E85+E86),1)</f>
        <v>100</v>
      </c>
      <c r="F82" s="234">
        <f>F83+F84+F85+F86</f>
        <v>4376</v>
      </c>
      <c r="G82" s="234">
        <f>ROUND((G83+G84+G85+G86),1)</f>
        <v>100</v>
      </c>
      <c r="H82" s="234">
        <f>F82/D82*100-100</f>
        <v>-18.342974435529015</v>
      </c>
    </row>
    <row r="83" spans="1:8" ht="21.95" customHeight="1" x14ac:dyDescent="0.2">
      <c r="A83" s="260"/>
      <c r="B83" s="342"/>
      <c r="C83" s="89" t="s">
        <v>555</v>
      </c>
      <c r="D83" s="234">
        <f>D88+D93</f>
        <v>1845</v>
      </c>
      <c r="E83" s="234">
        <f>ROUND((D83/D82*100),1)</f>
        <v>34.4</v>
      </c>
      <c r="F83" s="234">
        <f>F88+F93</f>
        <v>1593.5</v>
      </c>
      <c r="G83" s="234">
        <f>F83/F82*100</f>
        <v>36.414533820840951</v>
      </c>
      <c r="H83" s="234">
        <f>F83/D83*100-100</f>
        <v>-13.631436314363143</v>
      </c>
    </row>
    <row r="84" spans="1:8" ht="21.95" customHeight="1" x14ac:dyDescent="0.2">
      <c r="A84" s="260"/>
      <c r="B84" s="342"/>
      <c r="C84" s="89" t="s">
        <v>556</v>
      </c>
      <c r="D84" s="234">
        <v>0</v>
      </c>
      <c r="E84" s="234">
        <v>0</v>
      </c>
      <c r="F84" s="234">
        <v>0</v>
      </c>
      <c r="G84" s="234">
        <v>0</v>
      </c>
      <c r="H84" s="234" t="s">
        <v>84</v>
      </c>
    </row>
    <row r="85" spans="1:8" ht="21.95" customHeight="1" x14ac:dyDescent="0.2">
      <c r="A85" s="260"/>
      <c r="B85" s="342"/>
      <c r="C85" s="89" t="s">
        <v>557</v>
      </c>
      <c r="D85" s="234">
        <f>D100</f>
        <v>1678</v>
      </c>
      <c r="E85" s="234">
        <f>ROUND((D85/D82*100),1)</f>
        <v>31.3</v>
      </c>
      <c r="F85" s="234">
        <f>F100</f>
        <v>1258.5</v>
      </c>
      <c r="G85" s="234">
        <f>ROUND(F85/F82*100,1)</f>
        <v>28.8</v>
      </c>
      <c r="H85" s="234">
        <f>F85/D85*100-100</f>
        <v>-25</v>
      </c>
    </row>
    <row r="86" spans="1:8" ht="21.95" customHeight="1" x14ac:dyDescent="0.2">
      <c r="A86" s="260"/>
      <c r="B86" s="342"/>
      <c r="C86" s="89" t="s">
        <v>558</v>
      </c>
      <c r="D86" s="234">
        <f>D91+D96</f>
        <v>1836</v>
      </c>
      <c r="E86" s="234">
        <f>ROUND((D86/D82*100),1)</f>
        <v>34.299999999999997</v>
      </c>
      <c r="F86" s="234">
        <f>F91+F96</f>
        <v>1524</v>
      </c>
      <c r="G86" s="234">
        <f>F86/F82*100</f>
        <v>34.826325411334551</v>
      </c>
      <c r="H86" s="234">
        <f>F86/D86*100-100</f>
        <v>-16.993464052287578</v>
      </c>
    </row>
    <row r="87" spans="1:8" ht="21.95" customHeight="1" x14ac:dyDescent="0.2">
      <c r="A87" s="279" t="s">
        <v>64</v>
      </c>
      <c r="B87" s="343" t="s">
        <v>565</v>
      </c>
      <c r="C87" s="87" t="s">
        <v>554</v>
      </c>
      <c r="D87" s="225">
        <f>D88+D91</f>
        <v>3656</v>
      </c>
      <c r="E87" s="225">
        <f>E88+E89+E90+E91</f>
        <v>100</v>
      </c>
      <c r="F87" s="225">
        <f>F88+F89+F90+F91</f>
        <v>3117.5</v>
      </c>
      <c r="G87" s="225">
        <f>G88+G89+G90+G91</f>
        <v>100</v>
      </c>
      <c r="H87" s="225">
        <f>F87/D87*100-100</f>
        <v>-14.729212253829331</v>
      </c>
    </row>
    <row r="88" spans="1:8" ht="21.95" customHeight="1" x14ac:dyDescent="0.2">
      <c r="A88" s="279"/>
      <c r="B88" s="343"/>
      <c r="C88" s="87" t="s">
        <v>555</v>
      </c>
      <c r="D88" s="225">
        <v>1820</v>
      </c>
      <c r="E88" s="225">
        <f>D88/D87*100</f>
        <v>49.781181619256017</v>
      </c>
      <c r="F88" s="225">
        <v>1593.5</v>
      </c>
      <c r="G88" s="225">
        <f>F88/F87*100</f>
        <v>51.114675220529271</v>
      </c>
      <c r="H88" s="225">
        <f>F88/D88*100-100</f>
        <v>-12.445054945054949</v>
      </c>
    </row>
    <row r="89" spans="1:8" ht="21.95" customHeight="1" x14ac:dyDescent="0.2">
      <c r="A89" s="279"/>
      <c r="B89" s="343"/>
      <c r="C89" s="87" t="s">
        <v>556</v>
      </c>
      <c r="D89" s="225">
        <v>0</v>
      </c>
      <c r="E89" s="225">
        <v>0</v>
      </c>
      <c r="F89" s="225">
        <v>0</v>
      </c>
      <c r="G89" s="225">
        <v>0</v>
      </c>
      <c r="H89" s="224" t="s">
        <v>84</v>
      </c>
    </row>
    <row r="90" spans="1:8" ht="21.95" customHeight="1" x14ac:dyDescent="0.2">
      <c r="A90" s="279"/>
      <c r="B90" s="343"/>
      <c r="C90" s="87" t="s">
        <v>557</v>
      </c>
      <c r="D90" s="225">
        <v>0</v>
      </c>
      <c r="E90" s="225">
        <v>0</v>
      </c>
      <c r="F90" s="225">
        <v>0</v>
      </c>
      <c r="G90" s="225">
        <v>0</v>
      </c>
      <c r="H90" s="224" t="s">
        <v>84</v>
      </c>
    </row>
    <row r="91" spans="1:8" ht="21.95" customHeight="1" x14ac:dyDescent="0.2">
      <c r="A91" s="279"/>
      <c r="B91" s="343"/>
      <c r="C91" s="87" t="s">
        <v>558</v>
      </c>
      <c r="D91" s="225">
        <v>1836</v>
      </c>
      <c r="E91" s="225">
        <f>D91/D87*100</f>
        <v>50.218818380743983</v>
      </c>
      <c r="F91" s="225">
        <v>1524</v>
      </c>
      <c r="G91" s="225">
        <f>F91/F87*100</f>
        <v>48.885324779470729</v>
      </c>
      <c r="H91" s="225">
        <f>F91/D91*100-100</f>
        <v>-16.993464052287578</v>
      </c>
    </row>
    <row r="92" spans="1:8" ht="21.95" customHeight="1" x14ac:dyDescent="0.2">
      <c r="A92" s="279" t="s">
        <v>67</v>
      </c>
      <c r="B92" s="343" t="s">
        <v>566</v>
      </c>
      <c r="C92" s="87" t="s">
        <v>554</v>
      </c>
      <c r="D92" s="225">
        <f>D93+D96</f>
        <v>25</v>
      </c>
      <c r="E92" s="225">
        <f>E93+E94+E95+E96</f>
        <v>100</v>
      </c>
      <c r="F92" s="225">
        <f>F93+F94+F95+F96</f>
        <v>0</v>
      </c>
      <c r="G92" s="225">
        <v>0</v>
      </c>
      <c r="H92" s="225">
        <f>F92/D92*100-100</f>
        <v>-100</v>
      </c>
    </row>
    <row r="93" spans="1:8" ht="21.95" customHeight="1" x14ac:dyDescent="0.2">
      <c r="A93" s="279"/>
      <c r="B93" s="343"/>
      <c r="C93" s="87" t="s">
        <v>555</v>
      </c>
      <c r="D93" s="225">
        <v>25</v>
      </c>
      <c r="E93" s="225">
        <f>D93/D92*100</f>
        <v>100</v>
      </c>
      <c r="F93" s="225">
        <v>0</v>
      </c>
      <c r="G93" s="225">
        <v>0</v>
      </c>
      <c r="H93" s="225">
        <f>F93/D93*100-100</f>
        <v>-100</v>
      </c>
    </row>
    <row r="94" spans="1:8" ht="21.95" customHeight="1" x14ac:dyDescent="0.2">
      <c r="A94" s="279"/>
      <c r="B94" s="343"/>
      <c r="C94" s="87" t="s">
        <v>556</v>
      </c>
      <c r="D94" s="225">
        <v>0</v>
      </c>
      <c r="E94" s="225">
        <v>0</v>
      </c>
      <c r="F94" s="225">
        <v>0</v>
      </c>
      <c r="G94" s="225">
        <v>0</v>
      </c>
      <c r="H94" s="224" t="s">
        <v>84</v>
      </c>
    </row>
    <row r="95" spans="1:8" ht="21.95" customHeight="1" x14ac:dyDescent="0.2">
      <c r="A95" s="279"/>
      <c r="B95" s="343"/>
      <c r="C95" s="87" t="s">
        <v>557</v>
      </c>
      <c r="D95" s="225">
        <v>0</v>
      </c>
      <c r="E95" s="225">
        <v>0</v>
      </c>
      <c r="F95" s="225">
        <v>0</v>
      </c>
      <c r="G95" s="225">
        <v>0</v>
      </c>
      <c r="H95" s="224" t="s">
        <v>84</v>
      </c>
    </row>
    <row r="96" spans="1:8" ht="21.95" customHeight="1" x14ac:dyDescent="0.2">
      <c r="A96" s="279"/>
      <c r="B96" s="343"/>
      <c r="C96" s="87" t="s">
        <v>558</v>
      </c>
      <c r="D96" s="225">
        <v>0</v>
      </c>
      <c r="E96" s="225">
        <v>0</v>
      </c>
      <c r="F96" s="225">
        <v>0</v>
      </c>
      <c r="G96" s="225">
        <v>0</v>
      </c>
      <c r="H96" s="224" t="s">
        <v>84</v>
      </c>
    </row>
    <row r="97" spans="1:8" ht="21.95" customHeight="1" x14ac:dyDescent="0.2">
      <c r="A97" s="279" t="s">
        <v>69</v>
      </c>
      <c r="B97" s="343" t="s">
        <v>567</v>
      </c>
      <c r="C97" s="87" t="s">
        <v>554</v>
      </c>
      <c r="D97" s="225">
        <f>D100</f>
        <v>1678</v>
      </c>
      <c r="E97" s="225">
        <f>E98+E99+E100+E101</f>
        <v>100</v>
      </c>
      <c r="F97" s="225">
        <f>F100</f>
        <v>1258.5</v>
      </c>
      <c r="G97" s="225">
        <f>G98+G99+G100+G101</f>
        <v>100</v>
      </c>
      <c r="H97" s="225">
        <f>F97/D97*100-100</f>
        <v>-25</v>
      </c>
    </row>
    <row r="98" spans="1:8" ht="21.95" customHeight="1" x14ac:dyDescent="0.2">
      <c r="A98" s="279"/>
      <c r="B98" s="343"/>
      <c r="C98" s="87" t="s">
        <v>555</v>
      </c>
      <c r="D98" s="225">
        <v>0</v>
      </c>
      <c r="E98" s="225">
        <v>0</v>
      </c>
      <c r="F98" s="225">
        <v>0</v>
      </c>
      <c r="G98" s="225">
        <v>0</v>
      </c>
      <c r="H98" s="224" t="s">
        <v>84</v>
      </c>
    </row>
    <row r="99" spans="1:8" ht="21.95" customHeight="1" x14ac:dyDescent="0.2">
      <c r="A99" s="279"/>
      <c r="B99" s="343"/>
      <c r="C99" s="87" t="s">
        <v>556</v>
      </c>
      <c r="D99" s="225">
        <v>0</v>
      </c>
      <c r="E99" s="225">
        <v>0</v>
      </c>
      <c r="F99" s="225">
        <v>0</v>
      </c>
      <c r="G99" s="225">
        <v>0</v>
      </c>
      <c r="H99" s="224" t="s">
        <v>84</v>
      </c>
    </row>
    <row r="100" spans="1:8" ht="21.95" customHeight="1" x14ac:dyDescent="0.2">
      <c r="A100" s="279"/>
      <c r="B100" s="343"/>
      <c r="C100" s="87" t="s">
        <v>557</v>
      </c>
      <c r="D100" s="225">
        <v>1678</v>
      </c>
      <c r="E100" s="225">
        <f>D100/D97*100</f>
        <v>100</v>
      </c>
      <c r="F100" s="225">
        <v>1258.5</v>
      </c>
      <c r="G100" s="225">
        <f>F100/F97*100</f>
        <v>100</v>
      </c>
      <c r="H100" s="225">
        <f>F100/D100*100-100</f>
        <v>-25</v>
      </c>
    </row>
    <row r="101" spans="1:8" ht="21.95" customHeight="1" x14ac:dyDescent="0.2">
      <c r="A101" s="279"/>
      <c r="B101" s="343"/>
      <c r="C101" s="87" t="s">
        <v>558</v>
      </c>
      <c r="D101" s="225">
        <v>0</v>
      </c>
      <c r="E101" s="225">
        <v>0</v>
      </c>
      <c r="F101" s="225">
        <v>0</v>
      </c>
      <c r="G101" s="225">
        <v>0</v>
      </c>
      <c r="H101" s="224" t="s">
        <v>84</v>
      </c>
    </row>
    <row r="102" spans="1:8" ht="21.95" customHeight="1" x14ac:dyDescent="0.2">
      <c r="A102" s="260" t="s">
        <v>568</v>
      </c>
      <c r="B102" s="342" t="s">
        <v>990</v>
      </c>
      <c r="C102" s="89" t="s">
        <v>554</v>
      </c>
      <c r="D102" s="234">
        <f>D103+D104+D105+D106</f>
        <v>11739</v>
      </c>
      <c r="E102" s="234">
        <f>E103+E104+E105+E106</f>
        <v>100</v>
      </c>
      <c r="F102" s="234">
        <f>F103+F104+F105+F106</f>
        <v>7478.3</v>
      </c>
      <c r="G102" s="234">
        <f>G103+G104+G105+G106</f>
        <v>100</v>
      </c>
      <c r="H102" s="234">
        <f>F102/D102*100-100</f>
        <v>-36.295255132464433</v>
      </c>
    </row>
    <row r="103" spans="1:8" ht="21.95" customHeight="1" x14ac:dyDescent="0.2">
      <c r="A103" s="365"/>
      <c r="B103" s="342"/>
      <c r="C103" s="89" t="s">
        <v>555</v>
      </c>
      <c r="D103" s="234">
        <f>D108+D113+D118</f>
        <v>11739</v>
      </c>
      <c r="E103" s="234">
        <f>D103/D102*100</f>
        <v>100</v>
      </c>
      <c r="F103" s="234">
        <f>F108+F113+F118</f>
        <v>7478.3</v>
      </c>
      <c r="G103" s="234">
        <f>F103/F102*100</f>
        <v>100</v>
      </c>
      <c r="H103" s="234">
        <f>F103/D103*100-100</f>
        <v>-36.295255132464433</v>
      </c>
    </row>
    <row r="104" spans="1:8" ht="21.95" customHeight="1" x14ac:dyDescent="0.2">
      <c r="A104" s="365"/>
      <c r="B104" s="342"/>
      <c r="C104" s="89" t="s">
        <v>556</v>
      </c>
      <c r="D104" s="234">
        <v>0</v>
      </c>
      <c r="E104" s="234">
        <v>0</v>
      </c>
      <c r="F104" s="234">
        <v>0</v>
      </c>
      <c r="G104" s="234">
        <v>0</v>
      </c>
      <c r="H104" s="224" t="s">
        <v>84</v>
      </c>
    </row>
    <row r="105" spans="1:8" ht="21.95" customHeight="1" x14ac:dyDescent="0.2">
      <c r="A105" s="365"/>
      <c r="B105" s="342"/>
      <c r="C105" s="89" t="s">
        <v>557</v>
      </c>
      <c r="D105" s="234">
        <f>D110+D115+D120</f>
        <v>0</v>
      </c>
      <c r="E105" s="234">
        <f>D105/D102*100</f>
        <v>0</v>
      </c>
      <c r="F105" s="234">
        <f>F110+F115+F120</f>
        <v>0</v>
      </c>
      <c r="G105" s="234">
        <f>F105/F102*100</f>
        <v>0</v>
      </c>
      <c r="H105" s="224" t="s">
        <v>84</v>
      </c>
    </row>
    <row r="106" spans="1:8" ht="21.95" customHeight="1" x14ac:dyDescent="0.2">
      <c r="A106" s="365"/>
      <c r="B106" s="342"/>
      <c r="C106" s="89" t="s">
        <v>558</v>
      </c>
      <c r="D106" s="234">
        <v>0</v>
      </c>
      <c r="E106" s="234">
        <v>0</v>
      </c>
      <c r="F106" s="234">
        <v>0</v>
      </c>
      <c r="G106" s="234">
        <v>0</v>
      </c>
      <c r="H106" s="224" t="s">
        <v>84</v>
      </c>
    </row>
    <row r="107" spans="1:8" ht="21.95" customHeight="1" x14ac:dyDescent="0.2">
      <c r="A107" s="366" t="s">
        <v>74</v>
      </c>
      <c r="B107" s="343" t="s">
        <v>75</v>
      </c>
      <c r="C107" s="87" t="s">
        <v>554</v>
      </c>
      <c r="D107" s="225">
        <f>D108+D109+D110+D111</f>
        <v>9849</v>
      </c>
      <c r="E107" s="225">
        <f>E108+E109+E110+E111</f>
        <v>100</v>
      </c>
      <c r="F107" s="225">
        <f>F108+F109+F110+F111</f>
        <v>6427.5</v>
      </c>
      <c r="G107" s="225">
        <f>G108+G109+G110+G111</f>
        <v>100</v>
      </c>
      <c r="H107" s="225">
        <f>F107/D107*100-100</f>
        <v>-34.73956746877856</v>
      </c>
    </row>
    <row r="108" spans="1:8" ht="21.95" customHeight="1" x14ac:dyDescent="0.2">
      <c r="A108" s="366"/>
      <c r="B108" s="343"/>
      <c r="C108" s="87" t="s">
        <v>555</v>
      </c>
      <c r="D108" s="225">
        <v>9849</v>
      </c>
      <c r="E108" s="225">
        <f>D108/D107*100</f>
        <v>100</v>
      </c>
      <c r="F108" s="225">
        <v>6427.5</v>
      </c>
      <c r="G108" s="225">
        <f>F108/F107*100</f>
        <v>100</v>
      </c>
      <c r="H108" s="225">
        <f>F108/D108*100-100</f>
        <v>-34.73956746877856</v>
      </c>
    </row>
    <row r="109" spans="1:8" ht="21.95" customHeight="1" x14ac:dyDescent="0.2">
      <c r="A109" s="366"/>
      <c r="B109" s="343"/>
      <c r="C109" s="87" t="s">
        <v>556</v>
      </c>
      <c r="D109" s="225">
        <v>0</v>
      </c>
      <c r="E109" s="225">
        <v>0</v>
      </c>
      <c r="F109" s="225">
        <v>0</v>
      </c>
      <c r="G109" s="225">
        <v>0</v>
      </c>
      <c r="H109" s="224" t="s">
        <v>84</v>
      </c>
    </row>
    <row r="110" spans="1:8" ht="21.95" customHeight="1" x14ac:dyDescent="0.2">
      <c r="A110" s="366"/>
      <c r="B110" s="343"/>
      <c r="C110" s="87" t="s">
        <v>557</v>
      </c>
      <c r="D110" s="225">
        <v>0</v>
      </c>
      <c r="E110" s="225">
        <v>0</v>
      </c>
      <c r="F110" s="225">
        <v>0</v>
      </c>
      <c r="G110" s="225">
        <v>0</v>
      </c>
      <c r="H110" s="224" t="s">
        <v>84</v>
      </c>
    </row>
    <row r="111" spans="1:8" ht="21.95" customHeight="1" x14ac:dyDescent="0.2">
      <c r="A111" s="366"/>
      <c r="B111" s="343"/>
      <c r="C111" s="87" t="s">
        <v>558</v>
      </c>
      <c r="D111" s="225">
        <v>0</v>
      </c>
      <c r="E111" s="225">
        <v>0</v>
      </c>
      <c r="F111" s="225">
        <v>0</v>
      </c>
      <c r="G111" s="225">
        <v>0</v>
      </c>
      <c r="H111" s="224" t="s">
        <v>84</v>
      </c>
    </row>
    <row r="112" spans="1:8" ht="21.95" customHeight="1" x14ac:dyDescent="0.2">
      <c r="A112" s="366" t="s">
        <v>77</v>
      </c>
      <c r="B112" s="343" t="s">
        <v>78</v>
      </c>
      <c r="C112" s="87" t="s">
        <v>554</v>
      </c>
      <c r="D112" s="225">
        <f>D113</f>
        <v>1590</v>
      </c>
      <c r="E112" s="225">
        <f>E113+E114+E115+E116</f>
        <v>100</v>
      </c>
      <c r="F112" s="225">
        <f>F113</f>
        <v>1050.8</v>
      </c>
      <c r="G112" s="225">
        <f>G113+G114+G115+G116</f>
        <v>100</v>
      </c>
      <c r="H112" s="225">
        <f>F112/D112*100-100</f>
        <v>-33.911949685534594</v>
      </c>
    </row>
    <row r="113" spans="1:8" ht="21.95" customHeight="1" x14ac:dyDescent="0.2">
      <c r="A113" s="366"/>
      <c r="B113" s="343"/>
      <c r="C113" s="87" t="s">
        <v>555</v>
      </c>
      <c r="D113" s="225">
        <v>1590</v>
      </c>
      <c r="E113" s="225">
        <f>D113/D112*100</f>
        <v>100</v>
      </c>
      <c r="F113" s="225">
        <v>1050.8</v>
      </c>
      <c r="G113" s="225">
        <f>F113/F112*100</f>
        <v>100</v>
      </c>
      <c r="H113" s="225">
        <f>F113/D113*100-100</f>
        <v>-33.911949685534594</v>
      </c>
    </row>
    <row r="114" spans="1:8" ht="21.95" customHeight="1" x14ac:dyDescent="0.2">
      <c r="A114" s="366"/>
      <c r="B114" s="343"/>
      <c r="C114" s="87" t="s">
        <v>556</v>
      </c>
      <c r="D114" s="225">
        <v>0</v>
      </c>
      <c r="E114" s="225">
        <v>0</v>
      </c>
      <c r="F114" s="225">
        <v>0</v>
      </c>
      <c r="G114" s="225">
        <v>0</v>
      </c>
      <c r="H114" s="224" t="s">
        <v>84</v>
      </c>
    </row>
    <row r="115" spans="1:8" ht="21.95" customHeight="1" x14ac:dyDescent="0.2">
      <c r="A115" s="366"/>
      <c r="B115" s="343"/>
      <c r="C115" s="87" t="s">
        <v>557</v>
      </c>
      <c r="D115" s="225">
        <v>0</v>
      </c>
      <c r="E115" s="225">
        <v>0</v>
      </c>
      <c r="F115" s="225">
        <v>0</v>
      </c>
      <c r="G115" s="225">
        <v>0</v>
      </c>
      <c r="H115" s="224" t="s">
        <v>84</v>
      </c>
    </row>
    <row r="116" spans="1:8" ht="21.95" customHeight="1" x14ac:dyDescent="0.2">
      <c r="A116" s="366"/>
      <c r="B116" s="343"/>
      <c r="C116" s="87" t="s">
        <v>558</v>
      </c>
      <c r="D116" s="225">
        <v>0</v>
      </c>
      <c r="E116" s="225">
        <v>0</v>
      </c>
      <c r="F116" s="225">
        <v>0</v>
      </c>
      <c r="G116" s="225">
        <v>0</v>
      </c>
      <c r="H116" s="224" t="s">
        <v>84</v>
      </c>
    </row>
    <row r="117" spans="1:8" ht="21.95" customHeight="1" x14ac:dyDescent="0.2">
      <c r="A117" s="366" t="s">
        <v>719</v>
      </c>
      <c r="B117" s="367" t="s">
        <v>865</v>
      </c>
      <c r="C117" s="87" t="s">
        <v>554</v>
      </c>
      <c r="D117" s="225">
        <f>D118+D119+D120+D121</f>
        <v>300</v>
      </c>
      <c r="E117" s="225">
        <f>E118+E119+E120+E121</f>
        <v>100</v>
      </c>
      <c r="F117" s="225">
        <f>F118+F119+F120+F121</f>
        <v>0</v>
      </c>
      <c r="G117" s="225">
        <f>G118+G119+G120+G121</f>
        <v>0</v>
      </c>
      <c r="H117" s="225">
        <f>F117/D117*100-100</f>
        <v>-100</v>
      </c>
    </row>
    <row r="118" spans="1:8" ht="21.95" customHeight="1" x14ac:dyDescent="0.2">
      <c r="A118" s="366"/>
      <c r="B118" s="368"/>
      <c r="C118" s="87" t="s">
        <v>555</v>
      </c>
      <c r="D118" s="225">
        <v>300</v>
      </c>
      <c r="E118" s="225">
        <f>D118/D117*100</f>
        <v>100</v>
      </c>
      <c r="F118" s="225">
        <v>0</v>
      </c>
      <c r="G118" s="225">
        <v>0</v>
      </c>
      <c r="H118" s="225">
        <f>F118/D118*100-100</f>
        <v>-100</v>
      </c>
    </row>
    <row r="119" spans="1:8" ht="21.95" customHeight="1" x14ac:dyDescent="0.2">
      <c r="A119" s="366"/>
      <c r="B119" s="368"/>
      <c r="C119" s="87" t="s">
        <v>556</v>
      </c>
      <c r="D119" s="225">
        <v>0</v>
      </c>
      <c r="E119" s="225">
        <v>0</v>
      </c>
      <c r="F119" s="225">
        <v>0</v>
      </c>
      <c r="G119" s="225">
        <v>0</v>
      </c>
      <c r="H119" s="224" t="s">
        <v>84</v>
      </c>
    </row>
    <row r="120" spans="1:8" ht="21.95" customHeight="1" x14ac:dyDescent="0.2">
      <c r="A120" s="366"/>
      <c r="B120" s="368"/>
      <c r="C120" s="87" t="s">
        <v>557</v>
      </c>
      <c r="D120" s="225">
        <v>0</v>
      </c>
      <c r="E120" s="225">
        <v>0</v>
      </c>
      <c r="F120" s="225">
        <v>0</v>
      </c>
      <c r="G120" s="225">
        <v>0</v>
      </c>
      <c r="H120" s="224" t="s">
        <v>84</v>
      </c>
    </row>
    <row r="121" spans="1:8" ht="21.95" customHeight="1" x14ac:dyDescent="0.2">
      <c r="A121" s="366"/>
      <c r="B121" s="369"/>
      <c r="C121" s="87" t="s">
        <v>558</v>
      </c>
      <c r="D121" s="225">
        <v>0</v>
      </c>
      <c r="E121" s="225">
        <v>0</v>
      </c>
      <c r="F121" s="225">
        <v>0</v>
      </c>
      <c r="G121" s="225">
        <v>0</v>
      </c>
      <c r="H121" s="224" t="s">
        <v>84</v>
      </c>
    </row>
    <row r="122" spans="1:8" ht="21.95" customHeight="1" x14ac:dyDescent="0.2">
      <c r="A122" s="359" t="s">
        <v>862</v>
      </c>
      <c r="B122" s="361" t="s">
        <v>995</v>
      </c>
      <c r="C122" s="89" t="s">
        <v>554</v>
      </c>
      <c r="D122" s="234">
        <f>D127+D132</f>
        <v>4110</v>
      </c>
      <c r="E122" s="234">
        <f>E123+E124+E125+E126</f>
        <v>100</v>
      </c>
      <c r="F122" s="234">
        <f t="shared" ref="F122:F123" si="0">F127+F132</f>
        <v>3499.8</v>
      </c>
      <c r="G122" s="234">
        <f>G123+G124+G125+G126</f>
        <v>100</v>
      </c>
      <c r="H122" s="234">
        <f>F122/D122*100-100</f>
        <v>-14.846715328467155</v>
      </c>
    </row>
    <row r="123" spans="1:8" ht="21.95" customHeight="1" x14ac:dyDescent="0.2">
      <c r="A123" s="360"/>
      <c r="B123" s="362"/>
      <c r="C123" s="89" t="s">
        <v>555</v>
      </c>
      <c r="D123" s="234">
        <f>D128+D133</f>
        <v>4110</v>
      </c>
      <c r="E123" s="234">
        <f>D123/D122*100</f>
        <v>100</v>
      </c>
      <c r="F123" s="234">
        <f t="shared" si="0"/>
        <v>3499.8</v>
      </c>
      <c r="G123" s="234">
        <f>F123/F122*100</f>
        <v>100</v>
      </c>
      <c r="H123" s="234">
        <f>F123/D123*100-100</f>
        <v>-14.846715328467155</v>
      </c>
    </row>
    <row r="124" spans="1:8" ht="21.95" customHeight="1" x14ac:dyDescent="0.2">
      <c r="A124" s="360"/>
      <c r="B124" s="362"/>
      <c r="C124" s="89" t="s">
        <v>556</v>
      </c>
      <c r="D124" s="234">
        <v>0</v>
      </c>
      <c r="E124" s="234">
        <v>0</v>
      </c>
      <c r="F124" s="234">
        <v>0</v>
      </c>
      <c r="G124" s="234">
        <v>0</v>
      </c>
      <c r="H124" s="224" t="s">
        <v>84</v>
      </c>
    </row>
    <row r="125" spans="1:8" ht="21.95" customHeight="1" x14ac:dyDescent="0.2">
      <c r="A125" s="360"/>
      <c r="B125" s="362"/>
      <c r="C125" s="89" t="s">
        <v>557</v>
      </c>
      <c r="D125" s="234">
        <v>0</v>
      </c>
      <c r="E125" s="234">
        <v>0</v>
      </c>
      <c r="F125" s="234">
        <v>0</v>
      </c>
      <c r="G125" s="234">
        <v>0</v>
      </c>
      <c r="H125" s="224" t="s">
        <v>84</v>
      </c>
    </row>
    <row r="126" spans="1:8" ht="21.95" customHeight="1" x14ac:dyDescent="0.2">
      <c r="A126" s="268"/>
      <c r="B126" s="363"/>
      <c r="C126" s="89" t="s">
        <v>558</v>
      </c>
      <c r="D126" s="234">
        <v>0</v>
      </c>
      <c r="E126" s="234">
        <v>0</v>
      </c>
      <c r="F126" s="234">
        <v>0</v>
      </c>
      <c r="G126" s="234">
        <v>0</v>
      </c>
      <c r="H126" s="224" t="s">
        <v>84</v>
      </c>
    </row>
    <row r="127" spans="1:8" ht="21.95" hidden="1" customHeight="1" x14ac:dyDescent="0.2">
      <c r="A127" s="333" t="s">
        <v>863</v>
      </c>
      <c r="B127" s="343" t="s">
        <v>864</v>
      </c>
      <c r="C127" s="87" t="s">
        <v>554</v>
      </c>
      <c r="D127" s="225">
        <f>D128+D129+D130+D131</f>
        <v>0</v>
      </c>
      <c r="E127" s="225">
        <f>E128+E129+E130+E131</f>
        <v>0</v>
      </c>
      <c r="F127" s="225">
        <f>F128+F129+F130+F131</f>
        <v>0</v>
      </c>
      <c r="G127" s="225">
        <v>0</v>
      </c>
      <c r="H127" s="225"/>
    </row>
    <row r="128" spans="1:8" ht="21.95" hidden="1" customHeight="1" x14ac:dyDescent="0.2">
      <c r="A128" s="334"/>
      <c r="B128" s="358"/>
      <c r="C128" s="87" t="s">
        <v>555</v>
      </c>
      <c r="D128" s="225">
        <v>0</v>
      </c>
      <c r="E128" s="225">
        <v>0</v>
      </c>
      <c r="F128" s="225">
        <v>0</v>
      </c>
      <c r="G128" s="225">
        <v>0</v>
      </c>
      <c r="H128" s="225"/>
    </row>
    <row r="129" spans="1:8" ht="21.95" hidden="1" customHeight="1" x14ac:dyDescent="0.2">
      <c r="A129" s="334"/>
      <c r="B129" s="358"/>
      <c r="C129" s="87" t="s">
        <v>556</v>
      </c>
      <c r="D129" s="225"/>
      <c r="E129" s="225"/>
      <c r="F129" s="225"/>
      <c r="G129" s="225"/>
      <c r="H129" s="225"/>
    </row>
    <row r="130" spans="1:8" ht="21.95" hidden="1" customHeight="1" x14ac:dyDescent="0.2">
      <c r="A130" s="334"/>
      <c r="B130" s="358"/>
      <c r="C130" s="87" t="s">
        <v>557</v>
      </c>
      <c r="D130" s="225"/>
      <c r="E130" s="225"/>
      <c r="F130" s="225"/>
      <c r="G130" s="225"/>
      <c r="H130" s="225"/>
    </row>
    <row r="131" spans="1:8" ht="21.95" hidden="1" customHeight="1" x14ac:dyDescent="0.2">
      <c r="A131" s="335"/>
      <c r="B131" s="358"/>
      <c r="C131" s="87" t="s">
        <v>558</v>
      </c>
      <c r="D131" s="225"/>
      <c r="E131" s="225"/>
      <c r="F131" s="225"/>
      <c r="G131" s="225"/>
      <c r="H131" s="225"/>
    </row>
    <row r="132" spans="1:8" ht="21.95" customHeight="1" x14ac:dyDescent="0.2">
      <c r="A132" s="333" t="s">
        <v>863</v>
      </c>
      <c r="B132" s="343" t="s">
        <v>996</v>
      </c>
      <c r="C132" s="87" t="s">
        <v>554</v>
      </c>
      <c r="D132" s="225">
        <f>D133+D134+D135+D136</f>
        <v>4110</v>
      </c>
      <c r="E132" s="225">
        <f>E133+E134+E135+E136</f>
        <v>0</v>
      </c>
      <c r="F132" s="225">
        <f>F133+F134+F135+F136</f>
        <v>3499.8</v>
      </c>
      <c r="G132" s="225">
        <f>G133+G134+G135+G136</f>
        <v>100</v>
      </c>
      <c r="H132" s="225">
        <f>F132/D132*100-100</f>
        <v>-14.846715328467155</v>
      </c>
    </row>
    <row r="133" spans="1:8" ht="21.95" customHeight="1" x14ac:dyDescent="0.2">
      <c r="A133" s="334"/>
      <c r="B133" s="364"/>
      <c r="C133" s="87" t="s">
        <v>555</v>
      </c>
      <c r="D133" s="225">
        <v>4110</v>
      </c>
      <c r="E133" s="225">
        <v>0</v>
      </c>
      <c r="F133" s="225">
        <v>3499.8</v>
      </c>
      <c r="G133" s="225">
        <f>F133/F132*100</f>
        <v>100</v>
      </c>
      <c r="H133" s="225">
        <f>F133/D133*100-100</f>
        <v>-14.846715328467155</v>
      </c>
    </row>
    <row r="134" spans="1:8" ht="21.95" customHeight="1" x14ac:dyDescent="0.25">
      <c r="A134" s="334"/>
      <c r="B134" s="364"/>
      <c r="C134" s="32" t="s">
        <v>556</v>
      </c>
      <c r="D134" s="225">
        <v>0</v>
      </c>
      <c r="E134" s="225">
        <v>0</v>
      </c>
      <c r="F134" s="225">
        <v>0</v>
      </c>
      <c r="G134" s="225">
        <v>0</v>
      </c>
      <c r="H134" s="224" t="s">
        <v>84</v>
      </c>
    </row>
    <row r="135" spans="1:8" ht="21.95" customHeight="1" x14ac:dyDescent="0.2">
      <c r="A135" s="334"/>
      <c r="B135" s="364"/>
      <c r="C135" s="87" t="s">
        <v>557</v>
      </c>
      <c r="D135" s="225">
        <v>0</v>
      </c>
      <c r="E135" s="225">
        <v>0</v>
      </c>
      <c r="F135" s="225">
        <v>0</v>
      </c>
      <c r="G135" s="225">
        <v>0</v>
      </c>
      <c r="H135" s="224" t="s">
        <v>84</v>
      </c>
    </row>
    <row r="136" spans="1:8" ht="21.95" customHeight="1" x14ac:dyDescent="0.2">
      <c r="A136" s="335"/>
      <c r="B136" s="364"/>
      <c r="C136" s="87" t="s">
        <v>558</v>
      </c>
      <c r="D136" s="225">
        <v>0</v>
      </c>
      <c r="E136" s="225">
        <v>0</v>
      </c>
      <c r="F136" s="225">
        <v>0</v>
      </c>
      <c r="G136" s="225">
        <v>0</v>
      </c>
      <c r="H136" s="224" t="s">
        <v>84</v>
      </c>
    </row>
    <row r="137" spans="1:8" s="3" customFormat="1" ht="21.95" customHeight="1" x14ac:dyDescent="0.2">
      <c r="A137" s="356">
        <v>2</v>
      </c>
      <c r="B137" s="357" t="s">
        <v>1065</v>
      </c>
      <c r="C137" s="235" t="s">
        <v>554</v>
      </c>
      <c r="D137" s="220">
        <f>D138+D139+D140+D141</f>
        <v>2365529</v>
      </c>
      <c r="E137" s="220">
        <f>E138+E139+E140+E141</f>
        <v>100</v>
      </c>
      <c r="F137" s="220">
        <f>F138+F139+F140+F141</f>
        <v>1571361.9000000001</v>
      </c>
      <c r="G137" s="220">
        <f>G138+G139+G140+G141</f>
        <v>99.999999999999986</v>
      </c>
      <c r="H137" s="220">
        <f>F137/D137*100-100</f>
        <v>-33.572494778123612</v>
      </c>
    </row>
    <row r="138" spans="1:8" s="3" customFormat="1" ht="21.95" customHeight="1" x14ac:dyDescent="0.2">
      <c r="A138" s="356"/>
      <c r="B138" s="357"/>
      <c r="C138" s="235" t="s">
        <v>555</v>
      </c>
      <c r="D138" s="220">
        <f>D143+D188+D243+D278+D293+D313+D348+D363</f>
        <v>882712</v>
      </c>
      <c r="E138" s="220">
        <f>D138/$D$137*100</f>
        <v>37.315627920858297</v>
      </c>
      <c r="F138" s="220">
        <f>F143+F188+F243+F278+F293+F313+F348+F363</f>
        <v>658202.6</v>
      </c>
      <c r="G138" s="220">
        <f>F138/$F$137*100</f>
        <v>41.887397168023476</v>
      </c>
      <c r="H138" s="220">
        <f>F138/D138*100-100</f>
        <v>-25.434048704447207</v>
      </c>
    </row>
    <row r="139" spans="1:8" s="3" customFormat="1" ht="21.95" customHeight="1" x14ac:dyDescent="0.2">
      <c r="A139" s="356"/>
      <c r="B139" s="357"/>
      <c r="C139" s="235" t="s">
        <v>556</v>
      </c>
      <c r="D139" s="220">
        <f>D144+D189+D244+D279+D294+D314+D349+D364</f>
        <v>185471</v>
      </c>
      <c r="E139" s="220">
        <f>D139/$D$137*100</f>
        <v>7.8405718129010467</v>
      </c>
      <c r="F139" s="220">
        <f>F144+F189+F244+F279+F294+F314+F349+F364</f>
        <v>142883.20000000001</v>
      </c>
      <c r="G139" s="220">
        <f t="shared" ref="G139:G141" si="1">F139/$F$137*100</f>
        <v>9.0929530619267265</v>
      </c>
      <c r="H139" s="220">
        <f t="shared" ref="H139:H202" si="2">F139/D139*100-100</f>
        <v>-22.961972491656368</v>
      </c>
    </row>
    <row r="140" spans="1:8" s="3" customFormat="1" ht="21.95" customHeight="1" x14ac:dyDescent="0.2">
      <c r="A140" s="356"/>
      <c r="B140" s="357"/>
      <c r="C140" s="235" t="s">
        <v>557</v>
      </c>
      <c r="D140" s="220">
        <f>D145+D190+D245+D280+D295+D315+D350+D365</f>
        <v>1160048</v>
      </c>
      <c r="E140" s="220">
        <f t="shared" ref="E140:E141" si="3">D140/$D$137*100</f>
        <v>49.039686260451681</v>
      </c>
      <c r="F140" s="220">
        <f>F145+F190+F245+F280+F295+F315+F350+F365</f>
        <v>682116.3</v>
      </c>
      <c r="G140" s="220">
        <f t="shared" si="1"/>
        <v>43.409242644867483</v>
      </c>
      <c r="H140" s="220">
        <f t="shared" si="2"/>
        <v>-41.199303821910817</v>
      </c>
    </row>
    <row r="141" spans="1:8" s="3" customFormat="1" ht="21.95" customHeight="1" x14ac:dyDescent="0.2">
      <c r="A141" s="356"/>
      <c r="B141" s="357"/>
      <c r="C141" s="235" t="s">
        <v>558</v>
      </c>
      <c r="D141" s="220">
        <f>D146+D191+D246+D281+D296+D316+D351+D366</f>
        <v>137298</v>
      </c>
      <c r="E141" s="220">
        <f t="shared" si="3"/>
        <v>5.8041140057889802</v>
      </c>
      <c r="F141" s="220">
        <f>F146+F191+F246+F281+F296+F316+F351+F366</f>
        <v>88159.8</v>
      </c>
      <c r="G141" s="220">
        <f t="shared" si="1"/>
        <v>5.6104071251823022</v>
      </c>
      <c r="H141" s="220">
        <f t="shared" si="2"/>
        <v>-35.789450683913813</v>
      </c>
    </row>
    <row r="142" spans="1:8" ht="21.95" customHeight="1" x14ac:dyDescent="0.2">
      <c r="A142" s="260" t="s">
        <v>82</v>
      </c>
      <c r="B142" s="342" t="s">
        <v>867</v>
      </c>
      <c r="C142" s="88" t="s">
        <v>554</v>
      </c>
      <c r="D142" s="234">
        <f>D143+D144+D145+D146</f>
        <v>991659</v>
      </c>
      <c r="E142" s="234">
        <f>E143+E144+E145+E146</f>
        <v>100</v>
      </c>
      <c r="F142" s="234">
        <f>F143+F144+F145+F146</f>
        <v>654708.5</v>
      </c>
      <c r="G142" s="234">
        <f>G143+G144+G145+G146</f>
        <v>66.021535628678805</v>
      </c>
      <c r="H142" s="234">
        <f t="shared" si="2"/>
        <v>-33.978464371321195</v>
      </c>
    </row>
    <row r="143" spans="1:8" ht="21.95" customHeight="1" x14ac:dyDescent="0.2">
      <c r="A143" s="260"/>
      <c r="B143" s="342"/>
      <c r="C143" s="88" t="s">
        <v>555</v>
      </c>
      <c r="D143" s="234">
        <v>378630</v>
      </c>
      <c r="E143" s="234">
        <f>D143/$D$142*100</f>
        <v>38.181471655074979</v>
      </c>
      <c r="F143" s="234">
        <v>243772.4</v>
      </c>
      <c r="G143" s="234">
        <f>F143/$D$142*100</f>
        <v>24.582280804187729</v>
      </c>
      <c r="H143" s="234">
        <f t="shared" si="2"/>
        <v>-35.617251670496259</v>
      </c>
    </row>
    <row r="144" spans="1:8" ht="21.95" customHeight="1" x14ac:dyDescent="0.2">
      <c r="A144" s="260"/>
      <c r="B144" s="342"/>
      <c r="C144" s="88" t="s">
        <v>556</v>
      </c>
      <c r="D144" s="234">
        <v>185471</v>
      </c>
      <c r="E144" s="234">
        <f t="shared" ref="E144:G146" si="4">D144/$D$142*100</f>
        <v>18.703102578608171</v>
      </c>
      <c r="F144" s="234">
        <v>142883.20000000001</v>
      </c>
      <c r="G144" s="234">
        <f t="shared" si="4"/>
        <v>14.40850130942189</v>
      </c>
      <c r="H144" s="234">
        <f t="shared" si="2"/>
        <v>-22.961972491656368</v>
      </c>
    </row>
    <row r="145" spans="1:8" ht="21.95" customHeight="1" x14ac:dyDescent="0.2">
      <c r="A145" s="260"/>
      <c r="B145" s="342"/>
      <c r="C145" s="88" t="s">
        <v>557</v>
      </c>
      <c r="D145" s="234">
        <v>345148</v>
      </c>
      <c r="E145" s="234">
        <f t="shared" si="4"/>
        <v>34.805109417652638</v>
      </c>
      <c r="F145" s="234">
        <v>214231.5</v>
      </c>
      <c r="G145" s="234">
        <f t="shared" si="4"/>
        <v>21.603343488033687</v>
      </c>
      <c r="H145" s="234">
        <f t="shared" si="2"/>
        <v>-37.930539942285627</v>
      </c>
    </row>
    <row r="146" spans="1:8" ht="21.95" customHeight="1" x14ac:dyDescent="0.2">
      <c r="A146" s="260"/>
      <c r="B146" s="342"/>
      <c r="C146" s="88" t="s">
        <v>558</v>
      </c>
      <c r="D146" s="234">
        <v>82410</v>
      </c>
      <c r="E146" s="234">
        <f t="shared" si="4"/>
        <v>8.3103163486642089</v>
      </c>
      <c r="F146" s="234">
        <v>53821.4</v>
      </c>
      <c r="G146" s="234">
        <f t="shared" si="4"/>
        <v>5.4274100270355037</v>
      </c>
      <c r="H146" s="234">
        <f t="shared" si="2"/>
        <v>-34.690692877078021</v>
      </c>
    </row>
    <row r="147" spans="1:8" ht="21.95" customHeight="1" x14ac:dyDescent="0.2">
      <c r="A147" s="332" t="s">
        <v>625</v>
      </c>
      <c r="B147" s="343" t="s">
        <v>868</v>
      </c>
      <c r="C147" s="4" t="s">
        <v>554</v>
      </c>
      <c r="D147" s="225">
        <f>D148+D149+D150+D151</f>
        <v>301517</v>
      </c>
      <c r="E147" s="225">
        <f>E148+E149+E150+E151</f>
        <v>100</v>
      </c>
      <c r="F147" s="225">
        <f>F148+F149+F150+F151</f>
        <v>189265.7</v>
      </c>
      <c r="G147" s="225">
        <f>G148+G149+G150+G151</f>
        <v>100</v>
      </c>
      <c r="H147" s="225">
        <f t="shared" si="2"/>
        <v>-37.228846134712136</v>
      </c>
    </row>
    <row r="148" spans="1:8" ht="21.95" customHeight="1" x14ac:dyDescent="0.2">
      <c r="A148" s="332"/>
      <c r="B148" s="343"/>
      <c r="C148" s="4" t="s">
        <v>555</v>
      </c>
      <c r="D148" s="119">
        <v>0</v>
      </c>
      <c r="E148" s="225">
        <f>D148/$D$147*100</f>
        <v>0</v>
      </c>
      <c r="F148" s="119">
        <v>0</v>
      </c>
      <c r="G148" s="225">
        <f>F148/$F$147*100</f>
        <v>0</v>
      </c>
      <c r="H148" s="225" t="s">
        <v>84</v>
      </c>
    </row>
    <row r="149" spans="1:8" ht="21.95" customHeight="1" x14ac:dyDescent="0.2">
      <c r="A149" s="332"/>
      <c r="B149" s="343"/>
      <c r="C149" s="4" t="s">
        <v>556</v>
      </c>
      <c r="D149" s="119">
        <v>0</v>
      </c>
      <c r="E149" s="225">
        <f t="shared" ref="E149:E151" si="5">D149/$D$147*100</f>
        <v>0</v>
      </c>
      <c r="F149" s="119">
        <v>0</v>
      </c>
      <c r="G149" s="225">
        <f t="shared" ref="G149:G151" si="6">F149/$F$147*100</f>
        <v>0</v>
      </c>
      <c r="H149" s="225" t="s">
        <v>84</v>
      </c>
    </row>
    <row r="150" spans="1:8" ht="21.95" customHeight="1" x14ac:dyDescent="0.2">
      <c r="A150" s="332"/>
      <c r="B150" s="343"/>
      <c r="C150" s="4" t="s">
        <v>557</v>
      </c>
      <c r="D150" s="103">
        <v>301517</v>
      </c>
      <c r="E150" s="225">
        <f t="shared" si="5"/>
        <v>100</v>
      </c>
      <c r="F150" s="103">
        <v>189265.7</v>
      </c>
      <c r="G150" s="225">
        <f t="shared" si="6"/>
        <v>100</v>
      </c>
      <c r="H150" s="225">
        <f t="shared" si="2"/>
        <v>-37.228846134712136</v>
      </c>
    </row>
    <row r="151" spans="1:8" ht="21.95" customHeight="1" x14ac:dyDescent="0.2">
      <c r="A151" s="332"/>
      <c r="B151" s="343"/>
      <c r="C151" s="4" t="s">
        <v>558</v>
      </c>
      <c r="D151" s="119">
        <v>0</v>
      </c>
      <c r="E151" s="225">
        <f t="shared" si="5"/>
        <v>0</v>
      </c>
      <c r="F151" s="119">
        <v>0</v>
      </c>
      <c r="G151" s="225">
        <f t="shared" si="6"/>
        <v>0</v>
      </c>
      <c r="H151" s="225" t="s">
        <v>84</v>
      </c>
    </row>
    <row r="152" spans="1:8" ht="21.95" customHeight="1" x14ac:dyDescent="0.2">
      <c r="A152" s="332" t="s">
        <v>626</v>
      </c>
      <c r="B152" s="343" t="s">
        <v>869</v>
      </c>
      <c r="C152" s="4" t="s">
        <v>554</v>
      </c>
      <c r="D152" s="225">
        <f>D153+D154+D155+D156</f>
        <v>326842</v>
      </c>
      <c r="E152" s="225">
        <f>E153+E154+E155+E156</f>
        <v>100</v>
      </c>
      <c r="F152" s="225">
        <f>F153+F154+F155+F156</f>
        <v>254511</v>
      </c>
      <c r="G152" s="225">
        <f>G153+G154+G155+G156</f>
        <v>100</v>
      </c>
      <c r="H152" s="225">
        <f t="shared" si="2"/>
        <v>-22.130264776252744</v>
      </c>
    </row>
    <row r="153" spans="1:8" ht="21.95" customHeight="1" x14ac:dyDescent="0.2">
      <c r="A153" s="332"/>
      <c r="B153" s="343"/>
      <c r="C153" s="4" t="s">
        <v>555</v>
      </c>
      <c r="D153" s="103">
        <v>232201</v>
      </c>
      <c r="E153" s="225">
        <f>D153/$D$152*100</f>
        <v>71.043807099454781</v>
      </c>
      <c r="F153" s="103">
        <v>191634.1</v>
      </c>
      <c r="G153" s="225">
        <f>F153/$F$152*100</f>
        <v>75.295016718334367</v>
      </c>
      <c r="H153" s="225">
        <f t="shared" si="2"/>
        <v>-17.470596595191239</v>
      </c>
    </row>
    <row r="154" spans="1:8" ht="21.95" customHeight="1" x14ac:dyDescent="0.2">
      <c r="A154" s="332"/>
      <c r="B154" s="343"/>
      <c r="C154" s="4" t="s">
        <v>556</v>
      </c>
      <c r="D154" s="119">
        <v>0</v>
      </c>
      <c r="E154" s="225">
        <f t="shared" ref="E154:E156" si="7">D154/$D$152*100</f>
        <v>0</v>
      </c>
      <c r="F154" s="119">
        <v>0</v>
      </c>
      <c r="G154" s="225">
        <f t="shared" ref="G154:G156" si="8">F154/$F$152*100</f>
        <v>0</v>
      </c>
      <c r="H154" s="225" t="s">
        <v>84</v>
      </c>
    </row>
    <row r="155" spans="1:8" ht="21.95" customHeight="1" x14ac:dyDescent="0.2">
      <c r="A155" s="332"/>
      <c r="B155" s="343"/>
      <c r="C155" s="4" t="s">
        <v>557</v>
      </c>
      <c r="D155" s="119">
        <v>12231</v>
      </c>
      <c r="E155" s="225">
        <f t="shared" si="7"/>
        <v>3.742175118252856</v>
      </c>
      <c r="F155" s="119">
        <v>9055.5</v>
      </c>
      <c r="G155" s="225">
        <f t="shared" si="8"/>
        <v>3.5579994577837497</v>
      </c>
      <c r="H155" s="225">
        <f t="shared" si="2"/>
        <v>-25.962717684571984</v>
      </c>
    </row>
    <row r="156" spans="1:8" ht="21.95" customHeight="1" x14ac:dyDescent="0.2">
      <c r="A156" s="332"/>
      <c r="B156" s="343"/>
      <c r="C156" s="4" t="s">
        <v>558</v>
      </c>
      <c r="D156" s="103">
        <v>82410</v>
      </c>
      <c r="E156" s="225">
        <f t="shared" si="7"/>
        <v>25.214017782292363</v>
      </c>
      <c r="F156" s="103">
        <v>53821.4</v>
      </c>
      <c r="G156" s="225">
        <f t="shared" si="8"/>
        <v>21.146983823881875</v>
      </c>
      <c r="H156" s="225">
        <f t="shared" si="2"/>
        <v>-34.690692877078021</v>
      </c>
    </row>
    <row r="157" spans="1:8" ht="21.95" customHeight="1" x14ac:dyDescent="0.2">
      <c r="A157" s="332" t="s">
        <v>627</v>
      </c>
      <c r="B157" s="343" t="s">
        <v>870</v>
      </c>
      <c r="C157" s="4" t="s">
        <v>554</v>
      </c>
      <c r="D157" s="225">
        <f>D158+D159+D160+D161</f>
        <v>107380</v>
      </c>
      <c r="E157" s="225">
        <f>E158+E159+E160+E161</f>
        <v>99.999999999999986</v>
      </c>
      <c r="F157" s="225">
        <f>F158+F159+F160+F161</f>
        <v>57759.5</v>
      </c>
      <c r="G157" s="225">
        <f>G158+G159+G160+G161</f>
        <v>100</v>
      </c>
      <c r="H157" s="225">
        <f t="shared" si="2"/>
        <v>-46.210188116967778</v>
      </c>
    </row>
    <row r="158" spans="1:8" ht="21.95" customHeight="1" x14ac:dyDescent="0.2">
      <c r="A158" s="332"/>
      <c r="B158" s="343"/>
      <c r="C158" s="4" t="s">
        <v>555</v>
      </c>
      <c r="D158" s="103">
        <v>84384</v>
      </c>
      <c r="E158" s="225">
        <f>D158/$D$157*100</f>
        <v>78.584466381076538</v>
      </c>
      <c r="F158" s="103">
        <v>48062.3</v>
      </c>
      <c r="G158" s="225">
        <f>F158/$F$157*100</f>
        <v>83.211073503060106</v>
      </c>
      <c r="H158" s="225">
        <f t="shared" si="2"/>
        <v>-43.04334945013273</v>
      </c>
    </row>
    <row r="159" spans="1:8" ht="21.95" customHeight="1" x14ac:dyDescent="0.2">
      <c r="A159" s="332"/>
      <c r="B159" s="343"/>
      <c r="C159" s="4" t="s">
        <v>556</v>
      </c>
      <c r="D159" s="119">
        <v>0</v>
      </c>
      <c r="E159" s="225">
        <f t="shared" ref="E159:E161" si="9">D159/$D$157*100</f>
        <v>0</v>
      </c>
      <c r="F159" s="119">
        <v>0</v>
      </c>
      <c r="G159" s="225">
        <f t="shared" ref="G159:G161" si="10">F159/$F$157*100</f>
        <v>0</v>
      </c>
      <c r="H159" s="225" t="s">
        <v>84</v>
      </c>
    </row>
    <row r="160" spans="1:8" ht="21.95" customHeight="1" x14ac:dyDescent="0.2">
      <c r="A160" s="332"/>
      <c r="B160" s="343"/>
      <c r="C160" s="4" t="s">
        <v>557</v>
      </c>
      <c r="D160" s="119">
        <v>22996</v>
      </c>
      <c r="E160" s="225">
        <f t="shared" si="9"/>
        <v>21.415533618923448</v>
      </c>
      <c r="F160" s="119">
        <v>9697.2000000000007</v>
      </c>
      <c r="G160" s="225">
        <f t="shared" si="10"/>
        <v>16.788926496939897</v>
      </c>
      <c r="H160" s="225">
        <f t="shared" si="2"/>
        <v>-57.830927117759607</v>
      </c>
    </row>
    <row r="161" spans="1:8" ht="21.95" customHeight="1" x14ac:dyDescent="0.2">
      <c r="A161" s="332"/>
      <c r="B161" s="343"/>
      <c r="C161" s="4" t="s">
        <v>558</v>
      </c>
      <c r="D161" s="103">
        <v>0</v>
      </c>
      <c r="E161" s="225">
        <f t="shared" si="9"/>
        <v>0</v>
      </c>
      <c r="F161" s="103">
        <v>0</v>
      </c>
      <c r="G161" s="225">
        <f t="shared" si="10"/>
        <v>0</v>
      </c>
      <c r="H161" s="225" t="s">
        <v>84</v>
      </c>
    </row>
    <row r="162" spans="1:8" ht="21.95" customHeight="1" x14ac:dyDescent="0.2">
      <c r="A162" s="317" t="s">
        <v>871</v>
      </c>
      <c r="B162" s="343" t="s">
        <v>1287</v>
      </c>
      <c r="C162" s="4" t="s">
        <v>554</v>
      </c>
      <c r="D162" s="225">
        <f>D163+D164+D165+D166</f>
        <v>32490</v>
      </c>
      <c r="E162" s="225">
        <f>E163+E164+E165+E166</f>
        <v>100</v>
      </c>
      <c r="F162" s="225">
        <f>F163+F164+F165+F166</f>
        <v>23486.799999999999</v>
      </c>
      <c r="G162" s="225">
        <f>G163+G164+G165+G166</f>
        <v>100</v>
      </c>
      <c r="H162" s="225">
        <f t="shared" si="2"/>
        <v>-27.710680209295163</v>
      </c>
    </row>
    <row r="163" spans="1:8" ht="21.95" customHeight="1" x14ac:dyDescent="0.2">
      <c r="A163" s="318"/>
      <c r="B163" s="343"/>
      <c r="C163" s="4" t="s">
        <v>555</v>
      </c>
      <c r="D163" s="103">
        <v>32490</v>
      </c>
      <c r="E163" s="225">
        <f>D163/$D$162*100</f>
        <v>100</v>
      </c>
      <c r="F163" s="103">
        <v>23486.799999999999</v>
      </c>
      <c r="G163" s="225">
        <f>F163/$F$162*100</f>
        <v>100</v>
      </c>
      <c r="H163" s="225">
        <f t="shared" si="2"/>
        <v>-27.710680209295163</v>
      </c>
    </row>
    <row r="164" spans="1:8" ht="21.95" customHeight="1" x14ac:dyDescent="0.2">
      <c r="A164" s="318"/>
      <c r="B164" s="343"/>
      <c r="C164" s="4" t="s">
        <v>556</v>
      </c>
      <c r="D164" s="103">
        <v>0</v>
      </c>
      <c r="E164" s="225">
        <f t="shared" ref="E164:E166" si="11">D164/$D$162*100</f>
        <v>0</v>
      </c>
      <c r="F164" s="103">
        <v>0</v>
      </c>
      <c r="G164" s="225">
        <f t="shared" ref="G164:G166" si="12">F164/$F$162*100</f>
        <v>0</v>
      </c>
      <c r="H164" s="225" t="s">
        <v>84</v>
      </c>
    </row>
    <row r="165" spans="1:8" ht="21.95" customHeight="1" x14ac:dyDescent="0.2">
      <c r="A165" s="318"/>
      <c r="B165" s="343"/>
      <c r="C165" s="4" t="s">
        <v>557</v>
      </c>
      <c r="D165" s="103">
        <v>0</v>
      </c>
      <c r="E165" s="225">
        <f t="shared" si="11"/>
        <v>0</v>
      </c>
      <c r="F165" s="103">
        <v>0</v>
      </c>
      <c r="G165" s="225">
        <f t="shared" si="12"/>
        <v>0</v>
      </c>
      <c r="H165" s="225" t="s">
        <v>84</v>
      </c>
    </row>
    <row r="166" spans="1:8" ht="21.95" customHeight="1" x14ac:dyDescent="0.2">
      <c r="A166" s="319"/>
      <c r="B166" s="343"/>
      <c r="C166" s="4" t="s">
        <v>558</v>
      </c>
      <c r="D166" s="103">
        <v>0</v>
      </c>
      <c r="E166" s="225">
        <f t="shared" si="11"/>
        <v>0</v>
      </c>
      <c r="F166" s="103">
        <v>0</v>
      </c>
      <c r="G166" s="225">
        <f t="shared" si="12"/>
        <v>0</v>
      </c>
      <c r="H166" s="225" t="s">
        <v>84</v>
      </c>
    </row>
    <row r="167" spans="1:8" ht="21.95" customHeight="1" x14ac:dyDescent="0.2">
      <c r="A167" s="317" t="s">
        <v>872</v>
      </c>
      <c r="B167" s="343" t="s">
        <v>873</v>
      </c>
      <c r="C167" s="4" t="s">
        <v>554</v>
      </c>
      <c r="D167" s="225">
        <f>D168+D169+D170+D171</f>
        <v>1650</v>
      </c>
      <c r="E167" s="225">
        <f>E168+E169+E170+E171</f>
        <v>100</v>
      </c>
      <c r="F167" s="225">
        <f>F168+F169+F170+F171</f>
        <v>1216</v>
      </c>
      <c r="G167" s="225">
        <f>G168+G169+G170+G171</f>
        <v>100</v>
      </c>
      <c r="H167" s="225">
        <f t="shared" si="2"/>
        <v>-26.303030303030312</v>
      </c>
    </row>
    <row r="168" spans="1:8" ht="21.95" customHeight="1" x14ac:dyDescent="0.2">
      <c r="A168" s="318"/>
      <c r="B168" s="343"/>
      <c r="C168" s="4" t="s">
        <v>555</v>
      </c>
      <c r="D168" s="103">
        <v>1650</v>
      </c>
      <c r="E168" s="225">
        <f>D168/$D$167*100</f>
        <v>100</v>
      </c>
      <c r="F168" s="103">
        <v>1216</v>
      </c>
      <c r="G168" s="225">
        <f>F168/$F$167*100</f>
        <v>100</v>
      </c>
      <c r="H168" s="225">
        <f t="shared" si="2"/>
        <v>-26.303030303030312</v>
      </c>
    </row>
    <row r="169" spans="1:8" ht="21.95" customHeight="1" x14ac:dyDescent="0.2">
      <c r="A169" s="318"/>
      <c r="B169" s="343"/>
      <c r="C169" s="4" t="s">
        <v>556</v>
      </c>
      <c r="D169" s="103">
        <v>0</v>
      </c>
      <c r="E169" s="225">
        <f t="shared" ref="E169:E171" si="13">D169/$D$167*100</f>
        <v>0</v>
      </c>
      <c r="F169" s="103">
        <v>0</v>
      </c>
      <c r="G169" s="225">
        <f t="shared" ref="G169:G171" si="14">F169/$F$167*100</f>
        <v>0</v>
      </c>
      <c r="H169" s="225" t="s">
        <v>84</v>
      </c>
    </row>
    <row r="170" spans="1:8" ht="21.95" customHeight="1" x14ac:dyDescent="0.2">
      <c r="A170" s="318"/>
      <c r="B170" s="343"/>
      <c r="C170" s="4" t="s">
        <v>557</v>
      </c>
      <c r="D170" s="103">
        <v>0</v>
      </c>
      <c r="E170" s="225">
        <f t="shared" si="13"/>
        <v>0</v>
      </c>
      <c r="F170" s="103">
        <v>0</v>
      </c>
      <c r="G170" s="225">
        <f t="shared" si="14"/>
        <v>0</v>
      </c>
      <c r="H170" s="225" t="s">
        <v>84</v>
      </c>
    </row>
    <row r="171" spans="1:8" ht="21.95" customHeight="1" x14ac:dyDescent="0.2">
      <c r="A171" s="319"/>
      <c r="B171" s="343"/>
      <c r="C171" s="4" t="s">
        <v>558</v>
      </c>
      <c r="D171" s="103">
        <v>0</v>
      </c>
      <c r="E171" s="225">
        <f t="shared" si="13"/>
        <v>0</v>
      </c>
      <c r="F171" s="103">
        <v>0</v>
      </c>
      <c r="G171" s="225">
        <f t="shared" si="14"/>
        <v>0</v>
      </c>
      <c r="H171" s="225" t="s">
        <v>84</v>
      </c>
    </row>
    <row r="172" spans="1:8" ht="21.95" customHeight="1" x14ac:dyDescent="0.2">
      <c r="A172" s="317" t="s">
        <v>1155</v>
      </c>
      <c r="B172" s="343" t="s">
        <v>1156</v>
      </c>
      <c r="C172" s="4" t="s">
        <v>554</v>
      </c>
      <c r="D172" s="225">
        <f>D173+D174+D175+D176</f>
        <v>73240</v>
      </c>
      <c r="E172" s="225">
        <f>E173+E174+E175+E176</f>
        <v>100</v>
      </c>
      <c r="F172" s="225">
        <f>F173+F174+F175+F176</f>
        <v>33056.699999999997</v>
      </c>
      <c r="G172" s="225">
        <f>G173+G174+G175+G176</f>
        <v>100</v>
      </c>
      <c r="H172" s="225">
        <f t="shared" si="2"/>
        <v>-54.865237575095584</v>
      </c>
    </row>
    <row r="173" spans="1:8" ht="21.95" customHeight="1" x14ac:dyDescent="0.2">
      <c r="A173" s="318"/>
      <c r="B173" s="343"/>
      <c r="C173" s="4" t="s">
        <v>555</v>
      </c>
      <c r="D173" s="103">
        <v>50244</v>
      </c>
      <c r="E173" s="225">
        <f>D173/$D$172*100</f>
        <v>68.60185690879301</v>
      </c>
      <c r="F173" s="103">
        <v>23359.5</v>
      </c>
      <c r="G173" s="225">
        <f>F173/$F$172*100</f>
        <v>70.664948406828273</v>
      </c>
      <c r="H173" s="225">
        <f t="shared" si="2"/>
        <v>-53.507881538094097</v>
      </c>
    </row>
    <row r="174" spans="1:8" ht="21.95" customHeight="1" x14ac:dyDescent="0.2">
      <c r="A174" s="318"/>
      <c r="B174" s="343"/>
      <c r="C174" s="4" t="s">
        <v>556</v>
      </c>
      <c r="D174" s="103">
        <v>0</v>
      </c>
      <c r="E174" s="225">
        <f t="shared" ref="E174:E176" si="15">D174/$D$172*100</f>
        <v>0</v>
      </c>
      <c r="F174" s="103">
        <v>0</v>
      </c>
      <c r="G174" s="225">
        <f t="shared" ref="G174:G176" si="16">F174/$F$172*100</f>
        <v>0</v>
      </c>
      <c r="H174" s="225" t="s">
        <v>84</v>
      </c>
    </row>
    <row r="175" spans="1:8" ht="21.95" customHeight="1" x14ac:dyDescent="0.2">
      <c r="A175" s="318"/>
      <c r="B175" s="343"/>
      <c r="C175" s="4" t="s">
        <v>557</v>
      </c>
      <c r="D175" s="103">
        <v>22996</v>
      </c>
      <c r="E175" s="225">
        <f t="shared" si="15"/>
        <v>31.398143091206993</v>
      </c>
      <c r="F175" s="103">
        <v>9697.2000000000007</v>
      </c>
      <c r="G175" s="225">
        <f t="shared" si="16"/>
        <v>29.335051593171734</v>
      </c>
      <c r="H175" s="225">
        <f t="shared" si="2"/>
        <v>-57.830927117759607</v>
      </c>
    </row>
    <row r="176" spans="1:8" ht="21.95" customHeight="1" x14ac:dyDescent="0.2">
      <c r="A176" s="319"/>
      <c r="B176" s="343"/>
      <c r="C176" s="4" t="s">
        <v>558</v>
      </c>
      <c r="D176" s="103">
        <v>0</v>
      </c>
      <c r="E176" s="225">
        <f t="shared" si="15"/>
        <v>0</v>
      </c>
      <c r="F176" s="103">
        <v>0</v>
      </c>
      <c r="G176" s="225">
        <f t="shared" si="16"/>
        <v>0</v>
      </c>
      <c r="H176" s="225" t="s">
        <v>84</v>
      </c>
    </row>
    <row r="177" spans="1:10" s="3" customFormat="1" ht="21.95" customHeight="1" x14ac:dyDescent="0.2">
      <c r="A177" s="332" t="s">
        <v>628</v>
      </c>
      <c r="B177" s="343" t="s">
        <v>874</v>
      </c>
      <c r="C177" s="4" t="s">
        <v>554</v>
      </c>
      <c r="D177" s="225">
        <f>D178+D179+D180+D181</f>
        <v>1104</v>
      </c>
      <c r="E177" s="225">
        <f>E178+E179+E180+E181</f>
        <v>100</v>
      </c>
      <c r="F177" s="225">
        <f>F178+F179+F180+F181</f>
        <v>519.29999999999995</v>
      </c>
      <c r="G177" s="225">
        <f>G178+G179+G180+G181</f>
        <v>100.00000000000001</v>
      </c>
      <c r="H177" s="225">
        <f t="shared" si="2"/>
        <v>-52.961956521739133</v>
      </c>
    </row>
    <row r="178" spans="1:10" s="3" customFormat="1" ht="21.95" customHeight="1" x14ac:dyDescent="0.2">
      <c r="A178" s="332"/>
      <c r="B178" s="343"/>
      <c r="C178" s="4" t="s">
        <v>555</v>
      </c>
      <c r="D178" s="103">
        <v>428</v>
      </c>
      <c r="E178" s="225">
        <f>D178/$D$177*100</f>
        <v>38.768115942028984</v>
      </c>
      <c r="F178" s="103">
        <v>259.7</v>
      </c>
      <c r="G178" s="225">
        <f>F178/$F$177*100</f>
        <v>50.009628345850189</v>
      </c>
      <c r="H178" s="225">
        <f t="shared" si="2"/>
        <v>-39.322429906542055</v>
      </c>
    </row>
    <row r="179" spans="1:10" s="3" customFormat="1" ht="21.95" customHeight="1" x14ac:dyDescent="0.2">
      <c r="A179" s="332"/>
      <c r="B179" s="343"/>
      <c r="C179" s="4" t="s">
        <v>556</v>
      </c>
      <c r="D179" s="103">
        <v>0</v>
      </c>
      <c r="E179" s="225">
        <f t="shared" ref="E179:E181" si="17">D179/$D$177*100</f>
        <v>0</v>
      </c>
      <c r="F179" s="103">
        <v>0</v>
      </c>
      <c r="G179" s="225">
        <f t="shared" ref="G179:G181" si="18">F179/$F$177*100</f>
        <v>0</v>
      </c>
      <c r="H179" s="225" t="s">
        <v>84</v>
      </c>
    </row>
    <row r="180" spans="1:10" s="3" customFormat="1" ht="21.95" customHeight="1" x14ac:dyDescent="0.2">
      <c r="A180" s="332"/>
      <c r="B180" s="343"/>
      <c r="C180" s="4" t="s">
        <v>557</v>
      </c>
      <c r="D180" s="103">
        <v>676</v>
      </c>
      <c r="E180" s="225">
        <f t="shared" si="17"/>
        <v>61.231884057971023</v>
      </c>
      <c r="F180" s="103">
        <v>259.60000000000002</v>
      </c>
      <c r="G180" s="225">
        <f t="shared" si="18"/>
        <v>49.990371654149826</v>
      </c>
      <c r="H180" s="225">
        <f t="shared" si="2"/>
        <v>-61.597633136094672</v>
      </c>
    </row>
    <row r="181" spans="1:10" s="3" customFormat="1" ht="21.95" customHeight="1" x14ac:dyDescent="0.2">
      <c r="A181" s="332"/>
      <c r="B181" s="343"/>
      <c r="C181" s="4" t="s">
        <v>558</v>
      </c>
      <c r="D181" s="103">
        <v>0</v>
      </c>
      <c r="E181" s="225">
        <f t="shared" si="17"/>
        <v>0</v>
      </c>
      <c r="F181" s="103">
        <v>0</v>
      </c>
      <c r="G181" s="225">
        <f t="shared" si="18"/>
        <v>0</v>
      </c>
      <c r="H181" s="225" t="s">
        <v>84</v>
      </c>
    </row>
    <row r="182" spans="1:10" ht="21.95" customHeight="1" x14ac:dyDescent="0.2">
      <c r="A182" s="332" t="s">
        <v>630</v>
      </c>
      <c r="B182" s="343" t="s">
        <v>1157</v>
      </c>
      <c r="C182" s="4" t="s">
        <v>554</v>
      </c>
      <c r="D182" s="225">
        <f>D183+D184+D185+D186</f>
        <v>254816</v>
      </c>
      <c r="E182" s="225">
        <f>E183+E184+E185+E186</f>
        <v>100</v>
      </c>
      <c r="F182" s="225">
        <f>F183+F184+F185+F186</f>
        <v>152653</v>
      </c>
      <c r="G182" s="225">
        <f>G183+G184+G185+G186</f>
        <v>100</v>
      </c>
      <c r="H182" s="225">
        <f t="shared" si="2"/>
        <v>-40.092851312319475</v>
      </c>
    </row>
    <row r="183" spans="1:10" ht="21.95" customHeight="1" x14ac:dyDescent="0.2">
      <c r="A183" s="332"/>
      <c r="B183" s="343"/>
      <c r="C183" s="4" t="s">
        <v>555</v>
      </c>
      <c r="D183" s="103">
        <v>61617</v>
      </c>
      <c r="E183" s="225">
        <f>D183/$D$182*100</f>
        <v>24.180977646615599</v>
      </c>
      <c r="F183" s="103">
        <v>3816.3</v>
      </c>
      <c r="G183" s="225">
        <f>F183/$F$182*100</f>
        <v>2.4999836229880841</v>
      </c>
      <c r="H183" s="225">
        <f t="shared" si="2"/>
        <v>-93.806417060226892</v>
      </c>
    </row>
    <row r="184" spans="1:10" ht="21.95" customHeight="1" x14ac:dyDescent="0.2">
      <c r="A184" s="332"/>
      <c r="B184" s="343"/>
      <c r="C184" s="4" t="s">
        <v>556</v>
      </c>
      <c r="D184" s="103">
        <v>185471</v>
      </c>
      <c r="E184" s="225">
        <f t="shared" ref="E184:E186" si="19">D184/$D$182*100</f>
        <v>72.786245761647621</v>
      </c>
      <c r="F184" s="103">
        <v>142883.20000000001</v>
      </c>
      <c r="G184" s="225">
        <f t="shared" ref="G184:G186" si="20">F184/$F$182*100</f>
        <v>93.599994759356193</v>
      </c>
      <c r="H184" s="225">
        <f t="shared" si="2"/>
        <v>-22.961972491656368</v>
      </c>
    </row>
    <row r="185" spans="1:10" ht="21.95" customHeight="1" x14ac:dyDescent="0.2">
      <c r="A185" s="332"/>
      <c r="B185" s="343"/>
      <c r="C185" s="4" t="s">
        <v>557</v>
      </c>
      <c r="D185" s="103">
        <v>7728</v>
      </c>
      <c r="E185" s="225">
        <f t="shared" si="19"/>
        <v>3.0327765917367828</v>
      </c>
      <c r="F185" s="103">
        <v>5953.5</v>
      </c>
      <c r="G185" s="225">
        <f t="shared" si="20"/>
        <v>3.9000216176557285</v>
      </c>
      <c r="H185" s="225">
        <f t="shared" si="2"/>
        <v>-22.96195652173914</v>
      </c>
    </row>
    <row r="186" spans="1:10" ht="21.95" customHeight="1" x14ac:dyDescent="0.2">
      <c r="A186" s="332"/>
      <c r="B186" s="343"/>
      <c r="C186" s="4" t="s">
        <v>558</v>
      </c>
      <c r="D186" s="103">
        <v>0</v>
      </c>
      <c r="E186" s="225">
        <f t="shared" si="19"/>
        <v>0</v>
      </c>
      <c r="F186" s="103">
        <v>0</v>
      </c>
      <c r="G186" s="225">
        <f t="shared" si="20"/>
        <v>0</v>
      </c>
      <c r="H186" s="225" t="s">
        <v>84</v>
      </c>
    </row>
    <row r="187" spans="1:10" ht="21.95" customHeight="1" x14ac:dyDescent="0.2">
      <c r="A187" s="370" t="s">
        <v>86</v>
      </c>
      <c r="B187" s="342" t="s">
        <v>87</v>
      </c>
      <c r="C187" s="88" t="s">
        <v>554</v>
      </c>
      <c r="D187" s="234">
        <f>D188+D189+D190+D191</f>
        <v>1067355</v>
      </c>
      <c r="E187" s="234">
        <f>E188+E189+E190+E191</f>
        <v>99.999999999999986</v>
      </c>
      <c r="F187" s="234">
        <f>F188+F189+F190+F191</f>
        <v>676843.4</v>
      </c>
      <c r="G187" s="234">
        <f>G188+G189+G190+G191</f>
        <v>99.999999999999986</v>
      </c>
      <c r="H187" s="234">
        <f t="shared" si="2"/>
        <v>-36.586852546715946</v>
      </c>
    </row>
    <row r="188" spans="1:10" ht="21.95" customHeight="1" x14ac:dyDescent="0.2">
      <c r="A188" s="370"/>
      <c r="B188" s="342"/>
      <c r="C188" s="88" t="s">
        <v>555</v>
      </c>
      <c r="D188" s="234">
        <v>241193</v>
      </c>
      <c r="E188" s="234">
        <f>D188/$D$187*100</f>
        <v>22.597261454717501</v>
      </c>
      <c r="F188" s="234">
        <v>199754.5</v>
      </c>
      <c r="G188" s="234">
        <f>F188/$F$187*100</f>
        <v>29.512661274380452</v>
      </c>
      <c r="H188" s="234">
        <f t="shared" si="2"/>
        <v>-17.180639570800153</v>
      </c>
      <c r="I188" s="36"/>
      <c r="J188" s="36"/>
    </row>
    <row r="189" spans="1:10" ht="21.95" customHeight="1" x14ac:dyDescent="0.2">
      <c r="A189" s="370"/>
      <c r="B189" s="342"/>
      <c r="C189" s="88" t="s">
        <v>556</v>
      </c>
      <c r="D189" s="234">
        <v>0</v>
      </c>
      <c r="E189" s="234">
        <f t="shared" ref="E189:E191" si="21">D189/$D$187*100</f>
        <v>0</v>
      </c>
      <c r="F189" s="234">
        <v>0</v>
      </c>
      <c r="G189" s="234">
        <f t="shared" ref="G189:G191" si="22">F189/$F$187*100</f>
        <v>0</v>
      </c>
      <c r="H189" s="234" t="s">
        <v>84</v>
      </c>
      <c r="I189" s="36"/>
    </row>
    <row r="190" spans="1:10" ht="21.95" customHeight="1" x14ac:dyDescent="0.2">
      <c r="A190" s="370"/>
      <c r="B190" s="342"/>
      <c r="C190" s="88" t="s">
        <v>557</v>
      </c>
      <c r="D190" s="234">
        <v>788620</v>
      </c>
      <c r="E190" s="234">
        <f t="shared" si="21"/>
        <v>73.885445798258303</v>
      </c>
      <c r="F190" s="234">
        <v>453940</v>
      </c>
      <c r="G190" s="234">
        <f t="shared" si="22"/>
        <v>67.067212297556566</v>
      </c>
      <c r="H190" s="234">
        <f t="shared" si="2"/>
        <v>-42.438690370520661</v>
      </c>
      <c r="I190" s="36"/>
    </row>
    <row r="191" spans="1:10" ht="21.95" customHeight="1" x14ac:dyDescent="0.2">
      <c r="A191" s="370"/>
      <c r="B191" s="342"/>
      <c r="C191" s="88" t="s">
        <v>558</v>
      </c>
      <c r="D191" s="234">
        <v>37542</v>
      </c>
      <c r="E191" s="234">
        <f t="shared" si="21"/>
        <v>3.5172927470241859</v>
      </c>
      <c r="F191" s="234">
        <v>23148.9</v>
      </c>
      <c r="G191" s="234">
        <f t="shared" si="22"/>
        <v>3.420126428062976</v>
      </c>
      <c r="H191" s="234">
        <f t="shared" si="2"/>
        <v>-38.338660700015978</v>
      </c>
    </row>
    <row r="192" spans="1:10" ht="21.95" customHeight="1" x14ac:dyDescent="0.2">
      <c r="A192" s="332" t="s">
        <v>644</v>
      </c>
      <c r="B192" s="343" t="s">
        <v>875</v>
      </c>
      <c r="C192" s="4" t="s">
        <v>554</v>
      </c>
      <c r="D192" s="225">
        <f>D193+D194+D195+D196</f>
        <v>663919</v>
      </c>
      <c r="E192" s="225">
        <f>E193+E194+E195+E196</f>
        <v>100</v>
      </c>
      <c r="F192" s="225">
        <f>F193+F194+F195+F196</f>
        <v>440717.2</v>
      </c>
      <c r="G192" s="225">
        <f>G193+G194+G195+G196</f>
        <v>100</v>
      </c>
      <c r="H192" s="225">
        <f t="shared" si="2"/>
        <v>-33.618830007877463</v>
      </c>
    </row>
    <row r="193" spans="1:8" ht="21.95" customHeight="1" x14ac:dyDescent="0.2">
      <c r="A193" s="332"/>
      <c r="B193" s="343"/>
      <c r="C193" s="4" t="s">
        <v>555</v>
      </c>
      <c r="D193" s="103">
        <v>0</v>
      </c>
      <c r="E193" s="225">
        <f>D193/$D$192*100</f>
        <v>0</v>
      </c>
      <c r="F193" s="103">
        <v>0</v>
      </c>
      <c r="G193" s="225">
        <f>F193/$F$192*100</f>
        <v>0</v>
      </c>
      <c r="H193" s="225" t="s">
        <v>84</v>
      </c>
    </row>
    <row r="194" spans="1:8" ht="21.95" customHeight="1" x14ac:dyDescent="0.2">
      <c r="A194" s="332"/>
      <c r="B194" s="343"/>
      <c r="C194" s="4" t="s">
        <v>556</v>
      </c>
      <c r="D194" s="103">
        <v>0</v>
      </c>
      <c r="E194" s="225">
        <f t="shared" ref="E194:E196" si="23">D194/$D$192*100</f>
        <v>0</v>
      </c>
      <c r="F194" s="103">
        <v>0</v>
      </c>
      <c r="G194" s="225">
        <f t="shared" ref="G194:G196" si="24">F194/$F$192*100</f>
        <v>0</v>
      </c>
      <c r="H194" s="225" t="s">
        <v>84</v>
      </c>
    </row>
    <row r="195" spans="1:8" ht="21.95" customHeight="1" x14ac:dyDescent="0.2">
      <c r="A195" s="332"/>
      <c r="B195" s="343"/>
      <c r="C195" s="4" t="s">
        <v>557</v>
      </c>
      <c r="D195" s="103">
        <v>663919</v>
      </c>
      <c r="E195" s="225">
        <f t="shared" si="23"/>
        <v>100</v>
      </c>
      <c r="F195" s="103">
        <v>440717.2</v>
      </c>
      <c r="G195" s="225">
        <f t="shared" si="24"/>
        <v>100</v>
      </c>
      <c r="H195" s="225">
        <f t="shared" si="2"/>
        <v>-33.618830007877463</v>
      </c>
    </row>
    <row r="196" spans="1:8" ht="21.95" customHeight="1" x14ac:dyDescent="0.2">
      <c r="A196" s="332"/>
      <c r="B196" s="343"/>
      <c r="C196" s="4" t="s">
        <v>558</v>
      </c>
      <c r="D196" s="103">
        <v>0</v>
      </c>
      <c r="E196" s="225">
        <f t="shared" si="23"/>
        <v>0</v>
      </c>
      <c r="F196" s="103">
        <v>0</v>
      </c>
      <c r="G196" s="225">
        <f t="shared" si="24"/>
        <v>0</v>
      </c>
      <c r="H196" s="225" t="s">
        <v>84</v>
      </c>
    </row>
    <row r="197" spans="1:8" ht="21.95" customHeight="1" x14ac:dyDescent="0.2">
      <c r="A197" s="332" t="s">
        <v>648</v>
      </c>
      <c r="B197" s="343" t="s">
        <v>876</v>
      </c>
      <c r="C197" s="4" t="s">
        <v>554</v>
      </c>
      <c r="D197" s="225">
        <f>D198+D199+D200+D201</f>
        <v>17462</v>
      </c>
      <c r="E197" s="225">
        <f>E198+E199+E200+E201</f>
        <v>100</v>
      </c>
      <c r="F197" s="225">
        <f>F198+F199+F200+F201</f>
        <v>10755.4</v>
      </c>
      <c r="G197" s="225">
        <f>G198+G199+G200+G201</f>
        <v>100</v>
      </c>
      <c r="H197" s="225">
        <f t="shared" si="2"/>
        <v>-38.406826251288514</v>
      </c>
    </row>
    <row r="198" spans="1:8" ht="21.95" customHeight="1" x14ac:dyDescent="0.2">
      <c r="A198" s="332"/>
      <c r="B198" s="343"/>
      <c r="C198" s="4" t="s">
        <v>555</v>
      </c>
      <c r="D198" s="103">
        <v>0</v>
      </c>
      <c r="E198" s="225">
        <f>D198/$D$197*100</f>
        <v>0</v>
      </c>
      <c r="F198" s="103">
        <v>0</v>
      </c>
      <c r="G198" s="225">
        <f>F198/$F$197*100</f>
        <v>0</v>
      </c>
      <c r="H198" s="225" t="s">
        <v>84</v>
      </c>
    </row>
    <row r="199" spans="1:8" ht="21.95" customHeight="1" x14ac:dyDescent="0.2">
      <c r="A199" s="332"/>
      <c r="B199" s="343"/>
      <c r="C199" s="4" t="s">
        <v>556</v>
      </c>
      <c r="D199" s="103">
        <v>0</v>
      </c>
      <c r="E199" s="225">
        <f t="shared" ref="E199:E201" si="25">D199/$D$197*100</f>
        <v>0</v>
      </c>
      <c r="F199" s="103">
        <v>0</v>
      </c>
      <c r="G199" s="225">
        <f t="shared" ref="G199:G201" si="26">F199/$F$197*100</f>
        <v>0</v>
      </c>
      <c r="H199" s="225" t="s">
        <v>84</v>
      </c>
    </row>
    <row r="200" spans="1:8" ht="21.95" customHeight="1" x14ac:dyDescent="0.2">
      <c r="A200" s="332"/>
      <c r="B200" s="343"/>
      <c r="C200" s="4" t="s">
        <v>557</v>
      </c>
      <c r="D200" s="103">
        <v>0</v>
      </c>
      <c r="E200" s="225">
        <f t="shared" si="25"/>
        <v>0</v>
      </c>
      <c r="F200" s="103">
        <v>0</v>
      </c>
      <c r="G200" s="225">
        <f t="shared" si="26"/>
        <v>0</v>
      </c>
      <c r="H200" s="225" t="s">
        <v>84</v>
      </c>
    </row>
    <row r="201" spans="1:8" ht="21.95" customHeight="1" x14ac:dyDescent="0.2">
      <c r="A201" s="332"/>
      <c r="B201" s="343"/>
      <c r="C201" s="4" t="s">
        <v>558</v>
      </c>
      <c r="D201" s="103">
        <v>17462</v>
      </c>
      <c r="E201" s="225">
        <f t="shared" si="25"/>
        <v>100</v>
      </c>
      <c r="F201" s="103">
        <v>10755.4</v>
      </c>
      <c r="G201" s="225">
        <f t="shared" si="26"/>
        <v>100</v>
      </c>
      <c r="H201" s="225">
        <f t="shared" si="2"/>
        <v>-38.406826251288514</v>
      </c>
    </row>
    <row r="202" spans="1:8" ht="21.95" customHeight="1" x14ac:dyDescent="0.2">
      <c r="A202" s="332" t="s">
        <v>649</v>
      </c>
      <c r="B202" s="343" t="s">
        <v>877</v>
      </c>
      <c r="C202" s="4" t="s">
        <v>554</v>
      </c>
      <c r="D202" s="225">
        <f>D203+D204+D205+D206</f>
        <v>199904</v>
      </c>
      <c r="E202" s="225">
        <f>E203+E204+E205+E206</f>
        <v>100</v>
      </c>
      <c r="F202" s="225">
        <f>F203+F204+F205+F206</f>
        <v>73157.7</v>
      </c>
      <c r="G202" s="225">
        <f>G203+G204+G205+G206</f>
        <v>100</v>
      </c>
      <c r="H202" s="225">
        <f t="shared" si="2"/>
        <v>-63.403583720185694</v>
      </c>
    </row>
    <row r="203" spans="1:8" ht="21.95" customHeight="1" x14ac:dyDescent="0.2">
      <c r="A203" s="332"/>
      <c r="B203" s="343"/>
      <c r="C203" s="4" t="s">
        <v>555</v>
      </c>
      <c r="D203" s="103">
        <v>82818</v>
      </c>
      <c r="E203" s="225">
        <f>D203/$D$202*100</f>
        <v>41.428885865215307</v>
      </c>
      <c r="F203" s="103">
        <v>64606.400000000001</v>
      </c>
      <c r="G203" s="225">
        <f>F203/$F$202*100</f>
        <v>88.311141547642976</v>
      </c>
      <c r="H203" s="225">
        <f t="shared" ref="H203:H263" si="27">F203/D203*100-100</f>
        <v>-21.989905576082492</v>
      </c>
    </row>
    <row r="204" spans="1:8" ht="21.95" customHeight="1" x14ac:dyDescent="0.2">
      <c r="A204" s="332"/>
      <c r="B204" s="343"/>
      <c r="C204" s="4" t="s">
        <v>556</v>
      </c>
      <c r="D204" s="103">
        <v>0</v>
      </c>
      <c r="E204" s="225">
        <f t="shared" ref="E204:E206" si="28">D204/$D$202*100</f>
        <v>0</v>
      </c>
      <c r="F204" s="103">
        <v>0</v>
      </c>
      <c r="G204" s="225">
        <f t="shared" ref="G204:G206" si="29">F204/$F$202*100</f>
        <v>0</v>
      </c>
      <c r="H204" s="225" t="s">
        <v>84</v>
      </c>
    </row>
    <row r="205" spans="1:8" ht="21.95" customHeight="1" x14ac:dyDescent="0.2">
      <c r="A205" s="332"/>
      <c r="B205" s="343"/>
      <c r="C205" s="4" t="s">
        <v>557</v>
      </c>
      <c r="D205" s="103">
        <v>117086</v>
      </c>
      <c r="E205" s="225">
        <f t="shared" si="28"/>
        <v>58.571114134784693</v>
      </c>
      <c r="F205" s="103">
        <v>8551.2999999999993</v>
      </c>
      <c r="G205" s="225">
        <f t="shared" si="29"/>
        <v>11.688858452357032</v>
      </c>
      <c r="H205" s="225">
        <f t="shared" si="27"/>
        <v>-92.696564918094396</v>
      </c>
    </row>
    <row r="206" spans="1:8" ht="21.95" customHeight="1" x14ac:dyDescent="0.2">
      <c r="A206" s="332"/>
      <c r="B206" s="343"/>
      <c r="C206" s="4" t="s">
        <v>558</v>
      </c>
      <c r="D206" s="103">
        <v>0</v>
      </c>
      <c r="E206" s="225">
        <f t="shared" si="28"/>
        <v>0</v>
      </c>
      <c r="F206" s="103">
        <v>0</v>
      </c>
      <c r="G206" s="225">
        <f t="shared" si="29"/>
        <v>0</v>
      </c>
      <c r="H206" s="225" t="s">
        <v>84</v>
      </c>
    </row>
    <row r="207" spans="1:8" ht="21.95" customHeight="1" x14ac:dyDescent="0.2">
      <c r="A207" s="332" t="s">
        <v>651</v>
      </c>
      <c r="B207" s="343" t="s">
        <v>878</v>
      </c>
      <c r="C207" s="4" t="s">
        <v>554</v>
      </c>
      <c r="D207" s="225">
        <f>D208+D209+D210+D211</f>
        <v>30618</v>
      </c>
      <c r="E207" s="225">
        <f>E208+E209+E210+E211</f>
        <v>100</v>
      </c>
      <c r="F207" s="225">
        <f>F208+F209+F210+F211</f>
        <v>26271.3</v>
      </c>
      <c r="G207" s="225">
        <f>G208+G209+G210+G211</f>
        <v>100</v>
      </c>
      <c r="H207" s="225">
        <f t="shared" si="27"/>
        <v>-14.19655104840291</v>
      </c>
    </row>
    <row r="208" spans="1:8" ht="21.95" customHeight="1" x14ac:dyDescent="0.2">
      <c r="A208" s="332"/>
      <c r="B208" s="343"/>
      <c r="C208" s="4" t="s">
        <v>555</v>
      </c>
      <c r="D208" s="103">
        <v>30618</v>
      </c>
      <c r="E208" s="225">
        <f>D208/$D$207*100</f>
        <v>100</v>
      </c>
      <c r="F208" s="103">
        <v>26271.3</v>
      </c>
      <c r="G208" s="225">
        <f>F208/$F$207*100</f>
        <v>100</v>
      </c>
      <c r="H208" s="225">
        <f t="shared" si="27"/>
        <v>-14.19655104840291</v>
      </c>
    </row>
    <row r="209" spans="1:8" ht="21.95" customHeight="1" x14ac:dyDescent="0.2">
      <c r="A209" s="332"/>
      <c r="B209" s="343"/>
      <c r="C209" s="4" t="s">
        <v>556</v>
      </c>
      <c r="D209" s="103">
        <v>0</v>
      </c>
      <c r="E209" s="225">
        <f t="shared" ref="E209:E211" si="30">D209/$D$207*100</f>
        <v>0</v>
      </c>
      <c r="F209" s="103">
        <v>0</v>
      </c>
      <c r="G209" s="225">
        <f t="shared" ref="G209:G211" si="31">F209/$F$207*100</f>
        <v>0</v>
      </c>
      <c r="H209" s="225" t="s">
        <v>84</v>
      </c>
    </row>
    <row r="210" spans="1:8" ht="21.95" customHeight="1" x14ac:dyDescent="0.2">
      <c r="A210" s="332"/>
      <c r="B210" s="343"/>
      <c r="C210" s="4" t="s">
        <v>557</v>
      </c>
      <c r="D210" s="103">
        <v>0</v>
      </c>
      <c r="E210" s="225">
        <f t="shared" si="30"/>
        <v>0</v>
      </c>
      <c r="F210" s="103">
        <v>0</v>
      </c>
      <c r="G210" s="225">
        <f t="shared" si="31"/>
        <v>0</v>
      </c>
      <c r="H210" s="225" t="s">
        <v>84</v>
      </c>
    </row>
    <row r="211" spans="1:8" ht="21.95" customHeight="1" x14ac:dyDescent="0.2">
      <c r="A211" s="332"/>
      <c r="B211" s="343"/>
      <c r="C211" s="4" t="s">
        <v>558</v>
      </c>
      <c r="D211" s="103">
        <v>0</v>
      </c>
      <c r="E211" s="225">
        <f t="shared" si="30"/>
        <v>0</v>
      </c>
      <c r="F211" s="103">
        <v>0</v>
      </c>
      <c r="G211" s="225">
        <f t="shared" si="31"/>
        <v>0</v>
      </c>
      <c r="H211" s="225" t="s">
        <v>84</v>
      </c>
    </row>
    <row r="212" spans="1:8" ht="21.95" customHeight="1" x14ac:dyDescent="0.2">
      <c r="A212" s="332" t="s">
        <v>713</v>
      </c>
      <c r="B212" s="343" t="s">
        <v>879</v>
      </c>
      <c r="C212" s="4" t="s">
        <v>554</v>
      </c>
      <c r="D212" s="225">
        <f>D213+D214+D215+D216</f>
        <v>52200</v>
      </c>
      <c r="E212" s="225">
        <f>E213+E214+E215+E216</f>
        <v>100</v>
      </c>
      <c r="F212" s="225">
        <f>F213+F214+F215+F216</f>
        <v>38335</v>
      </c>
      <c r="G212" s="225">
        <f>G213+G214+G215+G216</f>
        <v>100</v>
      </c>
      <c r="H212" s="225">
        <f t="shared" si="27"/>
        <v>-26.561302681992345</v>
      </c>
    </row>
    <row r="213" spans="1:8" ht="21.95" customHeight="1" x14ac:dyDescent="0.2">
      <c r="A213" s="332"/>
      <c r="B213" s="343"/>
      <c r="C213" s="4" t="s">
        <v>555</v>
      </c>
      <c r="D213" s="103">
        <v>52200</v>
      </c>
      <c r="E213" s="225">
        <f>D213/$D$212*100</f>
        <v>100</v>
      </c>
      <c r="F213" s="103">
        <v>38335</v>
      </c>
      <c r="G213" s="225">
        <f>F213/$F$212*100</f>
        <v>100</v>
      </c>
      <c r="H213" s="225">
        <f t="shared" si="27"/>
        <v>-26.561302681992345</v>
      </c>
    </row>
    <row r="214" spans="1:8" ht="21.95" customHeight="1" x14ac:dyDescent="0.2">
      <c r="A214" s="332"/>
      <c r="B214" s="343"/>
      <c r="C214" s="4" t="s">
        <v>556</v>
      </c>
      <c r="D214" s="103">
        <v>0</v>
      </c>
      <c r="E214" s="225">
        <f t="shared" ref="E214:E216" si="32">D214/$D$212*100</f>
        <v>0</v>
      </c>
      <c r="F214" s="103">
        <v>0</v>
      </c>
      <c r="G214" s="225">
        <f t="shared" ref="G214:G216" si="33">F214/$F$212*100</f>
        <v>0</v>
      </c>
      <c r="H214" s="225" t="s">
        <v>84</v>
      </c>
    </row>
    <row r="215" spans="1:8" ht="21.95" customHeight="1" x14ac:dyDescent="0.2">
      <c r="A215" s="332"/>
      <c r="B215" s="343"/>
      <c r="C215" s="4" t="s">
        <v>557</v>
      </c>
      <c r="D215" s="103">
        <v>0</v>
      </c>
      <c r="E215" s="225">
        <f t="shared" si="32"/>
        <v>0</v>
      </c>
      <c r="F215" s="103">
        <v>0</v>
      </c>
      <c r="G215" s="225">
        <f t="shared" si="33"/>
        <v>0</v>
      </c>
      <c r="H215" s="225" t="s">
        <v>84</v>
      </c>
    </row>
    <row r="216" spans="1:8" ht="21.95" customHeight="1" x14ac:dyDescent="0.2">
      <c r="A216" s="332"/>
      <c r="B216" s="343"/>
      <c r="C216" s="4" t="s">
        <v>558</v>
      </c>
      <c r="D216" s="103">
        <v>0</v>
      </c>
      <c r="E216" s="225">
        <f t="shared" si="32"/>
        <v>0</v>
      </c>
      <c r="F216" s="103">
        <v>0</v>
      </c>
      <c r="G216" s="225">
        <f t="shared" si="33"/>
        <v>0</v>
      </c>
      <c r="H216" s="225" t="s">
        <v>84</v>
      </c>
    </row>
    <row r="217" spans="1:8" ht="21.95" customHeight="1" x14ac:dyDescent="0.2">
      <c r="A217" s="332" t="s">
        <v>1261</v>
      </c>
      <c r="B217" s="343" t="s">
        <v>1262</v>
      </c>
      <c r="C217" s="4" t="s">
        <v>554</v>
      </c>
      <c r="D217" s="225">
        <f>D218+D219+D220+D221</f>
        <v>117086</v>
      </c>
      <c r="E217" s="225">
        <f>E218+E219+E220+E221</f>
        <v>100</v>
      </c>
      <c r="F217" s="225">
        <f>F218+F219+F220+F221</f>
        <v>8551.2999999999993</v>
      </c>
      <c r="G217" s="225">
        <f>G218+G219+G220+G221</f>
        <v>100</v>
      </c>
      <c r="H217" s="225">
        <f t="shared" si="27"/>
        <v>-92.696564918094396</v>
      </c>
    </row>
    <row r="218" spans="1:8" ht="21.95" customHeight="1" x14ac:dyDescent="0.2">
      <c r="A218" s="332"/>
      <c r="B218" s="343"/>
      <c r="C218" s="4" t="s">
        <v>555</v>
      </c>
      <c r="D218" s="103">
        <v>0</v>
      </c>
      <c r="E218" s="225">
        <f>D218/$D$217*100</f>
        <v>0</v>
      </c>
      <c r="F218" s="103">
        <v>0</v>
      </c>
      <c r="G218" s="225">
        <f>F218/$F$217*100</f>
        <v>0</v>
      </c>
      <c r="H218" s="225" t="s">
        <v>84</v>
      </c>
    </row>
    <row r="219" spans="1:8" ht="21.95" customHeight="1" x14ac:dyDescent="0.2">
      <c r="A219" s="332"/>
      <c r="B219" s="343"/>
      <c r="C219" s="4" t="s">
        <v>556</v>
      </c>
      <c r="D219" s="103">
        <v>0</v>
      </c>
      <c r="E219" s="225">
        <f t="shared" ref="E219:E220" si="34">D219/$D$217*100</f>
        <v>0</v>
      </c>
      <c r="F219" s="103">
        <v>0</v>
      </c>
      <c r="G219" s="225">
        <f t="shared" ref="G219:G221" si="35">F219/$F$217*100</f>
        <v>0</v>
      </c>
      <c r="H219" s="225" t="s">
        <v>84</v>
      </c>
    </row>
    <row r="220" spans="1:8" ht="21.95" customHeight="1" x14ac:dyDescent="0.2">
      <c r="A220" s="332"/>
      <c r="B220" s="343"/>
      <c r="C220" s="4" t="s">
        <v>557</v>
      </c>
      <c r="D220" s="103">
        <v>117086</v>
      </c>
      <c r="E220" s="225">
        <f t="shared" si="34"/>
        <v>100</v>
      </c>
      <c r="F220" s="103">
        <v>8551.2999999999993</v>
      </c>
      <c r="G220" s="225">
        <f t="shared" si="35"/>
        <v>100</v>
      </c>
      <c r="H220" s="225">
        <f t="shared" si="27"/>
        <v>-92.696564918094396</v>
      </c>
    </row>
    <row r="221" spans="1:8" ht="21.95" customHeight="1" x14ac:dyDescent="0.2">
      <c r="A221" s="332"/>
      <c r="B221" s="343"/>
      <c r="C221" s="4" t="s">
        <v>558</v>
      </c>
      <c r="D221" s="103">
        <v>0</v>
      </c>
      <c r="E221" s="225">
        <f>D221/$D$217*100</f>
        <v>0</v>
      </c>
      <c r="F221" s="103">
        <v>0</v>
      </c>
      <c r="G221" s="225">
        <f t="shared" si="35"/>
        <v>0</v>
      </c>
      <c r="H221" s="225" t="s">
        <v>84</v>
      </c>
    </row>
    <row r="222" spans="1:8" ht="21.95" customHeight="1" x14ac:dyDescent="0.2">
      <c r="A222" s="332" t="s">
        <v>652</v>
      </c>
      <c r="B222" s="343" t="s">
        <v>880</v>
      </c>
      <c r="C222" s="4" t="s">
        <v>554</v>
      </c>
      <c r="D222" s="225">
        <f>D223+D224+D225+D226</f>
        <v>427</v>
      </c>
      <c r="E222" s="225">
        <f>E223+E224+E225+E226</f>
        <v>100</v>
      </c>
      <c r="F222" s="225">
        <f>F223+F224+F225+F226</f>
        <v>0</v>
      </c>
      <c r="G222" s="225">
        <f>G223+G224+G225+G226</f>
        <v>0</v>
      </c>
      <c r="H222" s="225">
        <f t="shared" si="27"/>
        <v>-100</v>
      </c>
    </row>
    <row r="223" spans="1:8" ht="21.95" customHeight="1" x14ac:dyDescent="0.2">
      <c r="A223" s="332"/>
      <c r="B223" s="343"/>
      <c r="C223" s="4" t="s">
        <v>555</v>
      </c>
      <c r="D223" s="103">
        <v>0</v>
      </c>
      <c r="E223" s="225">
        <f>D223/$D$222*100</f>
        <v>0</v>
      </c>
      <c r="F223" s="103">
        <v>0</v>
      </c>
      <c r="G223" s="225">
        <v>0</v>
      </c>
      <c r="H223" s="225" t="s">
        <v>84</v>
      </c>
    </row>
    <row r="224" spans="1:8" ht="21.95" customHeight="1" x14ac:dyDescent="0.2">
      <c r="A224" s="332"/>
      <c r="B224" s="343"/>
      <c r="C224" s="4" t="s">
        <v>556</v>
      </c>
      <c r="D224" s="103">
        <v>0</v>
      </c>
      <c r="E224" s="225">
        <f t="shared" ref="E224:E226" si="36">D224/$D$222*100</f>
        <v>0</v>
      </c>
      <c r="F224" s="103">
        <v>0</v>
      </c>
      <c r="G224" s="225">
        <v>0</v>
      </c>
      <c r="H224" s="225" t="s">
        <v>84</v>
      </c>
    </row>
    <row r="225" spans="1:8" ht="21.95" customHeight="1" x14ac:dyDescent="0.2">
      <c r="A225" s="332"/>
      <c r="B225" s="343"/>
      <c r="C225" s="4" t="s">
        <v>557</v>
      </c>
      <c r="D225" s="103">
        <v>427</v>
      </c>
      <c r="E225" s="225">
        <f t="shared" si="36"/>
        <v>100</v>
      </c>
      <c r="F225" s="103">
        <v>0</v>
      </c>
      <c r="G225" s="225">
        <v>0</v>
      </c>
      <c r="H225" s="225">
        <f t="shared" si="27"/>
        <v>-100</v>
      </c>
    </row>
    <row r="226" spans="1:8" ht="21.95" customHeight="1" x14ac:dyDescent="0.2">
      <c r="A226" s="332"/>
      <c r="B226" s="343"/>
      <c r="C226" s="4" t="s">
        <v>558</v>
      </c>
      <c r="D226" s="103">
        <v>0</v>
      </c>
      <c r="E226" s="225">
        <f t="shared" si="36"/>
        <v>0</v>
      </c>
      <c r="F226" s="103">
        <v>0</v>
      </c>
      <c r="G226" s="225">
        <v>0</v>
      </c>
      <c r="H226" s="225" t="s">
        <v>84</v>
      </c>
    </row>
    <row r="227" spans="1:8" ht="21.95" customHeight="1" x14ac:dyDescent="0.2">
      <c r="A227" s="332" t="s">
        <v>653</v>
      </c>
      <c r="B227" s="343" t="s">
        <v>881</v>
      </c>
      <c r="C227" s="4" t="s">
        <v>554</v>
      </c>
      <c r="D227" s="225">
        <f>D228+D229+D230+D231</f>
        <v>85256</v>
      </c>
      <c r="E227" s="225">
        <f>E228+E229+E230+E231</f>
        <v>100</v>
      </c>
      <c r="F227" s="225">
        <f>F228+F229+F230+F231</f>
        <v>73611</v>
      </c>
      <c r="G227" s="225">
        <f>G228+G229+G230+G231</f>
        <v>100</v>
      </c>
      <c r="H227" s="225">
        <f t="shared" si="27"/>
        <v>-13.65886271933941</v>
      </c>
    </row>
    <row r="228" spans="1:8" ht="21.95" customHeight="1" x14ac:dyDescent="0.2">
      <c r="A228" s="332"/>
      <c r="B228" s="343"/>
      <c r="C228" s="4" t="s">
        <v>555</v>
      </c>
      <c r="D228" s="103">
        <v>65176</v>
      </c>
      <c r="E228" s="225">
        <f>D228/$D$227*100</f>
        <v>76.44740546119921</v>
      </c>
      <c r="F228" s="103">
        <v>61217.5</v>
      </c>
      <c r="G228" s="225">
        <f>F228/$F$227*100</f>
        <v>83.163521756259257</v>
      </c>
      <c r="H228" s="225">
        <f t="shared" si="27"/>
        <v>-6.0735546827052929</v>
      </c>
    </row>
    <row r="229" spans="1:8" ht="21.95" customHeight="1" x14ac:dyDescent="0.2">
      <c r="A229" s="332"/>
      <c r="B229" s="343"/>
      <c r="C229" s="4" t="s">
        <v>556</v>
      </c>
      <c r="D229" s="103">
        <v>0</v>
      </c>
      <c r="E229" s="225">
        <f t="shared" ref="E229:E231" si="37">D229/$D$227*100</f>
        <v>0</v>
      </c>
      <c r="F229" s="103">
        <v>0</v>
      </c>
      <c r="G229" s="225">
        <f t="shared" ref="G229:G231" si="38">F229/$F$227*100</f>
        <v>0</v>
      </c>
      <c r="H229" s="225" t="s">
        <v>84</v>
      </c>
    </row>
    <row r="230" spans="1:8" ht="21.95" customHeight="1" x14ac:dyDescent="0.2">
      <c r="A230" s="332"/>
      <c r="B230" s="343"/>
      <c r="C230" s="4" t="s">
        <v>557</v>
      </c>
      <c r="D230" s="103">
        <v>0</v>
      </c>
      <c r="E230" s="225">
        <f t="shared" si="37"/>
        <v>0</v>
      </c>
      <c r="F230" s="103">
        <v>0</v>
      </c>
      <c r="G230" s="225">
        <f t="shared" si="38"/>
        <v>0</v>
      </c>
      <c r="H230" s="225" t="s">
        <v>84</v>
      </c>
    </row>
    <row r="231" spans="1:8" ht="21.95" customHeight="1" x14ac:dyDescent="0.2">
      <c r="A231" s="332"/>
      <c r="B231" s="343"/>
      <c r="C231" s="4" t="s">
        <v>558</v>
      </c>
      <c r="D231" s="103">
        <v>20080</v>
      </c>
      <c r="E231" s="225">
        <f t="shared" si="37"/>
        <v>23.55259453880079</v>
      </c>
      <c r="F231" s="103">
        <v>12393.5</v>
      </c>
      <c r="G231" s="225">
        <f t="shared" si="38"/>
        <v>16.836478243740746</v>
      </c>
      <c r="H231" s="225">
        <f t="shared" si="27"/>
        <v>-38.279382470119529</v>
      </c>
    </row>
    <row r="232" spans="1:8" s="3" customFormat="1" ht="21.95" customHeight="1" x14ac:dyDescent="0.2">
      <c r="A232" s="332" t="s">
        <v>659</v>
      </c>
      <c r="B232" s="343" t="s">
        <v>882</v>
      </c>
      <c r="C232" s="4" t="s">
        <v>554</v>
      </c>
      <c r="D232" s="225">
        <f>D233+D234+D235+D236</f>
        <v>100</v>
      </c>
      <c r="E232" s="225">
        <f>E233+E234+E235+E236</f>
        <v>100</v>
      </c>
      <c r="F232" s="225">
        <f>F233+F234+F235+F236</f>
        <v>67</v>
      </c>
      <c r="G232" s="225">
        <f>G233+G234+G235+G236</f>
        <v>100</v>
      </c>
      <c r="H232" s="225">
        <f t="shared" si="27"/>
        <v>-33</v>
      </c>
    </row>
    <row r="233" spans="1:8" s="3" customFormat="1" ht="21.95" customHeight="1" x14ac:dyDescent="0.2">
      <c r="A233" s="332"/>
      <c r="B233" s="343"/>
      <c r="C233" s="4" t="s">
        <v>555</v>
      </c>
      <c r="D233" s="103">
        <v>100</v>
      </c>
      <c r="E233" s="225">
        <f>D233/$D$232*100</f>
        <v>100</v>
      </c>
      <c r="F233" s="103">
        <v>67</v>
      </c>
      <c r="G233" s="225">
        <f>F233/$F$232*100</f>
        <v>100</v>
      </c>
      <c r="H233" s="225">
        <f t="shared" si="27"/>
        <v>-33</v>
      </c>
    </row>
    <row r="234" spans="1:8" s="3" customFormat="1" ht="21.95" customHeight="1" x14ac:dyDescent="0.2">
      <c r="A234" s="332"/>
      <c r="B234" s="343"/>
      <c r="C234" s="4" t="s">
        <v>556</v>
      </c>
      <c r="D234" s="103">
        <v>0</v>
      </c>
      <c r="E234" s="225">
        <f t="shared" ref="E234:E236" si="39">D234/$D$232*100</f>
        <v>0</v>
      </c>
      <c r="F234" s="103">
        <v>0</v>
      </c>
      <c r="G234" s="225">
        <f t="shared" ref="G234:G236" si="40">F234/$F$232*100</f>
        <v>0</v>
      </c>
      <c r="H234" s="225" t="s">
        <v>84</v>
      </c>
    </row>
    <row r="235" spans="1:8" s="3" customFormat="1" ht="21.95" customHeight="1" x14ac:dyDescent="0.2">
      <c r="A235" s="332"/>
      <c r="B235" s="343"/>
      <c r="C235" s="4" t="s">
        <v>557</v>
      </c>
      <c r="D235" s="103">
        <v>0</v>
      </c>
      <c r="E235" s="225">
        <f t="shared" si="39"/>
        <v>0</v>
      </c>
      <c r="F235" s="103">
        <v>0</v>
      </c>
      <c r="G235" s="225">
        <f t="shared" si="40"/>
        <v>0</v>
      </c>
      <c r="H235" s="225" t="s">
        <v>84</v>
      </c>
    </row>
    <row r="236" spans="1:8" s="3" customFormat="1" ht="21.95" customHeight="1" x14ac:dyDescent="0.2">
      <c r="A236" s="332"/>
      <c r="B236" s="343"/>
      <c r="C236" s="4" t="s">
        <v>558</v>
      </c>
      <c r="D236" s="103">
        <v>0</v>
      </c>
      <c r="E236" s="225">
        <f t="shared" si="39"/>
        <v>0</v>
      </c>
      <c r="F236" s="103">
        <v>0</v>
      </c>
      <c r="G236" s="225">
        <f t="shared" si="40"/>
        <v>0</v>
      </c>
      <c r="H236" s="225" t="s">
        <v>84</v>
      </c>
    </row>
    <row r="237" spans="1:8" ht="21.95" customHeight="1" x14ac:dyDescent="0.2">
      <c r="A237" s="332" t="s">
        <v>662</v>
      </c>
      <c r="B237" s="343" t="s">
        <v>883</v>
      </c>
      <c r="C237" s="4" t="s">
        <v>554</v>
      </c>
      <c r="D237" s="225">
        <f>D238+D239+D240+D241</f>
        <v>7188</v>
      </c>
      <c r="E237" s="225">
        <f>E238+E239+E240+E241</f>
        <v>100</v>
      </c>
      <c r="F237" s="225">
        <f>F238+F239+F240+F241</f>
        <v>4671.5</v>
      </c>
      <c r="G237" s="225">
        <f>G238+G239+G240+G241</f>
        <v>100</v>
      </c>
      <c r="H237" s="225">
        <f t="shared" si="27"/>
        <v>-35.009738452977174</v>
      </c>
    </row>
    <row r="238" spans="1:8" ht="21.95" customHeight="1" x14ac:dyDescent="0.2">
      <c r="A238" s="332"/>
      <c r="B238" s="343"/>
      <c r="C238" s="4" t="s">
        <v>555</v>
      </c>
      <c r="D238" s="103">
        <v>0</v>
      </c>
      <c r="E238" s="225">
        <f>D238/$D$237*100</f>
        <v>0</v>
      </c>
      <c r="F238" s="103">
        <v>0</v>
      </c>
      <c r="G238" s="225">
        <f>F238/$F$237*100</f>
        <v>0</v>
      </c>
      <c r="H238" s="225" t="s">
        <v>84</v>
      </c>
    </row>
    <row r="239" spans="1:8" ht="21.95" customHeight="1" x14ac:dyDescent="0.2">
      <c r="A239" s="332"/>
      <c r="B239" s="343"/>
      <c r="C239" s="4" t="s">
        <v>556</v>
      </c>
      <c r="D239" s="103">
        <v>0</v>
      </c>
      <c r="E239" s="225">
        <f t="shared" ref="E239:E241" si="41">D239/$D$237*100</f>
        <v>0</v>
      </c>
      <c r="F239" s="103">
        <v>0</v>
      </c>
      <c r="G239" s="225">
        <f t="shared" ref="G239:G241" si="42">F239/$F$237*100</f>
        <v>0</v>
      </c>
      <c r="H239" s="225" t="s">
        <v>84</v>
      </c>
    </row>
    <row r="240" spans="1:8" ht="21.95" customHeight="1" x14ac:dyDescent="0.2">
      <c r="A240" s="332"/>
      <c r="B240" s="343"/>
      <c r="C240" s="4" t="s">
        <v>557</v>
      </c>
      <c r="D240" s="103">
        <v>7188</v>
      </c>
      <c r="E240" s="225">
        <f t="shared" si="41"/>
        <v>100</v>
      </c>
      <c r="F240" s="103">
        <v>4671.5</v>
      </c>
      <c r="G240" s="225">
        <f t="shared" si="42"/>
        <v>100</v>
      </c>
      <c r="H240" s="225">
        <f t="shared" si="27"/>
        <v>-35.009738452977174</v>
      </c>
    </row>
    <row r="241" spans="1:8" ht="21.95" customHeight="1" x14ac:dyDescent="0.2">
      <c r="A241" s="332"/>
      <c r="B241" s="343"/>
      <c r="C241" s="4" t="s">
        <v>558</v>
      </c>
      <c r="D241" s="103">
        <v>0</v>
      </c>
      <c r="E241" s="225">
        <f t="shared" si="41"/>
        <v>0</v>
      </c>
      <c r="F241" s="103">
        <v>0</v>
      </c>
      <c r="G241" s="225">
        <f t="shared" si="42"/>
        <v>0</v>
      </c>
      <c r="H241" s="225" t="s">
        <v>84</v>
      </c>
    </row>
    <row r="242" spans="1:8" ht="21.95" customHeight="1" x14ac:dyDescent="0.2">
      <c r="A242" s="370" t="s">
        <v>88</v>
      </c>
      <c r="B242" s="342" t="s">
        <v>886</v>
      </c>
      <c r="C242" s="88" t="s">
        <v>554</v>
      </c>
      <c r="D242" s="234">
        <f>D243+D244+D245+D246</f>
        <v>163433</v>
      </c>
      <c r="E242" s="234">
        <f>E243+E244+E245+E246</f>
        <v>99.999999999999986</v>
      </c>
      <c r="F242" s="234">
        <f>F243+F244+F245+F246</f>
        <v>135061.70000000001</v>
      </c>
      <c r="G242" s="234">
        <f>G243+G244+G245+G246</f>
        <v>99.999999999999986</v>
      </c>
      <c r="H242" s="234">
        <f t="shared" si="27"/>
        <v>-17.359590780319749</v>
      </c>
    </row>
    <row r="243" spans="1:8" ht="21.95" customHeight="1" x14ac:dyDescent="0.2">
      <c r="A243" s="370"/>
      <c r="B243" s="342"/>
      <c r="C243" s="88" t="s">
        <v>555</v>
      </c>
      <c r="D243" s="234">
        <v>149791</v>
      </c>
      <c r="E243" s="234">
        <f>D243/$D$242*100</f>
        <v>91.652848567914674</v>
      </c>
      <c r="F243" s="234">
        <v>130684.7</v>
      </c>
      <c r="G243" s="234">
        <f>F243/$F$242*100</f>
        <v>96.759258916480377</v>
      </c>
      <c r="H243" s="234">
        <f t="shared" si="27"/>
        <v>-12.755305725978189</v>
      </c>
    </row>
    <row r="244" spans="1:8" ht="21.95" customHeight="1" x14ac:dyDescent="0.2">
      <c r="A244" s="370"/>
      <c r="B244" s="342"/>
      <c r="C244" s="88" t="s">
        <v>556</v>
      </c>
      <c r="D244" s="234">
        <f t="shared" ref="D244:F244" si="43">D249+D254+D259+D264+D269</f>
        <v>0</v>
      </c>
      <c r="E244" s="234">
        <f t="shared" ref="E244:E246" si="44">D244/$D$242*100</f>
        <v>0</v>
      </c>
      <c r="F244" s="234">
        <f t="shared" si="43"/>
        <v>0</v>
      </c>
      <c r="G244" s="234">
        <f>F244/$F$242*100</f>
        <v>0</v>
      </c>
      <c r="H244" s="234" t="s">
        <v>84</v>
      </c>
    </row>
    <row r="245" spans="1:8" ht="21.95" customHeight="1" x14ac:dyDescent="0.2">
      <c r="A245" s="370"/>
      <c r="B245" s="342"/>
      <c r="C245" s="88" t="s">
        <v>557</v>
      </c>
      <c r="D245" s="234">
        <v>10881</v>
      </c>
      <c r="E245" s="234">
        <f t="shared" si="44"/>
        <v>6.6577741337428789</v>
      </c>
      <c r="F245" s="234">
        <v>3136.4</v>
      </c>
      <c r="G245" s="234">
        <f t="shared" ref="G245:G246" si="45">F245/$F$242*100</f>
        <v>2.3221979287984675</v>
      </c>
      <c r="H245" s="234">
        <f t="shared" si="27"/>
        <v>-71.175443433507951</v>
      </c>
    </row>
    <row r="246" spans="1:8" ht="21.95" customHeight="1" x14ac:dyDescent="0.2">
      <c r="A246" s="370"/>
      <c r="B246" s="342"/>
      <c r="C246" s="88" t="s">
        <v>558</v>
      </c>
      <c r="D246" s="234">
        <v>2761</v>
      </c>
      <c r="E246" s="234">
        <f t="shared" si="44"/>
        <v>1.68937729834244</v>
      </c>
      <c r="F246" s="234">
        <v>1240.5999999999999</v>
      </c>
      <c r="G246" s="234">
        <f t="shared" si="45"/>
        <v>0.91854315472113846</v>
      </c>
      <c r="H246" s="234">
        <f t="shared" si="27"/>
        <v>-55.067004708438979</v>
      </c>
    </row>
    <row r="247" spans="1:8" ht="21.95" customHeight="1" x14ac:dyDescent="0.2">
      <c r="A247" s="332" t="s">
        <v>667</v>
      </c>
      <c r="B247" s="343" t="s">
        <v>876</v>
      </c>
      <c r="C247" s="4" t="s">
        <v>554</v>
      </c>
      <c r="D247" s="225">
        <f>D248+D249+D250+D251</f>
        <v>161232</v>
      </c>
      <c r="E247" s="225">
        <f>E248+E249+E250+E251</f>
        <v>100</v>
      </c>
      <c r="F247" s="225">
        <f>F248+F249+F250+F251</f>
        <v>133196.1</v>
      </c>
      <c r="G247" s="225">
        <f>G248+G249+G250+G251</f>
        <v>100.00000000000001</v>
      </c>
      <c r="H247" s="225">
        <f t="shared" si="27"/>
        <v>-17.388545698124432</v>
      </c>
    </row>
    <row r="248" spans="1:8" ht="21.95" customHeight="1" x14ac:dyDescent="0.2">
      <c r="A248" s="332"/>
      <c r="B248" s="343"/>
      <c r="C248" s="4" t="s">
        <v>555</v>
      </c>
      <c r="D248" s="103">
        <v>148190</v>
      </c>
      <c r="E248" s="225">
        <f>D248/$D$247*100</f>
        <v>91.911035030266945</v>
      </c>
      <c r="F248" s="103">
        <v>128819.1</v>
      </c>
      <c r="G248" s="225">
        <f>F248/$F$247*100</f>
        <v>96.713867748380025</v>
      </c>
      <c r="H248" s="225">
        <f t="shared" si="27"/>
        <v>-13.071664754706788</v>
      </c>
    </row>
    <row r="249" spans="1:8" ht="21.95" customHeight="1" x14ac:dyDescent="0.2">
      <c r="A249" s="332"/>
      <c r="B249" s="343"/>
      <c r="C249" s="4" t="s">
        <v>556</v>
      </c>
      <c r="D249" s="103">
        <v>0</v>
      </c>
      <c r="E249" s="225">
        <f t="shared" ref="E249:E251" si="46">D249/$D$247*100</f>
        <v>0</v>
      </c>
      <c r="F249" s="103">
        <v>0</v>
      </c>
      <c r="G249" s="225">
        <f t="shared" ref="G249:G251" si="47">F249/$F$247*100</f>
        <v>0</v>
      </c>
      <c r="H249" s="225" t="s">
        <v>84</v>
      </c>
    </row>
    <row r="250" spans="1:8" ht="21.95" customHeight="1" x14ac:dyDescent="0.2">
      <c r="A250" s="332"/>
      <c r="B250" s="343"/>
      <c r="C250" s="4" t="s">
        <v>557</v>
      </c>
      <c r="D250" s="103">
        <v>10281</v>
      </c>
      <c r="E250" s="225">
        <f t="shared" si="46"/>
        <v>6.376525751711819</v>
      </c>
      <c r="F250" s="103">
        <v>3136.4</v>
      </c>
      <c r="G250" s="225">
        <f t="shared" si="47"/>
        <v>2.3547235992645432</v>
      </c>
      <c r="H250" s="225">
        <f t="shared" si="27"/>
        <v>-69.493239957202604</v>
      </c>
    </row>
    <row r="251" spans="1:8" ht="21.95" customHeight="1" x14ac:dyDescent="0.2">
      <c r="A251" s="332"/>
      <c r="B251" s="343"/>
      <c r="C251" s="4" t="s">
        <v>558</v>
      </c>
      <c r="D251" s="103">
        <v>2761</v>
      </c>
      <c r="E251" s="225">
        <f t="shared" si="46"/>
        <v>1.7124392180212364</v>
      </c>
      <c r="F251" s="103">
        <v>1240.5999999999999</v>
      </c>
      <c r="G251" s="225">
        <f t="shared" si="47"/>
        <v>0.93140865235543679</v>
      </c>
      <c r="H251" s="225">
        <f t="shared" si="27"/>
        <v>-55.067004708438979</v>
      </c>
    </row>
    <row r="252" spans="1:8" ht="21.95" customHeight="1" x14ac:dyDescent="0.2">
      <c r="A252" s="332" t="s">
        <v>669</v>
      </c>
      <c r="B252" s="343" t="s">
        <v>425</v>
      </c>
      <c r="C252" s="4" t="s">
        <v>554</v>
      </c>
      <c r="D252" s="225">
        <f>D253+D254+D255+D256</f>
        <v>1060</v>
      </c>
      <c r="E252" s="225">
        <f>E253+E254+E255+E256</f>
        <v>100</v>
      </c>
      <c r="F252" s="225">
        <f>F253+F254+F255+F256</f>
        <v>779.9</v>
      </c>
      <c r="G252" s="225">
        <f>G253+G254+G255+G256</f>
        <v>100</v>
      </c>
      <c r="H252" s="225">
        <f t="shared" si="27"/>
        <v>-26.424528301886795</v>
      </c>
    </row>
    <row r="253" spans="1:8" ht="21.95" customHeight="1" x14ac:dyDescent="0.2">
      <c r="A253" s="332"/>
      <c r="B253" s="343"/>
      <c r="C253" s="4" t="s">
        <v>555</v>
      </c>
      <c r="D253" s="103">
        <v>1060</v>
      </c>
      <c r="E253" s="225">
        <f>D253/$D$252*100</f>
        <v>100</v>
      </c>
      <c r="F253" s="103">
        <v>779.9</v>
      </c>
      <c r="G253" s="225">
        <f>F253/$F$252*100</f>
        <v>100</v>
      </c>
      <c r="H253" s="225">
        <f t="shared" si="27"/>
        <v>-26.424528301886795</v>
      </c>
    </row>
    <row r="254" spans="1:8" ht="21.95" customHeight="1" x14ac:dyDescent="0.2">
      <c r="A254" s="332"/>
      <c r="B254" s="343"/>
      <c r="C254" s="4" t="s">
        <v>556</v>
      </c>
      <c r="D254" s="103">
        <v>0</v>
      </c>
      <c r="E254" s="225">
        <f t="shared" ref="E254:E256" si="48">D254/$D$252*100</f>
        <v>0</v>
      </c>
      <c r="F254" s="103">
        <v>0</v>
      </c>
      <c r="G254" s="225">
        <f t="shared" ref="G254:G256" si="49">F254/$F$252*100</f>
        <v>0</v>
      </c>
      <c r="H254" s="225" t="s">
        <v>84</v>
      </c>
    </row>
    <row r="255" spans="1:8" ht="21.95" customHeight="1" x14ac:dyDescent="0.2">
      <c r="A255" s="332"/>
      <c r="B255" s="343"/>
      <c r="C255" s="4" t="s">
        <v>557</v>
      </c>
      <c r="D255" s="103">
        <v>0</v>
      </c>
      <c r="E255" s="225">
        <f t="shared" si="48"/>
        <v>0</v>
      </c>
      <c r="F255" s="103">
        <v>0</v>
      </c>
      <c r="G255" s="225">
        <f t="shared" si="49"/>
        <v>0</v>
      </c>
      <c r="H255" s="225" t="s">
        <v>84</v>
      </c>
    </row>
    <row r="256" spans="1:8" ht="21.95" customHeight="1" x14ac:dyDescent="0.2">
      <c r="A256" s="332"/>
      <c r="B256" s="343"/>
      <c r="C256" s="4" t="s">
        <v>558</v>
      </c>
      <c r="D256" s="103">
        <v>0</v>
      </c>
      <c r="E256" s="225">
        <f t="shared" si="48"/>
        <v>0</v>
      </c>
      <c r="F256" s="103">
        <v>0</v>
      </c>
      <c r="G256" s="225">
        <f t="shared" si="49"/>
        <v>0</v>
      </c>
      <c r="H256" s="225" t="s">
        <v>84</v>
      </c>
    </row>
    <row r="257" spans="1:8" s="3" customFormat="1" ht="21.95" customHeight="1" x14ac:dyDescent="0.2">
      <c r="A257" s="332" t="s">
        <v>670</v>
      </c>
      <c r="B257" s="343" t="s">
        <v>885</v>
      </c>
      <c r="C257" s="4" t="s">
        <v>554</v>
      </c>
      <c r="D257" s="225">
        <f>D258+D259+D260+D261</f>
        <v>322</v>
      </c>
      <c r="E257" s="225">
        <f>E258+E259+E260+E261</f>
        <v>100</v>
      </c>
      <c r="F257" s="225">
        <f>F258+F259+F260+F261</f>
        <v>94.1</v>
      </c>
      <c r="G257" s="225">
        <f>G258+G259+G260+G261</f>
        <v>100</v>
      </c>
      <c r="H257" s="225">
        <f t="shared" si="27"/>
        <v>-70.776397515527947</v>
      </c>
    </row>
    <row r="258" spans="1:8" s="3" customFormat="1" ht="21.95" customHeight="1" x14ac:dyDescent="0.2">
      <c r="A258" s="332"/>
      <c r="B258" s="343"/>
      <c r="C258" s="4" t="s">
        <v>555</v>
      </c>
      <c r="D258" s="103">
        <v>322</v>
      </c>
      <c r="E258" s="225">
        <f>D258/$D$257*100</f>
        <v>100</v>
      </c>
      <c r="F258" s="103">
        <v>94.1</v>
      </c>
      <c r="G258" s="225">
        <f>F258/$F$257*100</f>
        <v>100</v>
      </c>
      <c r="H258" s="225">
        <f t="shared" si="27"/>
        <v>-70.776397515527947</v>
      </c>
    </row>
    <row r="259" spans="1:8" s="3" customFormat="1" ht="21.95" customHeight="1" x14ac:dyDescent="0.2">
      <c r="A259" s="332"/>
      <c r="B259" s="343"/>
      <c r="C259" s="4" t="s">
        <v>556</v>
      </c>
      <c r="D259" s="103">
        <v>0</v>
      </c>
      <c r="E259" s="225">
        <f t="shared" ref="E259:E261" si="50">D259/$D$257*100</f>
        <v>0</v>
      </c>
      <c r="F259" s="103">
        <v>0</v>
      </c>
      <c r="G259" s="225">
        <f t="shared" ref="G259:G261" si="51">F259/$F$257*100</f>
        <v>0</v>
      </c>
      <c r="H259" s="225" t="s">
        <v>84</v>
      </c>
    </row>
    <row r="260" spans="1:8" s="3" customFormat="1" ht="21.95" customHeight="1" x14ac:dyDescent="0.2">
      <c r="A260" s="332"/>
      <c r="B260" s="343"/>
      <c r="C260" s="4" t="s">
        <v>557</v>
      </c>
      <c r="D260" s="103">
        <v>0</v>
      </c>
      <c r="E260" s="225">
        <f t="shared" si="50"/>
        <v>0</v>
      </c>
      <c r="F260" s="103">
        <v>0</v>
      </c>
      <c r="G260" s="225">
        <f t="shared" si="51"/>
        <v>0</v>
      </c>
      <c r="H260" s="225" t="s">
        <v>84</v>
      </c>
    </row>
    <row r="261" spans="1:8" s="3" customFormat="1" ht="21.95" customHeight="1" x14ac:dyDescent="0.2">
      <c r="A261" s="332"/>
      <c r="B261" s="343"/>
      <c r="C261" s="4" t="s">
        <v>558</v>
      </c>
      <c r="D261" s="103">
        <v>0</v>
      </c>
      <c r="E261" s="225">
        <f t="shared" si="50"/>
        <v>0</v>
      </c>
      <c r="F261" s="103">
        <v>0</v>
      </c>
      <c r="G261" s="225">
        <f t="shared" si="51"/>
        <v>0</v>
      </c>
      <c r="H261" s="225" t="s">
        <v>84</v>
      </c>
    </row>
    <row r="262" spans="1:8" ht="21.95" customHeight="1" x14ac:dyDescent="0.2">
      <c r="A262" s="332" t="s">
        <v>671</v>
      </c>
      <c r="B262" s="343" t="s">
        <v>877</v>
      </c>
      <c r="C262" s="4" t="s">
        <v>554</v>
      </c>
      <c r="D262" s="225">
        <f>D263+D264+D265+D266</f>
        <v>33</v>
      </c>
      <c r="E262" s="225">
        <f>E263+E264+E265+E266</f>
        <v>100</v>
      </c>
      <c r="F262" s="225">
        <f>F263+F264+F265+F266</f>
        <v>991.6</v>
      </c>
      <c r="G262" s="225">
        <f>G263+G264+G265+G266</f>
        <v>100</v>
      </c>
      <c r="H262" s="225">
        <f t="shared" si="27"/>
        <v>2904.848484848485</v>
      </c>
    </row>
    <row r="263" spans="1:8" ht="21.95" customHeight="1" x14ac:dyDescent="0.2">
      <c r="A263" s="332"/>
      <c r="B263" s="343"/>
      <c r="C263" s="4" t="s">
        <v>555</v>
      </c>
      <c r="D263" s="103">
        <v>33</v>
      </c>
      <c r="E263" s="225">
        <f>D263/$D$262*100</f>
        <v>100</v>
      </c>
      <c r="F263" s="103">
        <v>991.6</v>
      </c>
      <c r="G263" s="225">
        <f>F263/$F$262*100</f>
        <v>100</v>
      </c>
      <c r="H263" s="225">
        <f t="shared" si="27"/>
        <v>2904.848484848485</v>
      </c>
    </row>
    <row r="264" spans="1:8" ht="21.95" customHeight="1" x14ac:dyDescent="0.2">
      <c r="A264" s="332"/>
      <c r="B264" s="343"/>
      <c r="C264" s="4" t="s">
        <v>556</v>
      </c>
      <c r="D264" s="103">
        <v>0</v>
      </c>
      <c r="E264" s="225">
        <f t="shared" ref="E264:E266" si="52">D264/$D$262*100</f>
        <v>0</v>
      </c>
      <c r="F264" s="103">
        <v>0</v>
      </c>
      <c r="G264" s="225">
        <f t="shared" ref="G264:G266" si="53">F264/$F$262*100</f>
        <v>0</v>
      </c>
      <c r="H264" s="225" t="s">
        <v>84</v>
      </c>
    </row>
    <row r="265" spans="1:8" ht="21.95" customHeight="1" x14ac:dyDescent="0.2">
      <c r="A265" s="332"/>
      <c r="B265" s="343"/>
      <c r="C265" s="4" t="s">
        <v>557</v>
      </c>
      <c r="D265" s="103">
        <v>0</v>
      </c>
      <c r="E265" s="225">
        <f t="shared" si="52"/>
        <v>0</v>
      </c>
      <c r="F265" s="103">
        <v>0</v>
      </c>
      <c r="G265" s="225">
        <f t="shared" si="53"/>
        <v>0</v>
      </c>
      <c r="H265" s="225" t="s">
        <v>84</v>
      </c>
    </row>
    <row r="266" spans="1:8" ht="21.95" customHeight="1" x14ac:dyDescent="0.2">
      <c r="A266" s="332"/>
      <c r="B266" s="343"/>
      <c r="C266" s="4" t="s">
        <v>558</v>
      </c>
      <c r="D266" s="103">
        <v>0</v>
      </c>
      <c r="E266" s="225">
        <f t="shared" si="52"/>
        <v>0</v>
      </c>
      <c r="F266" s="103">
        <v>0</v>
      </c>
      <c r="G266" s="225">
        <f t="shared" si="53"/>
        <v>0</v>
      </c>
      <c r="H266" s="225" t="s">
        <v>84</v>
      </c>
    </row>
    <row r="267" spans="1:8" ht="21.95" customHeight="1" x14ac:dyDescent="0.2">
      <c r="A267" s="332" t="s">
        <v>1158</v>
      </c>
      <c r="B267" s="343" t="s">
        <v>1159</v>
      </c>
      <c r="C267" s="4" t="s">
        <v>554</v>
      </c>
      <c r="D267" s="225">
        <f>D268+D269+D270+D271</f>
        <v>186</v>
      </c>
      <c r="E267" s="225">
        <f>E268+E269+E270+E271</f>
        <v>100</v>
      </c>
      <c r="F267" s="225">
        <f>F268+F269+F270+F271</f>
        <v>0</v>
      </c>
      <c r="G267" s="225">
        <f>G268+G269+G270+G271</f>
        <v>0</v>
      </c>
      <c r="H267" s="225">
        <f t="shared" ref="H267:H328" si="54">F267/D267*100-100</f>
        <v>-100</v>
      </c>
    </row>
    <row r="268" spans="1:8" ht="21.95" customHeight="1" x14ac:dyDescent="0.2">
      <c r="A268" s="332"/>
      <c r="B268" s="343"/>
      <c r="C268" s="4" t="s">
        <v>555</v>
      </c>
      <c r="D268" s="103">
        <v>186</v>
      </c>
      <c r="E268" s="225">
        <f>D268/$D$267*100</f>
        <v>100</v>
      </c>
      <c r="F268" s="103">
        <v>0</v>
      </c>
      <c r="G268" s="225">
        <v>0</v>
      </c>
      <c r="H268" s="225">
        <f t="shared" si="54"/>
        <v>-100</v>
      </c>
    </row>
    <row r="269" spans="1:8" ht="21.95" customHeight="1" x14ac:dyDescent="0.2">
      <c r="A269" s="332"/>
      <c r="B269" s="343"/>
      <c r="C269" s="4" t="s">
        <v>556</v>
      </c>
      <c r="D269" s="103">
        <v>0</v>
      </c>
      <c r="E269" s="225">
        <f t="shared" ref="E269:E271" si="55">D269/$D$267*100</f>
        <v>0</v>
      </c>
      <c r="F269" s="103">
        <v>0</v>
      </c>
      <c r="G269" s="225">
        <v>0</v>
      </c>
      <c r="H269" s="225" t="s">
        <v>84</v>
      </c>
    </row>
    <row r="270" spans="1:8" ht="21.95" customHeight="1" x14ac:dyDescent="0.2">
      <c r="A270" s="332"/>
      <c r="B270" s="343"/>
      <c r="C270" s="4" t="s">
        <v>557</v>
      </c>
      <c r="D270" s="103">
        <v>0</v>
      </c>
      <c r="E270" s="225">
        <f t="shared" si="55"/>
        <v>0</v>
      </c>
      <c r="F270" s="103">
        <v>0</v>
      </c>
      <c r="G270" s="225">
        <v>0</v>
      </c>
      <c r="H270" s="225" t="s">
        <v>84</v>
      </c>
    </row>
    <row r="271" spans="1:8" ht="21.95" customHeight="1" x14ac:dyDescent="0.2">
      <c r="A271" s="332"/>
      <c r="B271" s="343"/>
      <c r="C271" s="4" t="s">
        <v>558</v>
      </c>
      <c r="D271" s="103">
        <v>0</v>
      </c>
      <c r="E271" s="225">
        <f t="shared" si="55"/>
        <v>0</v>
      </c>
      <c r="F271" s="103">
        <v>0</v>
      </c>
      <c r="G271" s="225">
        <v>0</v>
      </c>
      <c r="H271" s="225" t="s">
        <v>84</v>
      </c>
    </row>
    <row r="272" spans="1:8" ht="21.95" customHeight="1" x14ac:dyDescent="0.2">
      <c r="A272" s="332" t="s">
        <v>1263</v>
      </c>
      <c r="B272" s="343" t="s">
        <v>1288</v>
      </c>
      <c r="C272" s="4" t="s">
        <v>554</v>
      </c>
      <c r="D272" s="225">
        <f>D273+D274+D275+D276</f>
        <v>600</v>
      </c>
      <c r="E272" s="225">
        <f>E273+E274+E275+E276</f>
        <v>100</v>
      </c>
      <c r="F272" s="225">
        <f>F273+F274+F275+F276</f>
        <v>0</v>
      </c>
      <c r="G272" s="225">
        <f>G273+G274+G275+G276</f>
        <v>0</v>
      </c>
      <c r="H272" s="225">
        <f t="shared" si="54"/>
        <v>-100</v>
      </c>
    </row>
    <row r="273" spans="1:8" ht="21.95" customHeight="1" x14ac:dyDescent="0.2">
      <c r="A273" s="332"/>
      <c r="B273" s="343"/>
      <c r="C273" s="4" t="s">
        <v>555</v>
      </c>
      <c r="D273" s="103">
        <v>0</v>
      </c>
      <c r="E273" s="225">
        <f>D273/$D$272*100</f>
        <v>0</v>
      </c>
      <c r="F273" s="103">
        <v>0</v>
      </c>
      <c r="G273" s="225">
        <v>0</v>
      </c>
      <c r="H273" s="225" t="s">
        <v>84</v>
      </c>
    </row>
    <row r="274" spans="1:8" ht="21.95" customHeight="1" x14ac:dyDescent="0.2">
      <c r="A274" s="332"/>
      <c r="B274" s="343"/>
      <c r="C274" s="4" t="s">
        <v>556</v>
      </c>
      <c r="D274" s="103">
        <v>0</v>
      </c>
      <c r="E274" s="225">
        <f t="shared" ref="E274:E276" si="56">D274/$D$272*100</f>
        <v>0</v>
      </c>
      <c r="F274" s="103">
        <v>0</v>
      </c>
      <c r="G274" s="225">
        <v>0</v>
      </c>
      <c r="H274" s="225" t="s">
        <v>84</v>
      </c>
    </row>
    <row r="275" spans="1:8" ht="21.95" customHeight="1" x14ac:dyDescent="0.2">
      <c r="A275" s="332"/>
      <c r="B275" s="343"/>
      <c r="C275" s="4" t="s">
        <v>557</v>
      </c>
      <c r="D275" s="103">
        <v>600</v>
      </c>
      <c r="E275" s="225">
        <f t="shared" si="56"/>
        <v>100</v>
      </c>
      <c r="F275" s="103">
        <v>0</v>
      </c>
      <c r="G275" s="225">
        <v>0</v>
      </c>
      <c r="H275" s="225">
        <f t="shared" si="54"/>
        <v>-100</v>
      </c>
    </row>
    <row r="276" spans="1:8" ht="19.5" customHeight="1" x14ac:dyDescent="0.2">
      <c r="A276" s="332"/>
      <c r="B276" s="343"/>
      <c r="C276" s="4" t="s">
        <v>558</v>
      </c>
      <c r="D276" s="103">
        <v>0</v>
      </c>
      <c r="E276" s="225">
        <f t="shared" si="56"/>
        <v>0</v>
      </c>
      <c r="F276" s="103">
        <v>0</v>
      </c>
      <c r="G276" s="225">
        <v>0</v>
      </c>
      <c r="H276" s="225" t="s">
        <v>84</v>
      </c>
    </row>
    <row r="277" spans="1:8" ht="21.95" customHeight="1" x14ac:dyDescent="0.2">
      <c r="A277" s="370" t="s">
        <v>90</v>
      </c>
      <c r="B277" s="342" t="s">
        <v>884</v>
      </c>
      <c r="C277" s="88" t="s">
        <v>554</v>
      </c>
      <c r="D277" s="234">
        <f>D278+D279+D280+D281</f>
        <v>5229</v>
      </c>
      <c r="E277" s="234">
        <f>E278+E279+E280+E281</f>
        <v>100</v>
      </c>
      <c r="F277" s="234">
        <f>F278+F279+F280+F281</f>
        <v>4050.9</v>
      </c>
      <c r="G277" s="234">
        <f>G278+G279+G280+G281</f>
        <v>99.999999999999986</v>
      </c>
      <c r="H277" s="234">
        <f t="shared" si="54"/>
        <v>-22.53012048192771</v>
      </c>
    </row>
    <row r="278" spans="1:8" ht="21.95" customHeight="1" x14ac:dyDescent="0.2">
      <c r="A278" s="370"/>
      <c r="B278" s="342"/>
      <c r="C278" s="88" t="s">
        <v>555</v>
      </c>
      <c r="D278" s="234">
        <v>5164</v>
      </c>
      <c r="E278" s="234">
        <f>D278/$D$277*100</f>
        <v>98.756932491872249</v>
      </c>
      <c r="F278" s="234">
        <v>4029.1</v>
      </c>
      <c r="G278" s="234">
        <f>F278/$F$277*100</f>
        <v>99.461847984398517</v>
      </c>
      <c r="H278" s="234">
        <f t="shared" si="54"/>
        <v>-21.977149496514343</v>
      </c>
    </row>
    <row r="279" spans="1:8" ht="21.95" customHeight="1" x14ac:dyDescent="0.2">
      <c r="A279" s="370"/>
      <c r="B279" s="342"/>
      <c r="C279" s="88" t="s">
        <v>556</v>
      </c>
      <c r="D279" s="234">
        <v>0</v>
      </c>
      <c r="E279" s="234">
        <f t="shared" ref="E279:E281" si="57">D279/$D$277*100</f>
        <v>0</v>
      </c>
      <c r="F279" s="234">
        <v>0</v>
      </c>
      <c r="G279" s="234">
        <f t="shared" ref="G279:G281" si="58">F279/$F$277*100</f>
        <v>0</v>
      </c>
      <c r="H279" s="234" t="s">
        <v>84</v>
      </c>
    </row>
    <row r="280" spans="1:8" ht="21.95" customHeight="1" x14ac:dyDescent="0.2">
      <c r="A280" s="370"/>
      <c r="B280" s="342"/>
      <c r="C280" s="88" t="s">
        <v>557</v>
      </c>
      <c r="D280" s="234">
        <v>25</v>
      </c>
      <c r="E280" s="234">
        <f t="shared" si="57"/>
        <v>0.47810288774144194</v>
      </c>
      <c r="F280" s="234">
        <v>12.3</v>
      </c>
      <c r="G280" s="234">
        <f t="shared" si="58"/>
        <v>0.30363622898615122</v>
      </c>
      <c r="H280" s="234">
        <f t="shared" si="54"/>
        <v>-50.8</v>
      </c>
    </row>
    <row r="281" spans="1:8" ht="21.95" customHeight="1" x14ac:dyDescent="0.2">
      <c r="A281" s="370"/>
      <c r="B281" s="342"/>
      <c r="C281" s="88" t="s">
        <v>558</v>
      </c>
      <c r="D281" s="234">
        <v>40</v>
      </c>
      <c r="E281" s="234">
        <f t="shared" si="57"/>
        <v>0.76496462038630708</v>
      </c>
      <c r="F281" s="234">
        <v>9.5</v>
      </c>
      <c r="G281" s="234">
        <f t="shared" si="58"/>
        <v>0.23451578661532005</v>
      </c>
      <c r="H281" s="234">
        <f t="shared" si="54"/>
        <v>-76.25</v>
      </c>
    </row>
    <row r="282" spans="1:8" s="3" customFormat="1" ht="21.95" customHeight="1" x14ac:dyDescent="0.2">
      <c r="A282" s="332" t="s">
        <v>675</v>
      </c>
      <c r="B282" s="343" t="s">
        <v>869</v>
      </c>
      <c r="C282" s="4" t="s">
        <v>554</v>
      </c>
      <c r="D282" s="225">
        <f>D283+D284+D285+D286</f>
        <v>5144</v>
      </c>
      <c r="E282" s="225">
        <f>E283+E284+E285+E286</f>
        <v>99.999999999999986</v>
      </c>
      <c r="F282" s="225">
        <f>F283+F284+F285+F286</f>
        <v>3979.3</v>
      </c>
      <c r="G282" s="225">
        <f>G283+G284+G285+G286</f>
        <v>100</v>
      </c>
      <c r="H282" s="225">
        <f t="shared" si="54"/>
        <v>-22.641912908242617</v>
      </c>
    </row>
    <row r="283" spans="1:8" s="3" customFormat="1" ht="21.95" customHeight="1" x14ac:dyDescent="0.2">
      <c r="A283" s="332"/>
      <c r="B283" s="343"/>
      <c r="C283" s="4" t="s">
        <v>555</v>
      </c>
      <c r="D283" s="103">
        <v>5079</v>
      </c>
      <c r="E283" s="225">
        <f>D283/$D$282*100</f>
        <v>98.736391912908232</v>
      </c>
      <c r="F283" s="103">
        <v>3957.5</v>
      </c>
      <c r="G283" s="225">
        <f>F283/$F$282*100</f>
        <v>99.452164953635062</v>
      </c>
      <c r="H283" s="225">
        <f t="shared" si="54"/>
        <v>-22.081118330380008</v>
      </c>
    </row>
    <row r="284" spans="1:8" s="3" customFormat="1" ht="21.95" customHeight="1" x14ac:dyDescent="0.2">
      <c r="A284" s="332"/>
      <c r="B284" s="343"/>
      <c r="C284" s="4" t="s">
        <v>556</v>
      </c>
      <c r="D284" s="103">
        <v>0</v>
      </c>
      <c r="E284" s="225">
        <f t="shared" ref="E284:E286" si="59">D284/$D$282*100</f>
        <v>0</v>
      </c>
      <c r="F284" s="103">
        <v>0</v>
      </c>
      <c r="G284" s="225">
        <f t="shared" ref="G284:G286" si="60">F284/$F$282*100</f>
        <v>0</v>
      </c>
      <c r="H284" s="225" t="s">
        <v>84</v>
      </c>
    </row>
    <row r="285" spans="1:8" s="3" customFormat="1" ht="21.95" customHeight="1" x14ac:dyDescent="0.2">
      <c r="A285" s="332"/>
      <c r="B285" s="343"/>
      <c r="C285" s="4" t="s">
        <v>557</v>
      </c>
      <c r="D285" s="103">
        <v>25</v>
      </c>
      <c r="E285" s="225">
        <f t="shared" si="59"/>
        <v>0.48600311041990668</v>
      </c>
      <c r="F285" s="103">
        <v>12.3</v>
      </c>
      <c r="G285" s="225">
        <f t="shared" si="60"/>
        <v>0.30909959038021761</v>
      </c>
      <c r="H285" s="225">
        <f t="shared" si="54"/>
        <v>-50.8</v>
      </c>
    </row>
    <row r="286" spans="1:8" s="3" customFormat="1" ht="21.95" customHeight="1" x14ac:dyDescent="0.2">
      <c r="A286" s="332"/>
      <c r="B286" s="343"/>
      <c r="C286" s="4" t="s">
        <v>558</v>
      </c>
      <c r="D286" s="103">
        <v>40</v>
      </c>
      <c r="E286" s="225">
        <f t="shared" si="59"/>
        <v>0.77760497667185069</v>
      </c>
      <c r="F286" s="103">
        <v>9.5</v>
      </c>
      <c r="G286" s="225">
        <f t="shared" si="60"/>
        <v>0.23873545598472093</v>
      </c>
      <c r="H286" s="225">
        <f t="shared" si="54"/>
        <v>-76.25</v>
      </c>
    </row>
    <row r="287" spans="1:8" ht="21.95" customHeight="1" x14ac:dyDescent="0.2">
      <c r="A287" s="332" t="s">
        <v>676</v>
      </c>
      <c r="B287" s="343" t="s">
        <v>887</v>
      </c>
      <c r="C287" s="4" t="s">
        <v>554</v>
      </c>
      <c r="D287" s="225">
        <f>D288+D289+D290+D291</f>
        <v>85</v>
      </c>
      <c r="E287" s="225">
        <f>E288+E289+E290+E291</f>
        <v>100</v>
      </c>
      <c r="F287" s="225">
        <f>F288+F289+F290+F291</f>
        <v>71.599999999999994</v>
      </c>
      <c r="G287" s="225">
        <f>G288+G289+G290+G291</f>
        <v>100</v>
      </c>
      <c r="H287" s="225">
        <f t="shared" si="54"/>
        <v>-15.764705882352942</v>
      </c>
    </row>
    <row r="288" spans="1:8" ht="21.95" customHeight="1" x14ac:dyDescent="0.2">
      <c r="A288" s="332"/>
      <c r="B288" s="343"/>
      <c r="C288" s="4" t="s">
        <v>555</v>
      </c>
      <c r="D288" s="103">
        <v>85</v>
      </c>
      <c r="E288" s="225">
        <f>D288/$D$287*100</f>
        <v>100</v>
      </c>
      <c r="F288" s="103">
        <v>71.599999999999994</v>
      </c>
      <c r="G288" s="225">
        <f>F288/$F$287*100</f>
        <v>100</v>
      </c>
      <c r="H288" s="225">
        <f t="shared" si="54"/>
        <v>-15.764705882352942</v>
      </c>
    </row>
    <row r="289" spans="1:8" ht="21.95" customHeight="1" x14ac:dyDescent="0.2">
      <c r="A289" s="332"/>
      <c r="B289" s="343"/>
      <c r="C289" s="4" t="s">
        <v>556</v>
      </c>
      <c r="D289" s="103">
        <v>0</v>
      </c>
      <c r="E289" s="225">
        <f t="shared" ref="E289:E291" si="61">D289/$D$287*100</f>
        <v>0</v>
      </c>
      <c r="F289" s="103">
        <v>0</v>
      </c>
      <c r="G289" s="225">
        <f t="shared" ref="G289:G291" si="62">F289/$F$287*100</f>
        <v>0</v>
      </c>
      <c r="H289" s="225" t="s">
        <v>84</v>
      </c>
    </row>
    <row r="290" spans="1:8" ht="21.95" customHeight="1" x14ac:dyDescent="0.2">
      <c r="A290" s="332"/>
      <c r="B290" s="343"/>
      <c r="C290" s="4" t="s">
        <v>557</v>
      </c>
      <c r="D290" s="103">
        <v>0</v>
      </c>
      <c r="E290" s="225">
        <f t="shared" si="61"/>
        <v>0</v>
      </c>
      <c r="F290" s="103">
        <v>0</v>
      </c>
      <c r="G290" s="225">
        <f t="shared" si="62"/>
        <v>0</v>
      </c>
      <c r="H290" s="225" t="s">
        <v>84</v>
      </c>
    </row>
    <row r="291" spans="1:8" ht="21.95" customHeight="1" x14ac:dyDescent="0.2">
      <c r="A291" s="332"/>
      <c r="B291" s="343"/>
      <c r="C291" s="4" t="s">
        <v>558</v>
      </c>
      <c r="D291" s="103">
        <v>0</v>
      </c>
      <c r="E291" s="225">
        <f t="shared" si="61"/>
        <v>0</v>
      </c>
      <c r="F291" s="103">
        <v>0</v>
      </c>
      <c r="G291" s="225">
        <f t="shared" si="62"/>
        <v>0</v>
      </c>
      <c r="H291" s="225" t="s">
        <v>84</v>
      </c>
    </row>
    <row r="292" spans="1:8" ht="21.95" customHeight="1" x14ac:dyDescent="0.2">
      <c r="A292" s="370" t="s">
        <v>93</v>
      </c>
      <c r="B292" s="342" t="s">
        <v>888</v>
      </c>
      <c r="C292" s="88" t="s">
        <v>554</v>
      </c>
      <c r="D292" s="234">
        <f>D293+D294+D295+D296</f>
        <v>12850</v>
      </c>
      <c r="E292" s="234">
        <f>E293+E294+E295+E296</f>
        <v>100</v>
      </c>
      <c r="F292" s="234">
        <f>F293+F294+F295+F296</f>
        <v>10479.6</v>
      </c>
      <c r="G292" s="234">
        <f>G293+G294+G295+G296</f>
        <v>100.00000000000001</v>
      </c>
      <c r="H292" s="234">
        <f t="shared" si="54"/>
        <v>-18.446692607003882</v>
      </c>
    </row>
    <row r="293" spans="1:8" ht="21.95" customHeight="1" x14ac:dyDescent="0.2">
      <c r="A293" s="370"/>
      <c r="B293" s="342"/>
      <c r="C293" s="88" t="s">
        <v>555</v>
      </c>
      <c r="D293" s="234">
        <v>12707</v>
      </c>
      <c r="E293" s="234">
        <f>D293/$D$292*100</f>
        <v>98.887159533073927</v>
      </c>
      <c r="F293" s="234">
        <v>10390.700000000001</v>
      </c>
      <c r="G293" s="234">
        <f>F293/$F$292*100</f>
        <v>99.151685178823627</v>
      </c>
      <c r="H293" s="234">
        <f t="shared" si="54"/>
        <v>-18.228535452899976</v>
      </c>
    </row>
    <row r="294" spans="1:8" ht="21.95" customHeight="1" x14ac:dyDescent="0.2">
      <c r="A294" s="370"/>
      <c r="B294" s="342"/>
      <c r="C294" s="88" t="s">
        <v>556</v>
      </c>
      <c r="D294" s="234">
        <v>0</v>
      </c>
      <c r="E294" s="234">
        <f t="shared" ref="E294:E296" si="63">D294/$D$292*100</f>
        <v>0</v>
      </c>
      <c r="F294" s="234">
        <v>0</v>
      </c>
      <c r="G294" s="234">
        <f t="shared" ref="G294:G296" si="64">F294/$F$292*100</f>
        <v>0</v>
      </c>
      <c r="H294" s="234" t="s">
        <v>84</v>
      </c>
    </row>
    <row r="295" spans="1:8" ht="21.95" customHeight="1" x14ac:dyDescent="0.2">
      <c r="A295" s="370"/>
      <c r="B295" s="342"/>
      <c r="C295" s="88" t="s">
        <v>557</v>
      </c>
      <c r="D295" s="234">
        <v>143</v>
      </c>
      <c r="E295" s="234">
        <f t="shared" si="63"/>
        <v>1.1128404669260701</v>
      </c>
      <c r="F295" s="234">
        <v>88.9</v>
      </c>
      <c r="G295" s="234">
        <f t="shared" si="64"/>
        <v>0.84831482117638068</v>
      </c>
      <c r="H295" s="234">
        <f t="shared" si="54"/>
        <v>-37.832167832167826</v>
      </c>
    </row>
    <row r="296" spans="1:8" ht="21.95" customHeight="1" x14ac:dyDescent="0.2">
      <c r="A296" s="370"/>
      <c r="B296" s="342"/>
      <c r="C296" s="88" t="s">
        <v>558</v>
      </c>
      <c r="D296" s="234">
        <v>0</v>
      </c>
      <c r="E296" s="234">
        <f t="shared" si="63"/>
        <v>0</v>
      </c>
      <c r="F296" s="234">
        <v>0</v>
      </c>
      <c r="G296" s="234">
        <f t="shared" si="64"/>
        <v>0</v>
      </c>
      <c r="H296" s="234" t="s">
        <v>84</v>
      </c>
    </row>
    <row r="297" spans="1:8" ht="21.95" customHeight="1" x14ac:dyDescent="0.2">
      <c r="A297" s="332" t="s">
        <v>681</v>
      </c>
      <c r="B297" s="343" t="s">
        <v>889</v>
      </c>
      <c r="C297" s="4" t="s">
        <v>554</v>
      </c>
      <c r="D297" s="225">
        <f>D298+D299+D300+D301</f>
        <v>11237</v>
      </c>
      <c r="E297" s="225">
        <f>E298+E299+E300+E301</f>
        <v>13220.000000000002</v>
      </c>
      <c r="F297" s="225">
        <f>F298+F299+F300+F301</f>
        <v>9477</v>
      </c>
      <c r="G297" s="225">
        <f>G298+G299+G300+G301</f>
        <v>13236.033519553073</v>
      </c>
      <c r="H297" s="225">
        <f t="shared" si="54"/>
        <v>-15.662543383465334</v>
      </c>
    </row>
    <row r="298" spans="1:8" ht="21.95" customHeight="1" x14ac:dyDescent="0.2">
      <c r="A298" s="332"/>
      <c r="B298" s="343"/>
      <c r="C298" s="4" t="s">
        <v>555</v>
      </c>
      <c r="D298" s="103">
        <v>11094</v>
      </c>
      <c r="E298" s="225">
        <f>D298/$D$287*100</f>
        <v>13051.764705882355</v>
      </c>
      <c r="F298" s="103">
        <v>9388.1</v>
      </c>
      <c r="G298" s="225">
        <f>F298/$F$287*100</f>
        <v>13111.871508379889</v>
      </c>
      <c r="H298" s="225">
        <f t="shared" si="54"/>
        <v>-15.376780241572021</v>
      </c>
    </row>
    <row r="299" spans="1:8" ht="21.95" customHeight="1" x14ac:dyDescent="0.2">
      <c r="A299" s="332"/>
      <c r="B299" s="343"/>
      <c r="C299" s="4" t="s">
        <v>556</v>
      </c>
      <c r="D299" s="103">
        <v>0</v>
      </c>
      <c r="E299" s="225">
        <f t="shared" ref="E299:E301" si="65">D299/$D$287*100</f>
        <v>0</v>
      </c>
      <c r="F299" s="103">
        <v>0</v>
      </c>
      <c r="G299" s="225">
        <f t="shared" ref="G299:G301" si="66">F299/$F$287*100</f>
        <v>0</v>
      </c>
      <c r="H299" s="225" t="s">
        <v>84</v>
      </c>
    </row>
    <row r="300" spans="1:8" ht="21.95" customHeight="1" x14ac:dyDescent="0.2">
      <c r="A300" s="332"/>
      <c r="B300" s="343"/>
      <c r="C300" s="4" t="s">
        <v>557</v>
      </c>
      <c r="D300" s="103">
        <v>143</v>
      </c>
      <c r="E300" s="225">
        <f t="shared" si="65"/>
        <v>168.23529411764707</v>
      </c>
      <c r="F300" s="103">
        <v>88.9</v>
      </c>
      <c r="G300" s="225">
        <f t="shared" si="66"/>
        <v>124.16201117318437</v>
      </c>
      <c r="H300" s="225">
        <f t="shared" si="54"/>
        <v>-37.832167832167826</v>
      </c>
    </row>
    <row r="301" spans="1:8" ht="21.95" customHeight="1" x14ac:dyDescent="0.2">
      <c r="A301" s="332"/>
      <c r="B301" s="343"/>
      <c r="C301" s="4" t="s">
        <v>558</v>
      </c>
      <c r="D301" s="103">
        <v>0</v>
      </c>
      <c r="E301" s="225">
        <f t="shared" si="65"/>
        <v>0</v>
      </c>
      <c r="F301" s="103">
        <v>0</v>
      </c>
      <c r="G301" s="225">
        <f t="shared" si="66"/>
        <v>0</v>
      </c>
      <c r="H301" s="225" t="s">
        <v>84</v>
      </c>
    </row>
    <row r="302" spans="1:8" s="3" customFormat="1" ht="21.95" customHeight="1" x14ac:dyDescent="0.2">
      <c r="A302" s="317" t="s">
        <v>682</v>
      </c>
      <c r="B302" s="367" t="s">
        <v>443</v>
      </c>
      <c r="C302" s="4" t="s">
        <v>554</v>
      </c>
      <c r="D302" s="225">
        <f>D303+D304+D305+D306</f>
        <v>1185</v>
      </c>
      <c r="E302" s="225">
        <f>E303+E304+E305+E306</f>
        <v>100</v>
      </c>
      <c r="F302" s="225">
        <f>F303+F304+F305+F306</f>
        <v>722.3</v>
      </c>
      <c r="G302" s="225">
        <f>G303+G304+G305+G306</f>
        <v>100</v>
      </c>
      <c r="H302" s="225">
        <f t="shared" si="54"/>
        <v>-39.046413502109715</v>
      </c>
    </row>
    <row r="303" spans="1:8" s="3" customFormat="1" ht="21.95" customHeight="1" x14ac:dyDescent="0.2">
      <c r="A303" s="318"/>
      <c r="B303" s="371"/>
      <c r="C303" s="4" t="s">
        <v>555</v>
      </c>
      <c r="D303" s="103">
        <v>1185</v>
      </c>
      <c r="E303" s="225">
        <f>D303/$D$302*100</f>
        <v>100</v>
      </c>
      <c r="F303" s="103">
        <v>722.3</v>
      </c>
      <c r="G303" s="225">
        <f>F303/$F$302*100</f>
        <v>100</v>
      </c>
      <c r="H303" s="225">
        <f t="shared" si="54"/>
        <v>-39.046413502109715</v>
      </c>
    </row>
    <row r="304" spans="1:8" s="3" customFormat="1" ht="21.95" customHeight="1" x14ac:dyDescent="0.2">
      <c r="A304" s="318"/>
      <c r="B304" s="371"/>
      <c r="C304" s="4" t="s">
        <v>556</v>
      </c>
      <c r="D304" s="103">
        <v>0</v>
      </c>
      <c r="E304" s="225">
        <f t="shared" ref="E304:E306" si="67">D304/$D$302*100</f>
        <v>0</v>
      </c>
      <c r="F304" s="103">
        <v>0</v>
      </c>
      <c r="G304" s="225">
        <f t="shared" ref="G304:G306" si="68">F304/$F$302*100</f>
        <v>0</v>
      </c>
      <c r="H304" s="225" t="s">
        <v>84</v>
      </c>
    </row>
    <row r="305" spans="1:8" s="3" customFormat="1" ht="21.95" customHeight="1" x14ac:dyDescent="0.2">
      <c r="A305" s="318"/>
      <c r="B305" s="371"/>
      <c r="C305" s="4" t="s">
        <v>557</v>
      </c>
      <c r="D305" s="103">
        <v>0</v>
      </c>
      <c r="E305" s="225">
        <f t="shared" si="67"/>
        <v>0</v>
      </c>
      <c r="F305" s="103">
        <v>0</v>
      </c>
      <c r="G305" s="225">
        <f t="shared" si="68"/>
        <v>0</v>
      </c>
      <c r="H305" s="225" t="s">
        <v>84</v>
      </c>
    </row>
    <row r="306" spans="1:8" s="3" customFormat="1" ht="21.95" customHeight="1" x14ac:dyDescent="0.2">
      <c r="A306" s="319"/>
      <c r="B306" s="372"/>
      <c r="C306" s="4" t="s">
        <v>558</v>
      </c>
      <c r="D306" s="103">
        <v>0</v>
      </c>
      <c r="E306" s="225">
        <f t="shared" si="67"/>
        <v>0</v>
      </c>
      <c r="F306" s="103">
        <v>0</v>
      </c>
      <c r="G306" s="225">
        <f t="shared" si="68"/>
        <v>0</v>
      </c>
      <c r="H306" s="225" t="s">
        <v>84</v>
      </c>
    </row>
    <row r="307" spans="1:8" ht="21.95" customHeight="1" x14ac:dyDescent="0.2">
      <c r="A307" s="332" t="s">
        <v>684</v>
      </c>
      <c r="B307" s="343" t="s">
        <v>425</v>
      </c>
      <c r="C307" s="4" t="s">
        <v>554</v>
      </c>
      <c r="D307" s="225">
        <f>D308+D309+D310+D311</f>
        <v>428</v>
      </c>
      <c r="E307" s="225">
        <f>E308+E309+E310+E311</f>
        <v>100</v>
      </c>
      <c r="F307" s="225">
        <f>F308+F309+F310+F311</f>
        <v>280.3</v>
      </c>
      <c r="G307" s="225">
        <f>G308+G309+G310+G311</f>
        <v>100</v>
      </c>
      <c r="H307" s="225">
        <f t="shared" si="54"/>
        <v>-34.509345794392516</v>
      </c>
    </row>
    <row r="308" spans="1:8" ht="21.95" customHeight="1" x14ac:dyDescent="0.2">
      <c r="A308" s="332"/>
      <c r="B308" s="343"/>
      <c r="C308" s="4" t="s">
        <v>555</v>
      </c>
      <c r="D308" s="103">
        <v>428</v>
      </c>
      <c r="E308" s="225">
        <f>D308/$D$307*100</f>
        <v>100</v>
      </c>
      <c r="F308" s="103">
        <v>280.3</v>
      </c>
      <c r="G308" s="225">
        <f>F308/$F$307*100</f>
        <v>100</v>
      </c>
      <c r="H308" s="225">
        <f t="shared" si="54"/>
        <v>-34.509345794392516</v>
      </c>
    </row>
    <row r="309" spans="1:8" ht="21.95" customHeight="1" x14ac:dyDescent="0.2">
      <c r="A309" s="332"/>
      <c r="B309" s="343"/>
      <c r="C309" s="4" t="s">
        <v>556</v>
      </c>
      <c r="D309" s="103">
        <v>0</v>
      </c>
      <c r="E309" s="225">
        <f t="shared" ref="E309:E311" si="69">D309/$D$307*100</f>
        <v>0</v>
      </c>
      <c r="F309" s="103">
        <v>0</v>
      </c>
      <c r="G309" s="225">
        <f t="shared" ref="G309:G311" si="70">F309/$F$307*100</f>
        <v>0</v>
      </c>
      <c r="H309" s="225" t="s">
        <v>84</v>
      </c>
    </row>
    <row r="310" spans="1:8" ht="21.95" customHeight="1" x14ac:dyDescent="0.2">
      <c r="A310" s="332"/>
      <c r="B310" s="343"/>
      <c r="C310" s="4" t="s">
        <v>557</v>
      </c>
      <c r="D310" s="103">
        <v>0</v>
      </c>
      <c r="E310" s="225">
        <f t="shared" si="69"/>
        <v>0</v>
      </c>
      <c r="F310" s="103">
        <v>0</v>
      </c>
      <c r="G310" s="225">
        <f t="shared" si="70"/>
        <v>0</v>
      </c>
      <c r="H310" s="225" t="s">
        <v>84</v>
      </c>
    </row>
    <row r="311" spans="1:8" ht="21.95" customHeight="1" x14ac:dyDescent="0.2">
      <c r="A311" s="332"/>
      <c r="B311" s="343"/>
      <c r="C311" s="4" t="s">
        <v>558</v>
      </c>
      <c r="D311" s="103">
        <v>0</v>
      </c>
      <c r="E311" s="225">
        <f t="shared" si="69"/>
        <v>0</v>
      </c>
      <c r="F311" s="103">
        <v>0</v>
      </c>
      <c r="G311" s="225">
        <f t="shared" si="70"/>
        <v>0</v>
      </c>
      <c r="H311" s="225" t="s">
        <v>84</v>
      </c>
    </row>
    <row r="312" spans="1:8" ht="21.95" customHeight="1" x14ac:dyDescent="0.2">
      <c r="A312" s="370" t="s">
        <v>96</v>
      </c>
      <c r="B312" s="342" t="s">
        <v>890</v>
      </c>
      <c r="C312" s="88" t="s">
        <v>554</v>
      </c>
      <c r="D312" s="234">
        <f>D313+D314+D315+D316</f>
        <v>46347</v>
      </c>
      <c r="E312" s="234">
        <f>E313+E314+E315+E316</f>
        <v>100</v>
      </c>
      <c r="F312" s="234">
        <f>F313+F314+F315+F316</f>
        <v>38398.699999999997</v>
      </c>
      <c r="G312" s="234">
        <f>G313+G314+G315+G316</f>
        <v>100.00000000000001</v>
      </c>
      <c r="H312" s="234">
        <f t="shared" si="54"/>
        <v>-17.149545817420758</v>
      </c>
    </row>
    <row r="313" spans="1:8" ht="21.95" customHeight="1" x14ac:dyDescent="0.2">
      <c r="A313" s="370"/>
      <c r="B313" s="342"/>
      <c r="C313" s="88" t="s">
        <v>555</v>
      </c>
      <c r="D313" s="234">
        <v>29962</v>
      </c>
      <c r="E313" s="234">
        <f>D313/$D$312*100</f>
        <v>64.647118475845261</v>
      </c>
      <c r="F313" s="234">
        <v>26619.3</v>
      </c>
      <c r="G313" s="234">
        <f>F313/$F$312*100</f>
        <v>69.323440637313254</v>
      </c>
      <c r="H313" s="234">
        <f t="shared" si="54"/>
        <v>-11.15646485548362</v>
      </c>
    </row>
    <row r="314" spans="1:8" ht="21.95" customHeight="1" x14ac:dyDescent="0.2">
      <c r="A314" s="370"/>
      <c r="B314" s="342"/>
      <c r="C314" s="88" t="s">
        <v>556</v>
      </c>
      <c r="D314" s="234">
        <v>0</v>
      </c>
      <c r="E314" s="234">
        <f t="shared" ref="E314:E316" si="71">D314/$D$312*100</f>
        <v>0</v>
      </c>
      <c r="F314" s="234">
        <v>0</v>
      </c>
      <c r="G314" s="234">
        <f t="shared" ref="G314:G316" si="72">F314/$F$312*100</f>
        <v>0</v>
      </c>
      <c r="H314" s="234" t="s">
        <v>84</v>
      </c>
    </row>
    <row r="315" spans="1:8" ht="21.95" customHeight="1" x14ac:dyDescent="0.2">
      <c r="A315" s="370"/>
      <c r="B315" s="342"/>
      <c r="C315" s="88" t="s">
        <v>557</v>
      </c>
      <c r="D315" s="234">
        <v>1840</v>
      </c>
      <c r="E315" s="234">
        <f t="shared" si="71"/>
        <v>3.9700519990506398</v>
      </c>
      <c r="F315" s="234">
        <v>1840</v>
      </c>
      <c r="G315" s="234">
        <f t="shared" si="72"/>
        <v>4.7918288900405486</v>
      </c>
      <c r="H315" s="234">
        <f t="shared" si="54"/>
        <v>0</v>
      </c>
    </row>
    <row r="316" spans="1:8" ht="21.95" customHeight="1" x14ac:dyDescent="0.2">
      <c r="A316" s="370"/>
      <c r="B316" s="342"/>
      <c r="C316" s="88" t="s">
        <v>558</v>
      </c>
      <c r="D316" s="234">
        <v>14545</v>
      </c>
      <c r="E316" s="234">
        <f t="shared" si="71"/>
        <v>31.382829525104107</v>
      </c>
      <c r="F316" s="234">
        <v>9939.4</v>
      </c>
      <c r="G316" s="234">
        <f t="shared" si="72"/>
        <v>25.884730472646211</v>
      </c>
      <c r="H316" s="234">
        <f t="shared" si="54"/>
        <v>-31.664489515297362</v>
      </c>
    </row>
    <row r="317" spans="1:8" ht="21.95" hidden="1" customHeight="1" x14ac:dyDescent="0.2">
      <c r="A317" s="332" t="s">
        <v>687</v>
      </c>
      <c r="B317" s="343" t="s">
        <v>891</v>
      </c>
      <c r="C317" s="4" t="s">
        <v>554</v>
      </c>
      <c r="D317" s="129"/>
      <c r="E317" s="117"/>
      <c r="F317" s="129"/>
      <c r="G317" s="117"/>
      <c r="H317" s="225" t="e">
        <f t="shared" si="54"/>
        <v>#DIV/0!</v>
      </c>
    </row>
    <row r="318" spans="1:8" ht="21.95" hidden="1" customHeight="1" x14ac:dyDescent="0.2">
      <c r="A318" s="332"/>
      <c r="B318" s="343"/>
      <c r="C318" s="4" t="s">
        <v>555</v>
      </c>
      <c r="D318" s="119"/>
      <c r="E318" s="119"/>
      <c r="F318" s="119"/>
      <c r="G318" s="119"/>
      <c r="H318" s="225" t="e">
        <f t="shared" si="54"/>
        <v>#DIV/0!</v>
      </c>
    </row>
    <row r="319" spans="1:8" ht="21.95" hidden="1" customHeight="1" x14ac:dyDescent="0.2">
      <c r="A319" s="332"/>
      <c r="B319" s="343"/>
      <c r="C319" s="4" t="s">
        <v>556</v>
      </c>
      <c r="D319" s="119"/>
      <c r="E319" s="119"/>
      <c r="F319" s="119"/>
      <c r="G319" s="119"/>
      <c r="H319" s="225" t="e">
        <f t="shared" si="54"/>
        <v>#DIV/0!</v>
      </c>
    </row>
    <row r="320" spans="1:8" ht="21.95" hidden="1" customHeight="1" x14ac:dyDescent="0.2">
      <c r="A320" s="332"/>
      <c r="B320" s="343"/>
      <c r="C320" s="4" t="s">
        <v>557</v>
      </c>
      <c r="D320" s="119"/>
      <c r="E320" s="117"/>
      <c r="F320" s="119"/>
      <c r="G320" s="117"/>
      <c r="H320" s="225" t="e">
        <f t="shared" si="54"/>
        <v>#DIV/0!</v>
      </c>
    </row>
    <row r="321" spans="1:8" ht="21.95" hidden="1" customHeight="1" x14ac:dyDescent="0.2">
      <c r="A321" s="332"/>
      <c r="B321" s="343"/>
      <c r="C321" s="4" t="s">
        <v>558</v>
      </c>
      <c r="D321" s="119"/>
      <c r="E321" s="119"/>
      <c r="F321" s="119"/>
      <c r="G321" s="119"/>
      <c r="H321" s="225" t="e">
        <f t="shared" si="54"/>
        <v>#DIV/0!</v>
      </c>
    </row>
    <row r="322" spans="1:8" ht="21.95" customHeight="1" x14ac:dyDescent="0.2">
      <c r="A322" s="332" t="s">
        <v>687</v>
      </c>
      <c r="B322" s="343" t="s">
        <v>1160</v>
      </c>
      <c r="C322" s="4" t="s">
        <v>554</v>
      </c>
      <c r="D322" s="225">
        <f>D323+D324+D325+D326</f>
        <v>1599</v>
      </c>
      <c r="E322" s="225">
        <f>E323+E324+E325+E326</f>
        <v>100</v>
      </c>
      <c r="F322" s="225">
        <f>F323+F324+F325+F326</f>
        <v>1599</v>
      </c>
      <c r="G322" s="225">
        <f>G323+G324+G325+G326</f>
        <v>100</v>
      </c>
      <c r="H322" s="225">
        <f t="shared" si="54"/>
        <v>0</v>
      </c>
    </row>
    <row r="323" spans="1:8" ht="21.95" customHeight="1" x14ac:dyDescent="0.2">
      <c r="A323" s="332"/>
      <c r="B323" s="343"/>
      <c r="C323" s="4" t="s">
        <v>555</v>
      </c>
      <c r="D323" s="103">
        <v>0</v>
      </c>
      <c r="E323" s="225">
        <f>D323/$D$322*100</f>
        <v>0</v>
      </c>
      <c r="F323" s="103">
        <v>0</v>
      </c>
      <c r="G323" s="225">
        <f>F323/$F$322*100</f>
        <v>0</v>
      </c>
      <c r="H323" s="225" t="s">
        <v>84</v>
      </c>
    </row>
    <row r="324" spans="1:8" ht="21.95" customHeight="1" x14ac:dyDescent="0.2">
      <c r="A324" s="332"/>
      <c r="B324" s="343"/>
      <c r="C324" s="4" t="s">
        <v>556</v>
      </c>
      <c r="D324" s="103">
        <v>0</v>
      </c>
      <c r="E324" s="225">
        <f t="shared" ref="E324:E326" si="73">D324/$D$322*100</f>
        <v>0</v>
      </c>
      <c r="F324" s="103">
        <v>0</v>
      </c>
      <c r="G324" s="225">
        <f t="shared" ref="G324:G326" si="74">F324/$F$322*100</f>
        <v>0</v>
      </c>
      <c r="H324" s="225" t="s">
        <v>84</v>
      </c>
    </row>
    <row r="325" spans="1:8" ht="21.95" customHeight="1" x14ac:dyDescent="0.2">
      <c r="A325" s="332"/>
      <c r="B325" s="343"/>
      <c r="C325" s="4" t="s">
        <v>557</v>
      </c>
      <c r="D325" s="103">
        <v>1599</v>
      </c>
      <c r="E325" s="225">
        <f t="shared" si="73"/>
        <v>100</v>
      </c>
      <c r="F325" s="103">
        <v>1599</v>
      </c>
      <c r="G325" s="225">
        <f t="shared" si="74"/>
        <v>100</v>
      </c>
      <c r="H325" s="225">
        <f t="shared" si="54"/>
        <v>0</v>
      </c>
    </row>
    <row r="326" spans="1:8" ht="21.95" customHeight="1" x14ac:dyDescent="0.2">
      <c r="A326" s="332"/>
      <c r="B326" s="343"/>
      <c r="C326" s="4" t="s">
        <v>558</v>
      </c>
      <c r="D326" s="103">
        <v>0</v>
      </c>
      <c r="E326" s="225">
        <f t="shared" si="73"/>
        <v>0</v>
      </c>
      <c r="F326" s="103">
        <v>0</v>
      </c>
      <c r="G326" s="225">
        <f t="shared" si="74"/>
        <v>0</v>
      </c>
      <c r="H326" s="225" t="s">
        <v>84</v>
      </c>
    </row>
    <row r="327" spans="1:8" ht="21.95" customHeight="1" x14ac:dyDescent="0.2">
      <c r="A327" s="332" t="s">
        <v>691</v>
      </c>
      <c r="B327" s="343" t="s">
        <v>892</v>
      </c>
      <c r="C327" s="4" t="s">
        <v>554</v>
      </c>
      <c r="D327" s="225">
        <f>D328+D329+D330+D331</f>
        <v>11501</v>
      </c>
      <c r="E327" s="225">
        <f>E328+E329+E330+E331</f>
        <v>100</v>
      </c>
      <c r="F327" s="225">
        <f>F328+F329+F330+F331</f>
        <v>10048</v>
      </c>
      <c r="G327" s="225">
        <f>G328+G329+G330+G331</f>
        <v>100</v>
      </c>
      <c r="H327" s="225">
        <f t="shared" si="54"/>
        <v>-12.633684027475866</v>
      </c>
    </row>
    <row r="328" spans="1:8" ht="21.95" customHeight="1" x14ac:dyDescent="0.2">
      <c r="A328" s="332"/>
      <c r="B328" s="343"/>
      <c r="C328" s="4" t="s">
        <v>555</v>
      </c>
      <c r="D328" s="103">
        <v>9211</v>
      </c>
      <c r="E328" s="225">
        <f>D328/$D$327*100</f>
        <v>80.088687940179113</v>
      </c>
      <c r="F328" s="103">
        <v>8075.1</v>
      </c>
      <c r="G328" s="225">
        <f>F328/$F$327*100</f>
        <v>80.365246815286625</v>
      </c>
      <c r="H328" s="225">
        <f t="shared" si="54"/>
        <v>-12.331994354576054</v>
      </c>
    </row>
    <row r="329" spans="1:8" ht="21.95" customHeight="1" x14ac:dyDescent="0.2">
      <c r="A329" s="332"/>
      <c r="B329" s="343"/>
      <c r="C329" s="4" t="s">
        <v>556</v>
      </c>
      <c r="D329" s="103">
        <v>0</v>
      </c>
      <c r="E329" s="225">
        <f t="shared" ref="E329:E331" si="75">D329/$D$327*100</f>
        <v>0</v>
      </c>
      <c r="F329" s="103">
        <v>0</v>
      </c>
      <c r="G329" s="225">
        <f t="shared" ref="G329:G331" si="76">F329/$F$327*100</f>
        <v>0</v>
      </c>
      <c r="H329" s="225" t="s">
        <v>84</v>
      </c>
    </row>
    <row r="330" spans="1:8" ht="21.95" customHeight="1" x14ac:dyDescent="0.2">
      <c r="A330" s="332"/>
      <c r="B330" s="343"/>
      <c r="C330" s="4" t="s">
        <v>557</v>
      </c>
      <c r="D330" s="103">
        <v>0</v>
      </c>
      <c r="E330" s="225">
        <f t="shared" si="75"/>
        <v>0</v>
      </c>
      <c r="F330" s="103">
        <v>0</v>
      </c>
      <c r="G330" s="225">
        <f t="shared" si="76"/>
        <v>0</v>
      </c>
      <c r="H330" s="225" t="s">
        <v>84</v>
      </c>
    </row>
    <row r="331" spans="1:8" ht="21.95" customHeight="1" x14ac:dyDescent="0.2">
      <c r="A331" s="332"/>
      <c r="B331" s="343"/>
      <c r="C331" s="4" t="s">
        <v>558</v>
      </c>
      <c r="D331" s="103">
        <v>2290</v>
      </c>
      <c r="E331" s="225">
        <f t="shared" si="75"/>
        <v>19.911312059820887</v>
      </c>
      <c r="F331" s="103">
        <v>1972.9</v>
      </c>
      <c r="G331" s="225">
        <f t="shared" si="76"/>
        <v>19.634753184713379</v>
      </c>
      <c r="H331" s="225">
        <f t="shared" ref="H331:H390" si="77">F331/D331*100-100</f>
        <v>-13.8471615720524</v>
      </c>
    </row>
    <row r="332" spans="1:8" s="3" customFormat="1" ht="21.95" customHeight="1" x14ac:dyDescent="0.2">
      <c r="A332" s="332" t="s">
        <v>692</v>
      </c>
      <c r="B332" s="343" t="s">
        <v>893</v>
      </c>
      <c r="C332" s="4" t="s">
        <v>554</v>
      </c>
      <c r="D332" s="225">
        <f>D333+D334+D335+D336</f>
        <v>11023</v>
      </c>
      <c r="E332" s="225">
        <f>E333+E334+E335+E336</f>
        <v>100</v>
      </c>
      <c r="F332" s="225">
        <f>F333+F334+F335+F336</f>
        <v>10965.9</v>
      </c>
      <c r="G332" s="225">
        <f>G333+G334+G335+G336</f>
        <v>100</v>
      </c>
      <c r="H332" s="225">
        <f t="shared" si="77"/>
        <v>-0.51800780186881923</v>
      </c>
    </row>
    <row r="333" spans="1:8" s="3" customFormat="1" ht="21.95" customHeight="1" x14ac:dyDescent="0.2">
      <c r="A333" s="332"/>
      <c r="B333" s="343"/>
      <c r="C333" s="4" t="s">
        <v>555</v>
      </c>
      <c r="D333" s="103">
        <v>6102</v>
      </c>
      <c r="E333" s="225">
        <f>D333/$D$332*100</f>
        <v>55.356980858205574</v>
      </c>
      <c r="F333" s="103">
        <v>6012.9</v>
      </c>
      <c r="G333" s="225">
        <f>F333/$F$332*100</f>
        <v>54.832708669603036</v>
      </c>
      <c r="H333" s="225">
        <f t="shared" si="77"/>
        <v>-1.4601769911504476</v>
      </c>
    </row>
    <row r="334" spans="1:8" s="3" customFormat="1" ht="21.95" customHeight="1" x14ac:dyDescent="0.2">
      <c r="A334" s="332"/>
      <c r="B334" s="343"/>
      <c r="C334" s="4" t="s">
        <v>556</v>
      </c>
      <c r="D334" s="103">
        <v>0</v>
      </c>
      <c r="E334" s="225">
        <f t="shared" ref="E334:E336" si="78">D334/$D$332*100</f>
        <v>0</v>
      </c>
      <c r="F334" s="103">
        <v>0</v>
      </c>
      <c r="G334" s="225">
        <f t="shared" ref="G334:G336" si="79">F334/$F$332*100</f>
        <v>0</v>
      </c>
      <c r="H334" s="225" t="s">
        <v>84</v>
      </c>
    </row>
    <row r="335" spans="1:8" s="3" customFormat="1" ht="21.95" customHeight="1" x14ac:dyDescent="0.2">
      <c r="A335" s="332"/>
      <c r="B335" s="343"/>
      <c r="C335" s="4" t="s">
        <v>557</v>
      </c>
      <c r="D335" s="103">
        <v>85</v>
      </c>
      <c r="E335" s="225">
        <f t="shared" si="78"/>
        <v>0.77111494148598392</v>
      </c>
      <c r="F335" s="103">
        <v>85</v>
      </c>
      <c r="G335" s="225">
        <f t="shared" si="79"/>
        <v>0.77513017627372127</v>
      </c>
      <c r="H335" s="225">
        <f t="shared" si="77"/>
        <v>0</v>
      </c>
    </row>
    <row r="336" spans="1:8" s="3" customFormat="1" ht="21.95" customHeight="1" x14ac:dyDescent="0.2">
      <c r="A336" s="332"/>
      <c r="B336" s="343"/>
      <c r="C336" s="4" t="s">
        <v>558</v>
      </c>
      <c r="D336" s="103">
        <v>4836</v>
      </c>
      <c r="E336" s="225">
        <f t="shared" si="78"/>
        <v>43.87190420030845</v>
      </c>
      <c r="F336" s="103">
        <v>4868</v>
      </c>
      <c r="G336" s="225">
        <f t="shared" si="79"/>
        <v>44.392161154123237</v>
      </c>
      <c r="H336" s="225">
        <f t="shared" si="77"/>
        <v>0.66170388751034181</v>
      </c>
    </row>
    <row r="337" spans="1:8" ht="21.95" customHeight="1" x14ac:dyDescent="0.2">
      <c r="A337" s="332" t="s">
        <v>693</v>
      </c>
      <c r="B337" s="343" t="s">
        <v>1161</v>
      </c>
      <c r="C337" s="4" t="s">
        <v>554</v>
      </c>
      <c r="D337" s="225">
        <f>D338+D339+D340+D341</f>
        <v>21720</v>
      </c>
      <c r="E337" s="225">
        <f>E338+E339+E340+E341</f>
        <v>100</v>
      </c>
      <c r="F337" s="225">
        <f>F338+F339+F340+F341</f>
        <v>15785.8</v>
      </c>
      <c r="G337" s="225">
        <f>G338+G339+G340+G341</f>
        <v>100</v>
      </c>
      <c r="H337" s="225">
        <f t="shared" si="77"/>
        <v>-27.321362799263355</v>
      </c>
    </row>
    <row r="338" spans="1:8" ht="21.95" customHeight="1" x14ac:dyDescent="0.2">
      <c r="A338" s="332"/>
      <c r="B338" s="343"/>
      <c r="C338" s="4" t="s">
        <v>555</v>
      </c>
      <c r="D338" s="103">
        <v>14145</v>
      </c>
      <c r="E338" s="225">
        <f>D338/$D$337*100</f>
        <v>65.124309392265189</v>
      </c>
      <c r="F338" s="103">
        <v>12531.3</v>
      </c>
      <c r="G338" s="225">
        <f>F338/$F$337*100</f>
        <v>79.383369864055027</v>
      </c>
      <c r="H338" s="225">
        <f t="shared" si="77"/>
        <v>-11.408271474019088</v>
      </c>
    </row>
    <row r="339" spans="1:8" ht="21.95" customHeight="1" x14ac:dyDescent="0.2">
      <c r="A339" s="332"/>
      <c r="B339" s="343"/>
      <c r="C339" s="4" t="s">
        <v>556</v>
      </c>
      <c r="D339" s="103">
        <v>0</v>
      </c>
      <c r="E339" s="225">
        <f t="shared" ref="E339:E341" si="80">D339/$D$337*100</f>
        <v>0</v>
      </c>
      <c r="F339" s="103">
        <v>0</v>
      </c>
      <c r="G339" s="225">
        <f t="shared" ref="G339:G341" si="81">F339/$F$337*100</f>
        <v>0</v>
      </c>
      <c r="H339" s="225" t="s">
        <v>84</v>
      </c>
    </row>
    <row r="340" spans="1:8" ht="21.95" customHeight="1" x14ac:dyDescent="0.2">
      <c r="A340" s="332"/>
      <c r="B340" s="343"/>
      <c r="C340" s="4" t="s">
        <v>557</v>
      </c>
      <c r="D340" s="103">
        <v>156</v>
      </c>
      <c r="E340" s="225">
        <f t="shared" si="80"/>
        <v>0.71823204419889508</v>
      </c>
      <c r="F340" s="103">
        <v>156</v>
      </c>
      <c r="G340" s="225">
        <f t="shared" si="81"/>
        <v>0.98822992816328603</v>
      </c>
      <c r="H340" s="225">
        <f t="shared" si="77"/>
        <v>0</v>
      </c>
    </row>
    <row r="341" spans="1:8" ht="21.95" customHeight="1" x14ac:dyDescent="0.2">
      <c r="A341" s="332"/>
      <c r="B341" s="343"/>
      <c r="C341" s="4" t="s">
        <v>558</v>
      </c>
      <c r="D341" s="103">
        <v>7419</v>
      </c>
      <c r="E341" s="225">
        <f t="shared" si="80"/>
        <v>34.157458563535911</v>
      </c>
      <c r="F341" s="103">
        <v>3098.5</v>
      </c>
      <c r="G341" s="225">
        <f t="shared" si="81"/>
        <v>19.628400207781681</v>
      </c>
      <c r="H341" s="225">
        <f t="shared" si="77"/>
        <v>-58.235611268365005</v>
      </c>
    </row>
    <row r="342" spans="1:8" ht="21.95" customHeight="1" x14ac:dyDescent="0.2">
      <c r="A342" s="332" t="s">
        <v>898</v>
      </c>
      <c r="B342" s="367" t="s">
        <v>899</v>
      </c>
      <c r="C342" s="4" t="s">
        <v>554</v>
      </c>
      <c r="D342" s="225">
        <f>D343+D344+D345+D346</f>
        <v>504</v>
      </c>
      <c r="E342" s="225">
        <f>E343+E344+E345+E346</f>
        <v>100</v>
      </c>
      <c r="F342" s="225">
        <f>F343+F344+F345+F346</f>
        <v>0</v>
      </c>
      <c r="G342" s="225">
        <f>G343+G344+G345+G346</f>
        <v>0</v>
      </c>
      <c r="H342" s="225">
        <f t="shared" si="77"/>
        <v>-100</v>
      </c>
    </row>
    <row r="343" spans="1:8" ht="21.95" customHeight="1" x14ac:dyDescent="0.2">
      <c r="A343" s="332"/>
      <c r="B343" s="371"/>
      <c r="C343" s="4" t="s">
        <v>555</v>
      </c>
      <c r="D343" s="103">
        <v>504</v>
      </c>
      <c r="E343" s="225">
        <f>D343/$D$342*100</f>
        <v>100</v>
      </c>
      <c r="F343" s="103">
        <v>0</v>
      </c>
      <c r="G343" s="225">
        <v>0</v>
      </c>
      <c r="H343" s="225">
        <f t="shared" si="77"/>
        <v>-100</v>
      </c>
    </row>
    <row r="344" spans="1:8" ht="21.95" customHeight="1" x14ac:dyDescent="0.2">
      <c r="A344" s="332"/>
      <c r="B344" s="371"/>
      <c r="C344" s="4" t="s">
        <v>556</v>
      </c>
      <c r="D344" s="103">
        <v>0</v>
      </c>
      <c r="E344" s="225">
        <f t="shared" ref="E344:E346" si="82">D344/$D$342*100</f>
        <v>0</v>
      </c>
      <c r="F344" s="103">
        <v>0</v>
      </c>
      <c r="G344" s="225">
        <v>0</v>
      </c>
      <c r="H344" s="225" t="s">
        <v>84</v>
      </c>
    </row>
    <row r="345" spans="1:8" ht="21.95" customHeight="1" x14ac:dyDescent="0.2">
      <c r="A345" s="332"/>
      <c r="B345" s="371"/>
      <c r="C345" s="4" t="s">
        <v>557</v>
      </c>
      <c r="D345" s="103">
        <v>0</v>
      </c>
      <c r="E345" s="225">
        <f t="shared" si="82"/>
        <v>0</v>
      </c>
      <c r="F345" s="103">
        <v>0</v>
      </c>
      <c r="G345" s="225">
        <v>0</v>
      </c>
      <c r="H345" s="225" t="s">
        <v>84</v>
      </c>
    </row>
    <row r="346" spans="1:8" ht="21.95" customHeight="1" x14ac:dyDescent="0.2">
      <c r="A346" s="332"/>
      <c r="B346" s="372"/>
      <c r="C346" s="4" t="s">
        <v>558</v>
      </c>
      <c r="D346" s="103">
        <v>0</v>
      </c>
      <c r="E346" s="225">
        <f t="shared" si="82"/>
        <v>0</v>
      </c>
      <c r="F346" s="103">
        <v>0</v>
      </c>
      <c r="G346" s="225">
        <v>0</v>
      </c>
      <c r="H346" s="225" t="s">
        <v>84</v>
      </c>
    </row>
    <row r="347" spans="1:8" ht="21.95" customHeight="1" x14ac:dyDescent="0.2">
      <c r="A347" s="370" t="s">
        <v>97</v>
      </c>
      <c r="B347" s="342" t="s">
        <v>894</v>
      </c>
      <c r="C347" s="88" t="s">
        <v>554</v>
      </c>
      <c r="D347" s="234">
        <f>D348+D349+D350+D351</f>
        <v>475</v>
      </c>
      <c r="E347" s="234">
        <f>E348+E349+E350+E351</f>
        <v>100</v>
      </c>
      <c r="F347" s="234">
        <f>F348+F349+F350+F351</f>
        <v>179</v>
      </c>
      <c r="G347" s="234">
        <f>G348+G349+G350+G351</f>
        <v>100</v>
      </c>
      <c r="H347" s="234">
        <f t="shared" si="77"/>
        <v>-62.315789473684212</v>
      </c>
    </row>
    <row r="348" spans="1:8" ht="21.95" customHeight="1" x14ac:dyDescent="0.2">
      <c r="A348" s="370"/>
      <c r="B348" s="342"/>
      <c r="C348" s="88" t="s">
        <v>555</v>
      </c>
      <c r="D348" s="234">
        <v>475</v>
      </c>
      <c r="E348" s="234">
        <f>D348/$D$347*100</f>
        <v>100</v>
      </c>
      <c r="F348" s="234">
        <v>179</v>
      </c>
      <c r="G348" s="234">
        <f>F348/$F$347*100</f>
        <v>100</v>
      </c>
      <c r="H348" s="234">
        <f t="shared" si="77"/>
        <v>-62.315789473684212</v>
      </c>
    </row>
    <row r="349" spans="1:8" ht="21.95" customHeight="1" x14ac:dyDescent="0.2">
      <c r="A349" s="370"/>
      <c r="B349" s="342"/>
      <c r="C349" s="88" t="s">
        <v>556</v>
      </c>
      <c r="D349" s="234">
        <v>0</v>
      </c>
      <c r="E349" s="234">
        <f t="shared" ref="E349:E351" si="83">D349/$D$347*100</f>
        <v>0</v>
      </c>
      <c r="F349" s="234">
        <v>0</v>
      </c>
      <c r="G349" s="234">
        <f t="shared" ref="G349:G351" si="84">F349/$F$347*100</f>
        <v>0</v>
      </c>
      <c r="H349" s="234" t="s">
        <v>84</v>
      </c>
    </row>
    <row r="350" spans="1:8" ht="21.95" customHeight="1" x14ac:dyDescent="0.2">
      <c r="A350" s="370"/>
      <c r="B350" s="342"/>
      <c r="C350" s="88" t="s">
        <v>557</v>
      </c>
      <c r="D350" s="234">
        <v>0</v>
      </c>
      <c r="E350" s="234">
        <f t="shared" si="83"/>
        <v>0</v>
      </c>
      <c r="F350" s="234">
        <v>0</v>
      </c>
      <c r="G350" s="234">
        <f t="shared" si="84"/>
        <v>0</v>
      </c>
      <c r="H350" s="234" t="s">
        <v>84</v>
      </c>
    </row>
    <row r="351" spans="1:8" ht="21.95" customHeight="1" x14ac:dyDescent="0.2">
      <c r="A351" s="370"/>
      <c r="B351" s="342"/>
      <c r="C351" s="88" t="s">
        <v>558</v>
      </c>
      <c r="D351" s="234">
        <v>0</v>
      </c>
      <c r="E351" s="234">
        <f t="shared" si="83"/>
        <v>0</v>
      </c>
      <c r="F351" s="234">
        <v>0</v>
      </c>
      <c r="G351" s="234">
        <f t="shared" si="84"/>
        <v>0</v>
      </c>
      <c r="H351" s="234" t="s">
        <v>84</v>
      </c>
    </row>
    <row r="352" spans="1:8" ht="21.95" customHeight="1" x14ac:dyDescent="0.2">
      <c r="A352" s="332" t="s">
        <v>697</v>
      </c>
      <c r="B352" s="372" t="s">
        <v>1264</v>
      </c>
      <c r="C352" s="4" t="s">
        <v>554</v>
      </c>
      <c r="D352" s="225">
        <f>D353+D354+D355+D356</f>
        <v>340</v>
      </c>
      <c r="E352" s="225">
        <f>E353+E354+E355+E356</f>
        <v>100</v>
      </c>
      <c r="F352" s="225">
        <f>F353+F354+F355+F356</f>
        <v>179</v>
      </c>
      <c r="G352" s="225">
        <f>G353+G354+G355+G356</f>
        <v>100</v>
      </c>
      <c r="H352" s="225">
        <f t="shared" si="77"/>
        <v>-47.352941176470587</v>
      </c>
    </row>
    <row r="353" spans="1:8" ht="21.95" customHeight="1" x14ac:dyDescent="0.2">
      <c r="A353" s="332"/>
      <c r="B353" s="343"/>
      <c r="C353" s="4" t="s">
        <v>555</v>
      </c>
      <c r="D353" s="103">
        <v>340</v>
      </c>
      <c r="E353" s="225">
        <f>D353/$D$352*100</f>
        <v>100</v>
      </c>
      <c r="F353" s="103">
        <v>179</v>
      </c>
      <c r="G353" s="225">
        <f>F353/$F$352*100</f>
        <v>100</v>
      </c>
      <c r="H353" s="225">
        <f t="shared" si="77"/>
        <v>-47.352941176470587</v>
      </c>
    </row>
    <row r="354" spans="1:8" ht="21.95" customHeight="1" x14ac:dyDescent="0.2">
      <c r="A354" s="332"/>
      <c r="B354" s="343"/>
      <c r="C354" s="4" t="s">
        <v>556</v>
      </c>
      <c r="D354" s="103">
        <v>0</v>
      </c>
      <c r="E354" s="225">
        <f t="shared" ref="E354:E356" si="85">D354/$D$352*100</f>
        <v>0</v>
      </c>
      <c r="F354" s="103">
        <v>0</v>
      </c>
      <c r="G354" s="225">
        <f t="shared" ref="G354:G356" si="86">F354/$F$352*100</f>
        <v>0</v>
      </c>
      <c r="H354" s="225" t="s">
        <v>84</v>
      </c>
    </row>
    <row r="355" spans="1:8" ht="21.95" customHeight="1" x14ac:dyDescent="0.2">
      <c r="A355" s="332"/>
      <c r="B355" s="343"/>
      <c r="C355" s="4" t="s">
        <v>557</v>
      </c>
      <c r="D355" s="103">
        <v>0</v>
      </c>
      <c r="E355" s="225">
        <f t="shared" si="85"/>
        <v>0</v>
      </c>
      <c r="F355" s="103">
        <v>0</v>
      </c>
      <c r="G355" s="225">
        <f t="shared" si="86"/>
        <v>0</v>
      </c>
      <c r="H355" s="225" t="s">
        <v>84</v>
      </c>
    </row>
    <row r="356" spans="1:8" ht="21.95" customHeight="1" x14ac:dyDescent="0.2">
      <c r="A356" s="332"/>
      <c r="B356" s="343"/>
      <c r="C356" s="4" t="s">
        <v>558</v>
      </c>
      <c r="D356" s="103">
        <v>0</v>
      </c>
      <c r="E356" s="225">
        <f t="shared" si="85"/>
        <v>0</v>
      </c>
      <c r="F356" s="103">
        <v>0</v>
      </c>
      <c r="G356" s="225">
        <f t="shared" si="86"/>
        <v>0</v>
      </c>
      <c r="H356" s="225" t="s">
        <v>84</v>
      </c>
    </row>
    <row r="357" spans="1:8" ht="21.95" customHeight="1" x14ac:dyDescent="0.2">
      <c r="A357" s="317" t="s">
        <v>900</v>
      </c>
      <c r="B357" s="343" t="s">
        <v>901</v>
      </c>
      <c r="C357" s="4" t="s">
        <v>554</v>
      </c>
      <c r="D357" s="225">
        <f>D358+D359+D360+D361</f>
        <v>135</v>
      </c>
      <c r="E357" s="225">
        <f>E358+E359+E360+E361</f>
        <v>100</v>
      </c>
      <c r="F357" s="225">
        <f>F358+F359+F360+F361</f>
        <v>0</v>
      </c>
      <c r="G357" s="225">
        <v>0</v>
      </c>
      <c r="H357" s="225">
        <f t="shared" si="77"/>
        <v>-100</v>
      </c>
    </row>
    <row r="358" spans="1:8" ht="21.95" customHeight="1" x14ac:dyDescent="0.2">
      <c r="A358" s="318"/>
      <c r="B358" s="343"/>
      <c r="C358" s="4" t="s">
        <v>555</v>
      </c>
      <c r="D358" s="103">
        <v>135</v>
      </c>
      <c r="E358" s="225">
        <f>D358/$D$357*100</f>
        <v>100</v>
      </c>
      <c r="F358" s="103">
        <v>0</v>
      </c>
      <c r="G358" s="225">
        <v>0</v>
      </c>
      <c r="H358" s="225">
        <f t="shared" si="77"/>
        <v>-100</v>
      </c>
    </row>
    <row r="359" spans="1:8" ht="21.95" customHeight="1" x14ac:dyDescent="0.2">
      <c r="A359" s="318"/>
      <c r="B359" s="343"/>
      <c r="C359" s="4" t="s">
        <v>556</v>
      </c>
      <c r="D359" s="103">
        <v>0</v>
      </c>
      <c r="E359" s="225">
        <f t="shared" ref="E359:E361" si="87">D359/$D$357*100</f>
        <v>0</v>
      </c>
      <c r="F359" s="103">
        <v>0</v>
      </c>
      <c r="G359" s="225">
        <v>0</v>
      </c>
      <c r="H359" s="225" t="s">
        <v>84</v>
      </c>
    </row>
    <row r="360" spans="1:8" ht="21.95" customHeight="1" x14ac:dyDescent="0.2">
      <c r="A360" s="318"/>
      <c r="B360" s="343"/>
      <c r="C360" s="4" t="s">
        <v>557</v>
      </c>
      <c r="D360" s="103">
        <v>0</v>
      </c>
      <c r="E360" s="225">
        <f t="shared" si="87"/>
        <v>0</v>
      </c>
      <c r="F360" s="103">
        <v>0</v>
      </c>
      <c r="G360" s="225">
        <v>0</v>
      </c>
      <c r="H360" s="225" t="s">
        <v>84</v>
      </c>
    </row>
    <row r="361" spans="1:8" ht="21.95" customHeight="1" x14ac:dyDescent="0.2">
      <c r="A361" s="319"/>
      <c r="B361" s="367"/>
      <c r="C361" s="4" t="s">
        <v>558</v>
      </c>
      <c r="D361" s="103">
        <v>0</v>
      </c>
      <c r="E361" s="225">
        <f t="shared" si="87"/>
        <v>0</v>
      </c>
      <c r="F361" s="103">
        <v>0</v>
      </c>
      <c r="G361" s="225">
        <v>0</v>
      </c>
      <c r="H361" s="225" t="s">
        <v>84</v>
      </c>
    </row>
    <row r="362" spans="1:8" ht="21.95" customHeight="1" x14ac:dyDescent="0.2">
      <c r="A362" s="370" t="s">
        <v>98</v>
      </c>
      <c r="B362" s="342" t="s">
        <v>99</v>
      </c>
      <c r="C362" s="88" t="s">
        <v>554</v>
      </c>
      <c r="D362" s="234">
        <f>D363+D364+D365+D366</f>
        <v>78181</v>
      </c>
      <c r="E362" s="234">
        <f>E363+E364+E365+E366</f>
        <v>100</v>
      </c>
      <c r="F362" s="234">
        <f>F363+F364+F365+F366</f>
        <v>51640.100000000006</v>
      </c>
      <c r="G362" s="234">
        <f>G363+G364+G365+G366</f>
        <v>100</v>
      </c>
      <c r="H362" s="234">
        <f t="shared" si="77"/>
        <v>-33.948018060654121</v>
      </c>
    </row>
    <row r="363" spans="1:8" ht="21.95" customHeight="1" x14ac:dyDescent="0.2">
      <c r="A363" s="370"/>
      <c r="B363" s="342"/>
      <c r="C363" s="88" t="s">
        <v>555</v>
      </c>
      <c r="D363" s="234">
        <v>64790</v>
      </c>
      <c r="E363" s="234">
        <f>D363/$D$362*100</f>
        <v>82.871797495555185</v>
      </c>
      <c r="F363" s="234">
        <v>42772.9</v>
      </c>
      <c r="G363" s="234">
        <f>F363/$F$362*100</f>
        <v>82.828848123841738</v>
      </c>
      <c r="H363" s="234">
        <f t="shared" si="77"/>
        <v>-33.982250347275809</v>
      </c>
    </row>
    <row r="364" spans="1:8" ht="21.95" customHeight="1" x14ac:dyDescent="0.2">
      <c r="A364" s="370"/>
      <c r="B364" s="342"/>
      <c r="C364" s="88" t="s">
        <v>556</v>
      </c>
      <c r="D364" s="234">
        <v>0</v>
      </c>
      <c r="E364" s="234">
        <f t="shared" ref="E364:E366" si="88">D364/$D$362*100</f>
        <v>0</v>
      </c>
      <c r="F364" s="234">
        <v>0</v>
      </c>
      <c r="G364" s="234">
        <f t="shared" ref="G364:G366" si="89">F364/$F$362*100</f>
        <v>0</v>
      </c>
      <c r="H364" s="234" t="s">
        <v>84</v>
      </c>
    </row>
    <row r="365" spans="1:8" ht="21.95" customHeight="1" x14ac:dyDescent="0.2">
      <c r="A365" s="370"/>
      <c r="B365" s="342"/>
      <c r="C365" s="88" t="s">
        <v>557</v>
      </c>
      <c r="D365" s="234">
        <v>13391</v>
      </c>
      <c r="E365" s="234">
        <f t="shared" si="88"/>
        <v>17.128202504444815</v>
      </c>
      <c r="F365" s="234">
        <v>8867.2000000000007</v>
      </c>
      <c r="G365" s="234">
        <f t="shared" si="89"/>
        <v>17.171151876158255</v>
      </c>
      <c r="H365" s="234">
        <f t="shared" si="77"/>
        <v>-33.7823911582406</v>
      </c>
    </row>
    <row r="366" spans="1:8" ht="21.95" customHeight="1" x14ac:dyDescent="0.2">
      <c r="A366" s="370"/>
      <c r="B366" s="342"/>
      <c r="C366" s="88" t="s">
        <v>558</v>
      </c>
      <c r="D366" s="234">
        <v>0</v>
      </c>
      <c r="E366" s="234">
        <f t="shared" si="88"/>
        <v>0</v>
      </c>
      <c r="F366" s="234">
        <v>0</v>
      </c>
      <c r="G366" s="234">
        <f t="shared" si="89"/>
        <v>0</v>
      </c>
      <c r="H366" s="234" t="s">
        <v>84</v>
      </c>
    </row>
    <row r="367" spans="1:8" ht="21.95" customHeight="1" x14ac:dyDescent="0.2">
      <c r="A367" s="332" t="s">
        <v>699</v>
      </c>
      <c r="B367" s="343" t="s">
        <v>467</v>
      </c>
      <c r="C367" s="4" t="s">
        <v>554</v>
      </c>
      <c r="D367" s="225">
        <f>D368+D369+D370+D371</f>
        <v>9522</v>
      </c>
      <c r="E367" s="225">
        <f>E368+E369+E370+E371</f>
        <v>100</v>
      </c>
      <c r="F367" s="225">
        <f>F368+F369+F370+F371</f>
        <v>5870.4</v>
      </c>
      <c r="G367" s="225">
        <f>G368+G369+G370+G371</f>
        <v>100</v>
      </c>
      <c r="H367" s="225">
        <f t="shared" si="77"/>
        <v>-38.349086326402016</v>
      </c>
    </row>
    <row r="368" spans="1:8" ht="21.95" customHeight="1" x14ac:dyDescent="0.2">
      <c r="A368" s="332"/>
      <c r="B368" s="343"/>
      <c r="C368" s="4" t="s">
        <v>555</v>
      </c>
      <c r="D368" s="103">
        <v>9522</v>
      </c>
      <c r="E368" s="225">
        <f>D368/$D$367*100</f>
        <v>100</v>
      </c>
      <c r="F368" s="103">
        <v>5870.4</v>
      </c>
      <c r="G368" s="225">
        <f>F368/$F$367*100</f>
        <v>100</v>
      </c>
      <c r="H368" s="225">
        <f t="shared" si="77"/>
        <v>-38.349086326402016</v>
      </c>
    </row>
    <row r="369" spans="1:8" ht="21.95" customHeight="1" x14ac:dyDescent="0.2">
      <c r="A369" s="332"/>
      <c r="B369" s="343"/>
      <c r="C369" s="4" t="s">
        <v>556</v>
      </c>
      <c r="D369" s="103">
        <v>0</v>
      </c>
      <c r="E369" s="225">
        <f t="shared" ref="E369:E371" si="90">D369/$D$367*100</f>
        <v>0</v>
      </c>
      <c r="F369" s="103">
        <v>0</v>
      </c>
      <c r="G369" s="225">
        <f t="shared" ref="G369:G371" si="91">F369/$F$367*100</f>
        <v>0</v>
      </c>
      <c r="H369" s="225" t="s">
        <v>84</v>
      </c>
    </row>
    <row r="370" spans="1:8" ht="21.95" customHeight="1" x14ac:dyDescent="0.2">
      <c r="A370" s="332"/>
      <c r="B370" s="343"/>
      <c r="C370" s="4" t="s">
        <v>557</v>
      </c>
      <c r="D370" s="103">
        <v>0</v>
      </c>
      <c r="E370" s="225">
        <f t="shared" si="90"/>
        <v>0</v>
      </c>
      <c r="F370" s="103">
        <v>0</v>
      </c>
      <c r="G370" s="225">
        <f t="shared" si="91"/>
        <v>0</v>
      </c>
      <c r="H370" s="225" t="s">
        <v>84</v>
      </c>
    </row>
    <row r="371" spans="1:8" ht="21.95" customHeight="1" x14ac:dyDescent="0.2">
      <c r="A371" s="332"/>
      <c r="B371" s="343"/>
      <c r="C371" s="4" t="s">
        <v>558</v>
      </c>
      <c r="D371" s="103">
        <v>0</v>
      </c>
      <c r="E371" s="225">
        <f t="shared" si="90"/>
        <v>0</v>
      </c>
      <c r="F371" s="103">
        <v>0</v>
      </c>
      <c r="G371" s="225">
        <f t="shared" si="91"/>
        <v>0</v>
      </c>
      <c r="H371" s="225" t="s">
        <v>84</v>
      </c>
    </row>
    <row r="372" spans="1:8" ht="21.95" customHeight="1" x14ac:dyDescent="0.2">
      <c r="A372" s="332" t="s">
        <v>700</v>
      </c>
      <c r="B372" s="343" t="s">
        <v>895</v>
      </c>
      <c r="C372" s="4" t="s">
        <v>554</v>
      </c>
      <c r="D372" s="225">
        <f>D373+D374+D375+D376</f>
        <v>34877</v>
      </c>
      <c r="E372" s="225">
        <f>E373+E374+E375+E376</f>
        <v>100</v>
      </c>
      <c r="F372" s="225">
        <f>F373+F374+F375+F376</f>
        <v>22597.5</v>
      </c>
      <c r="G372" s="225">
        <f>G373+G374+G375+G376</f>
        <v>100</v>
      </c>
      <c r="H372" s="225">
        <f t="shared" si="77"/>
        <v>-35.208016744559458</v>
      </c>
    </row>
    <row r="373" spans="1:8" ht="21.95" customHeight="1" x14ac:dyDescent="0.2">
      <c r="A373" s="332"/>
      <c r="B373" s="343"/>
      <c r="C373" s="4" t="s">
        <v>555</v>
      </c>
      <c r="D373" s="103">
        <v>34877</v>
      </c>
      <c r="E373" s="225">
        <f>D373/$D$372*100</f>
        <v>100</v>
      </c>
      <c r="F373" s="103">
        <v>22597.5</v>
      </c>
      <c r="G373" s="225">
        <f>F373/$F$372*100</f>
        <v>100</v>
      </c>
      <c r="H373" s="225">
        <f t="shared" si="77"/>
        <v>-35.208016744559458</v>
      </c>
    </row>
    <row r="374" spans="1:8" ht="21.95" customHeight="1" x14ac:dyDescent="0.2">
      <c r="A374" s="332"/>
      <c r="B374" s="343"/>
      <c r="C374" s="4" t="s">
        <v>556</v>
      </c>
      <c r="D374" s="103">
        <v>0</v>
      </c>
      <c r="E374" s="225">
        <f t="shared" ref="E374:E376" si="92">D374/$D$372*100</f>
        <v>0</v>
      </c>
      <c r="F374" s="103">
        <v>0</v>
      </c>
      <c r="G374" s="225">
        <f t="shared" ref="G374:G376" si="93">F374/$F$372*100</f>
        <v>0</v>
      </c>
      <c r="H374" s="225" t="s">
        <v>84</v>
      </c>
    </row>
    <row r="375" spans="1:8" ht="21.95" customHeight="1" x14ac:dyDescent="0.2">
      <c r="A375" s="332"/>
      <c r="B375" s="343"/>
      <c r="C375" s="4" t="s">
        <v>557</v>
      </c>
      <c r="D375" s="103">
        <v>0</v>
      </c>
      <c r="E375" s="225">
        <f t="shared" si="92"/>
        <v>0</v>
      </c>
      <c r="F375" s="103">
        <v>0</v>
      </c>
      <c r="G375" s="225">
        <f t="shared" si="93"/>
        <v>0</v>
      </c>
      <c r="H375" s="225" t="s">
        <v>84</v>
      </c>
    </row>
    <row r="376" spans="1:8" ht="21.95" customHeight="1" x14ac:dyDescent="0.2">
      <c r="A376" s="332"/>
      <c r="B376" s="343"/>
      <c r="C376" s="4" t="s">
        <v>558</v>
      </c>
      <c r="D376" s="103">
        <v>0</v>
      </c>
      <c r="E376" s="225">
        <f t="shared" si="92"/>
        <v>0</v>
      </c>
      <c r="F376" s="103">
        <v>0</v>
      </c>
      <c r="G376" s="225">
        <f t="shared" si="93"/>
        <v>0</v>
      </c>
      <c r="H376" s="225" t="s">
        <v>84</v>
      </c>
    </row>
    <row r="377" spans="1:8" ht="21.95" customHeight="1" x14ac:dyDescent="0.2">
      <c r="A377" s="332" t="s">
        <v>701</v>
      </c>
      <c r="B377" s="343" t="s">
        <v>1162</v>
      </c>
      <c r="C377" s="4" t="s">
        <v>554</v>
      </c>
      <c r="D377" s="225">
        <f>D378+D379+D380+D381</f>
        <v>20421</v>
      </c>
      <c r="E377" s="225">
        <f>E378+E379+E380+E381</f>
        <v>100.00000000000001</v>
      </c>
      <c r="F377" s="225">
        <f>F378+F379+F380+F381</f>
        <v>14289.3</v>
      </c>
      <c r="G377" s="225">
        <f>G378+G379+G380+G381</f>
        <v>100</v>
      </c>
      <c r="H377" s="225">
        <f t="shared" si="77"/>
        <v>-30.026443367122084</v>
      </c>
    </row>
    <row r="378" spans="1:8" ht="21.95" customHeight="1" x14ac:dyDescent="0.2">
      <c r="A378" s="332"/>
      <c r="B378" s="343"/>
      <c r="C378" s="4" t="s">
        <v>555</v>
      </c>
      <c r="D378" s="103">
        <v>20321</v>
      </c>
      <c r="E378" s="225">
        <f>D378/$D$377*100</f>
        <v>99.510308016257781</v>
      </c>
      <c r="F378" s="103">
        <v>14264.3</v>
      </c>
      <c r="G378" s="225">
        <f>F378/$F$377*100</f>
        <v>99.825043913977595</v>
      </c>
      <c r="H378" s="225">
        <f t="shared" si="77"/>
        <v>-29.805127700408448</v>
      </c>
    </row>
    <row r="379" spans="1:8" ht="21.95" customHeight="1" x14ac:dyDescent="0.2">
      <c r="A379" s="332"/>
      <c r="B379" s="343"/>
      <c r="C379" s="4" t="s">
        <v>556</v>
      </c>
      <c r="D379" s="103">
        <v>0</v>
      </c>
      <c r="E379" s="225">
        <f t="shared" ref="E379:E381" si="94">D379/$D$377*100</f>
        <v>0</v>
      </c>
      <c r="F379" s="103">
        <v>0</v>
      </c>
      <c r="G379" s="225">
        <f t="shared" ref="G379:G381" si="95">F379/$F$377*100</f>
        <v>0</v>
      </c>
      <c r="H379" s="225" t="s">
        <v>84</v>
      </c>
    </row>
    <row r="380" spans="1:8" ht="21.95" customHeight="1" x14ac:dyDescent="0.2">
      <c r="A380" s="332"/>
      <c r="B380" s="343"/>
      <c r="C380" s="4" t="s">
        <v>557</v>
      </c>
      <c r="D380" s="103">
        <v>100</v>
      </c>
      <c r="E380" s="225">
        <f t="shared" si="94"/>
        <v>0.48969198374222611</v>
      </c>
      <c r="F380" s="103">
        <v>25</v>
      </c>
      <c r="G380" s="225">
        <f t="shared" si="95"/>
        <v>0.17495608602240839</v>
      </c>
      <c r="H380" s="225">
        <f t="shared" si="77"/>
        <v>-75</v>
      </c>
    </row>
    <row r="381" spans="1:8" ht="21.95" customHeight="1" x14ac:dyDescent="0.2">
      <c r="A381" s="332"/>
      <c r="B381" s="343"/>
      <c r="C381" s="4" t="s">
        <v>558</v>
      </c>
      <c r="D381" s="103">
        <v>0</v>
      </c>
      <c r="E381" s="225">
        <f t="shared" si="94"/>
        <v>0</v>
      </c>
      <c r="F381" s="103">
        <v>0</v>
      </c>
      <c r="G381" s="225">
        <f t="shared" si="95"/>
        <v>0</v>
      </c>
      <c r="H381" s="225" t="s">
        <v>84</v>
      </c>
    </row>
    <row r="382" spans="1:8" ht="21.95" customHeight="1" x14ac:dyDescent="0.2">
      <c r="A382" s="332" t="s">
        <v>702</v>
      </c>
      <c r="B382" s="343" t="s">
        <v>896</v>
      </c>
      <c r="C382" s="4" t="s">
        <v>554</v>
      </c>
      <c r="D382" s="225">
        <f>D383+D384+D385+D386</f>
        <v>70</v>
      </c>
      <c r="E382" s="225">
        <f>E383+E384+E385+E386</f>
        <v>100</v>
      </c>
      <c r="F382" s="225">
        <f>F383+F384+F385+F386</f>
        <v>40.700000000000003</v>
      </c>
      <c r="G382" s="225">
        <f>G383+G384+G385+G386</f>
        <v>100</v>
      </c>
      <c r="H382" s="225">
        <f t="shared" si="77"/>
        <v>-41.857142857142847</v>
      </c>
    </row>
    <row r="383" spans="1:8" ht="21.95" customHeight="1" x14ac:dyDescent="0.2">
      <c r="A383" s="332"/>
      <c r="B383" s="343"/>
      <c r="C383" s="4" t="s">
        <v>555</v>
      </c>
      <c r="D383" s="103">
        <v>70</v>
      </c>
      <c r="E383" s="225">
        <f>D383/$D$382*100</f>
        <v>100</v>
      </c>
      <c r="F383" s="103">
        <v>40.700000000000003</v>
      </c>
      <c r="G383" s="225">
        <f>F383/$F$382*100</f>
        <v>100</v>
      </c>
      <c r="H383" s="225">
        <f t="shared" si="77"/>
        <v>-41.857142857142847</v>
      </c>
    </row>
    <row r="384" spans="1:8" ht="21.95" customHeight="1" x14ac:dyDescent="0.2">
      <c r="A384" s="332"/>
      <c r="B384" s="343"/>
      <c r="C384" s="4" t="s">
        <v>556</v>
      </c>
      <c r="D384" s="103">
        <v>0</v>
      </c>
      <c r="E384" s="225">
        <f t="shared" ref="E384:E386" si="96">D384/$D$382*100</f>
        <v>0</v>
      </c>
      <c r="F384" s="103">
        <v>0</v>
      </c>
      <c r="G384" s="225">
        <f t="shared" ref="G384:G386" si="97">F384/$F$382*100</f>
        <v>0</v>
      </c>
      <c r="H384" s="225" t="s">
        <v>84</v>
      </c>
    </row>
    <row r="385" spans="1:8" ht="21.95" customHeight="1" x14ac:dyDescent="0.2">
      <c r="A385" s="332"/>
      <c r="B385" s="343"/>
      <c r="C385" s="4" t="s">
        <v>557</v>
      </c>
      <c r="D385" s="103">
        <v>0</v>
      </c>
      <c r="E385" s="225">
        <f t="shared" si="96"/>
        <v>0</v>
      </c>
      <c r="F385" s="103">
        <v>0</v>
      </c>
      <c r="G385" s="225">
        <f t="shared" si="97"/>
        <v>0</v>
      </c>
      <c r="H385" s="225" t="s">
        <v>84</v>
      </c>
    </row>
    <row r="386" spans="1:8" ht="21.95" customHeight="1" x14ac:dyDescent="0.2">
      <c r="A386" s="332"/>
      <c r="B386" s="343"/>
      <c r="C386" s="4" t="s">
        <v>558</v>
      </c>
      <c r="D386" s="103">
        <v>0</v>
      </c>
      <c r="E386" s="225">
        <f t="shared" si="96"/>
        <v>0</v>
      </c>
      <c r="F386" s="103">
        <v>0</v>
      </c>
      <c r="G386" s="225">
        <f t="shared" si="97"/>
        <v>0</v>
      </c>
      <c r="H386" s="225" t="s">
        <v>84</v>
      </c>
    </row>
    <row r="387" spans="1:8" ht="21.95" customHeight="1" x14ac:dyDescent="0.2">
      <c r="A387" s="332" t="s">
        <v>703</v>
      </c>
      <c r="B387" s="343" t="s">
        <v>897</v>
      </c>
      <c r="C387" s="4" t="s">
        <v>554</v>
      </c>
      <c r="D387" s="225">
        <f>D388+D389+D390+D391</f>
        <v>113291</v>
      </c>
      <c r="E387" s="225">
        <f>E388+E389+E390+E391</f>
        <v>100</v>
      </c>
      <c r="F387" s="225">
        <f>F388+F389+F390+F391</f>
        <v>8842.2000000000007</v>
      </c>
      <c r="G387" s="225">
        <f>G388+G389+G390+G391</f>
        <v>100</v>
      </c>
      <c r="H387" s="225">
        <f t="shared" si="77"/>
        <v>-92.195143480064615</v>
      </c>
    </row>
    <row r="388" spans="1:8" ht="21.95" customHeight="1" x14ac:dyDescent="0.2">
      <c r="A388" s="332"/>
      <c r="B388" s="343"/>
      <c r="C388" s="4" t="s">
        <v>555</v>
      </c>
      <c r="D388" s="103">
        <v>0</v>
      </c>
      <c r="E388" s="225">
        <f>D388/$D$387*100</f>
        <v>0</v>
      </c>
      <c r="F388" s="103">
        <v>0</v>
      </c>
      <c r="G388" s="225">
        <f>F388/$F$387*100</f>
        <v>0</v>
      </c>
      <c r="H388" s="225" t="s">
        <v>84</v>
      </c>
    </row>
    <row r="389" spans="1:8" ht="21.95" customHeight="1" x14ac:dyDescent="0.2">
      <c r="A389" s="332"/>
      <c r="B389" s="343"/>
      <c r="C389" s="4" t="s">
        <v>556</v>
      </c>
      <c r="D389" s="103">
        <v>0</v>
      </c>
      <c r="E389" s="225">
        <f t="shared" ref="E389:E391" si="98">D389/$D$387*100</f>
        <v>0</v>
      </c>
      <c r="F389" s="103">
        <v>0</v>
      </c>
      <c r="G389" s="225">
        <f t="shared" ref="G389:G391" si="99">F389/$F$387*100</f>
        <v>0</v>
      </c>
      <c r="H389" s="225" t="s">
        <v>84</v>
      </c>
    </row>
    <row r="390" spans="1:8" ht="21.95" customHeight="1" x14ac:dyDescent="0.2">
      <c r="A390" s="332"/>
      <c r="B390" s="343"/>
      <c r="C390" s="4" t="s">
        <v>557</v>
      </c>
      <c r="D390" s="103">
        <v>113291</v>
      </c>
      <c r="E390" s="225">
        <f t="shared" si="98"/>
        <v>100</v>
      </c>
      <c r="F390" s="103">
        <v>8842.2000000000007</v>
      </c>
      <c r="G390" s="225">
        <f t="shared" si="99"/>
        <v>100</v>
      </c>
      <c r="H390" s="225">
        <f t="shared" si="77"/>
        <v>-92.195143480064615</v>
      </c>
    </row>
    <row r="391" spans="1:8" ht="21.95" customHeight="1" x14ac:dyDescent="0.2">
      <c r="A391" s="332"/>
      <c r="B391" s="343"/>
      <c r="C391" s="4" t="s">
        <v>558</v>
      </c>
      <c r="D391" s="103">
        <v>0</v>
      </c>
      <c r="E391" s="225">
        <f t="shared" si="98"/>
        <v>0</v>
      </c>
      <c r="F391" s="103">
        <v>0</v>
      </c>
      <c r="G391" s="225">
        <f t="shared" si="99"/>
        <v>0</v>
      </c>
      <c r="H391" s="225" t="s">
        <v>84</v>
      </c>
    </row>
    <row r="392" spans="1:8" ht="21.95" customHeight="1" x14ac:dyDescent="0.2">
      <c r="A392" s="373" t="s">
        <v>2</v>
      </c>
      <c r="B392" s="374" t="s">
        <v>985</v>
      </c>
      <c r="C392" s="235" t="s">
        <v>554</v>
      </c>
      <c r="D392" s="125">
        <f>SUM(D393:D396)</f>
        <v>9471.4</v>
      </c>
      <c r="E392" s="236">
        <f>SUM(E393:E396)</f>
        <v>100</v>
      </c>
      <c r="F392" s="125">
        <f>SUM(F393:F396)</f>
        <v>7095.63</v>
      </c>
      <c r="G392" s="236">
        <f>SUM(G393:G396)</f>
        <v>100</v>
      </c>
      <c r="H392" s="105">
        <f>F392/D392*100-100</f>
        <v>-25.083620161750105</v>
      </c>
    </row>
    <row r="393" spans="1:8" ht="21.95" customHeight="1" x14ac:dyDescent="0.2">
      <c r="A393" s="373"/>
      <c r="B393" s="374"/>
      <c r="C393" s="235" t="s">
        <v>555</v>
      </c>
      <c r="D393" s="237">
        <f>D398+D448+D463+D483</f>
        <v>8253</v>
      </c>
      <c r="E393" s="236">
        <f>(D393/D392)*100</f>
        <v>87.136009460058702</v>
      </c>
      <c r="F393" s="237">
        <f>F398+F448+F463+F483</f>
        <v>5559.73</v>
      </c>
      <c r="G393" s="236">
        <f>(F393/F392)*100</f>
        <v>78.354282847329969</v>
      </c>
      <c r="H393" s="105">
        <f>F393/D393*100-100</f>
        <v>-32.633830122379749</v>
      </c>
    </row>
    <row r="394" spans="1:8" ht="21.95" customHeight="1" x14ac:dyDescent="0.2">
      <c r="A394" s="373"/>
      <c r="B394" s="374"/>
      <c r="C394" s="235" t="s">
        <v>556</v>
      </c>
      <c r="D394" s="237">
        <f t="shared" ref="D394:F396" si="100">D399+D449+D464+D484</f>
        <v>451.5</v>
      </c>
      <c r="E394" s="236">
        <f>(D394/D392)*100</f>
        <v>4.7669827058301832</v>
      </c>
      <c r="F394" s="237">
        <f t="shared" si="100"/>
        <v>569.1</v>
      </c>
      <c r="G394" s="236">
        <f>(F394/F392)*100</f>
        <v>8.020429475606818</v>
      </c>
      <c r="H394" s="105">
        <f>F394/D394*100-100</f>
        <v>26.046511627906995</v>
      </c>
    </row>
    <row r="395" spans="1:8" ht="21.95" customHeight="1" x14ac:dyDescent="0.2">
      <c r="A395" s="373"/>
      <c r="B395" s="374"/>
      <c r="C395" s="235" t="s">
        <v>557</v>
      </c>
      <c r="D395" s="237">
        <f t="shared" si="100"/>
        <v>766.9</v>
      </c>
      <c r="E395" s="236">
        <f>(D395/D392)*100</f>
        <v>8.097007834111114</v>
      </c>
      <c r="F395" s="237">
        <f t="shared" si="100"/>
        <v>966.8</v>
      </c>
      <c r="G395" s="236">
        <f>(F395/F392)*100</f>
        <v>13.625287677063206</v>
      </c>
      <c r="H395" s="105">
        <f>F395/D395*100-100</f>
        <v>26.065979919155041</v>
      </c>
    </row>
    <row r="396" spans="1:8" ht="21.95" customHeight="1" x14ac:dyDescent="0.2">
      <c r="A396" s="373"/>
      <c r="B396" s="374"/>
      <c r="C396" s="235" t="s">
        <v>558</v>
      </c>
      <c r="D396" s="237">
        <f t="shared" si="100"/>
        <v>0</v>
      </c>
      <c r="E396" s="236">
        <f>(D396/D392)*100</f>
        <v>0</v>
      </c>
      <c r="F396" s="237">
        <f t="shared" si="100"/>
        <v>0</v>
      </c>
      <c r="G396" s="236">
        <f>(F396/F392)*100</f>
        <v>0</v>
      </c>
      <c r="H396" s="105" t="s">
        <v>84</v>
      </c>
    </row>
    <row r="397" spans="1:8" ht="21.95" customHeight="1" x14ac:dyDescent="0.2">
      <c r="A397" s="338" t="s">
        <v>105</v>
      </c>
      <c r="B397" s="375" t="s">
        <v>942</v>
      </c>
      <c r="C397" s="238" t="s">
        <v>554</v>
      </c>
      <c r="D397" s="212">
        <f>SUM(D398:D401)</f>
        <v>6222</v>
      </c>
      <c r="E397" s="212">
        <f>SUM(E398:E401)</f>
        <v>100</v>
      </c>
      <c r="F397" s="212">
        <f>SUM(F398:F401)</f>
        <v>4218.9799999999996</v>
      </c>
      <c r="G397" s="212">
        <f>SUM(G398:G401)</f>
        <v>100</v>
      </c>
      <c r="H397" s="213">
        <f>F397/D397*100-100</f>
        <v>-32.192542590806823</v>
      </c>
    </row>
    <row r="398" spans="1:8" ht="21.95" customHeight="1" x14ac:dyDescent="0.2">
      <c r="A398" s="338"/>
      <c r="B398" s="375"/>
      <c r="C398" s="238" t="s">
        <v>555</v>
      </c>
      <c r="D398" s="212">
        <f>D403+D408+D413+D418+D423+D428+D433+D438+D443</f>
        <v>6222</v>
      </c>
      <c r="E398" s="212">
        <f>D398/D397*100</f>
        <v>100</v>
      </c>
      <c r="F398" s="212">
        <f>F403+F408+F413+F418+F423+F428+F433+F438+F443</f>
        <v>4218.9799999999996</v>
      </c>
      <c r="G398" s="212">
        <f>F398/F397*100</f>
        <v>100</v>
      </c>
      <c r="H398" s="213">
        <f>F398/D398*100-100</f>
        <v>-32.192542590806823</v>
      </c>
    </row>
    <row r="399" spans="1:8" ht="21.95" customHeight="1" x14ac:dyDescent="0.2">
      <c r="A399" s="338"/>
      <c r="B399" s="375"/>
      <c r="C399" s="238" t="s">
        <v>556</v>
      </c>
      <c r="D399" s="212">
        <f>D404+D409+D414+D419+D424+D429+D434+D439+D444</f>
        <v>0</v>
      </c>
      <c r="E399" s="212">
        <f>D399/D397*100</f>
        <v>0</v>
      </c>
      <c r="F399" s="239">
        <v>0</v>
      </c>
      <c r="G399" s="212">
        <f>F399/F397*100</f>
        <v>0</v>
      </c>
      <c r="H399" s="213" t="s">
        <v>84</v>
      </c>
    </row>
    <row r="400" spans="1:8" ht="21.95" customHeight="1" x14ac:dyDescent="0.2">
      <c r="A400" s="338"/>
      <c r="B400" s="375"/>
      <c r="C400" s="238" t="s">
        <v>557</v>
      </c>
      <c r="D400" s="212">
        <f>D405+D410+D415+D420+D425+D430+D435+D440+D445</f>
        <v>0</v>
      </c>
      <c r="E400" s="212">
        <f>D400/D397*100</f>
        <v>0</v>
      </c>
      <c r="F400" s="212">
        <v>0</v>
      </c>
      <c r="G400" s="212">
        <f>F400/F397*100</f>
        <v>0</v>
      </c>
      <c r="H400" s="213" t="s">
        <v>84</v>
      </c>
    </row>
    <row r="401" spans="1:10" ht="21.95" customHeight="1" x14ac:dyDescent="0.2">
      <c r="A401" s="338"/>
      <c r="B401" s="375"/>
      <c r="C401" s="238" t="s">
        <v>558</v>
      </c>
      <c r="D401" s="212">
        <f>D406+D411+D416+D421+D426+D431+D436+D441+D446</f>
        <v>0</v>
      </c>
      <c r="E401" s="212">
        <f>D401/D397*100</f>
        <v>0</v>
      </c>
      <c r="F401" s="212">
        <v>0</v>
      </c>
      <c r="G401" s="212">
        <f>F401/F397*100</f>
        <v>0</v>
      </c>
      <c r="H401" s="213" t="s">
        <v>84</v>
      </c>
    </row>
    <row r="402" spans="1:10" ht="21.95" customHeight="1" x14ac:dyDescent="0.2">
      <c r="A402" s="304" t="s">
        <v>106</v>
      </c>
      <c r="B402" s="305" t="s">
        <v>107</v>
      </c>
      <c r="C402" s="4" t="s">
        <v>554</v>
      </c>
      <c r="D402" s="103">
        <f>SUM(D403:D406)</f>
        <v>90</v>
      </c>
      <c r="E402" s="103">
        <f>SUM(E403:E406)</f>
        <v>100</v>
      </c>
      <c r="F402" s="103">
        <f>SUM(F403:F406)</f>
        <v>2.5499999999999998</v>
      </c>
      <c r="G402" s="103">
        <f>SUM(G403:G406)</f>
        <v>100</v>
      </c>
      <c r="H402" s="6">
        <f>F402/D402*100-100</f>
        <v>-97.166666666666671</v>
      </c>
    </row>
    <row r="403" spans="1:10" ht="21.95" customHeight="1" x14ac:dyDescent="0.2">
      <c r="A403" s="304"/>
      <c r="B403" s="305"/>
      <c r="C403" s="4" t="s">
        <v>555</v>
      </c>
      <c r="D403" s="103">
        <v>90</v>
      </c>
      <c r="E403" s="103">
        <f>D403/D402*100</f>
        <v>100</v>
      </c>
      <c r="F403" s="240">
        <v>2.5499999999999998</v>
      </c>
      <c r="G403" s="103">
        <f>F403/F402*100</f>
        <v>100</v>
      </c>
      <c r="H403" s="6">
        <f>F403/D403*100-100</f>
        <v>-97.166666666666671</v>
      </c>
    </row>
    <row r="404" spans="1:10" ht="21.95" customHeight="1" x14ac:dyDescent="0.2">
      <c r="A404" s="304"/>
      <c r="B404" s="305"/>
      <c r="C404" s="4" t="s">
        <v>556</v>
      </c>
      <c r="D404" s="103">
        <v>0</v>
      </c>
      <c r="E404" s="103">
        <f>D404/D402*100</f>
        <v>0</v>
      </c>
      <c r="F404" s="103">
        <v>0</v>
      </c>
      <c r="G404" s="103">
        <f>F404/F402*100</f>
        <v>0</v>
      </c>
      <c r="H404" s="6" t="s">
        <v>84</v>
      </c>
    </row>
    <row r="405" spans="1:10" ht="21.95" customHeight="1" x14ac:dyDescent="0.2">
      <c r="A405" s="304"/>
      <c r="B405" s="305"/>
      <c r="C405" s="4" t="s">
        <v>557</v>
      </c>
      <c r="D405" s="103">
        <v>0</v>
      </c>
      <c r="E405" s="103">
        <f>D405/D402*100</f>
        <v>0</v>
      </c>
      <c r="F405" s="103">
        <v>0</v>
      </c>
      <c r="G405" s="103">
        <f>F405/F402*100</f>
        <v>0</v>
      </c>
      <c r="H405" s="6" t="s">
        <v>84</v>
      </c>
    </row>
    <row r="406" spans="1:10" ht="21.95" customHeight="1" x14ac:dyDescent="0.2">
      <c r="A406" s="304"/>
      <c r="B406" s="305"/>
      <c r="C406" s="4" t="s">
        <v>558</v>
      </c>
      <c r="D406" s="103">
        <v>0</v>
      </c>
      <c r="E406" s="103">
        <f>D406/D402*100</f>
        <v>0</v>
      </c>
      <c r="F406" s="103">
        <v>0</v>
      </c>
      <c r="G406" s="103">
        <f>F406/F402*100</f>
        <v>0</v>
      </c>
      <c r="H406" s="6" t="s">
        <v>84</v>
      </c>
      <c r="I406" s="31"/>
      <c r="J406" s="31"/>
    </row>
    <row r="407" spans="1:10" ht="21.95" customHeight="1" x14ac:dyDescent="0.2">
      <c r="A407" s="304" t="s">
        <v>108</v>
      </c>
      <c r="B407" s="305" t="s">
        <v>109</v>
      </c>
      <c r="C407" s="4" t="s">
        <v>554</v>
      </c>
      <c r="D407" s="103">
        <f>SUM(D408:D411)</f>
        <v>996</v>
      </c>
      <c r="E407" s="103">
        <f>SUM(E408:E411)</f>
        <v>100</v>
      </c>
      <c r="F407" s="103">
        <f>SUM(F408:F411)</f>
        <v>593.65</v>
      </c>
      <c r="G407" s="103">
        <f>SUM(G408:G411)</f>
        <v>100</v>
      </c>
      <c r="H407" s="6">
        <f>F407/D407*100-100</f>
        <v>-40.396586345381522</v>
      </c>
      <c r="I407" s="31"/>
      <c r="J407" s="31"/>
    </row>
    <row r="408" spans="1:10" ht="21.95" customHeight="1" x14ac:dyDescent="0.2">
      <c r="A408" s="304"/>
      <c r="B408" s="305"/>
      <c r="C408" s="4" t="s">
        <v>555</v>
      </c>
      <c r="D408" s="103">
        <v>996</v>
      </c>
      <c r="E408" s="103">
        <f>D408/D407*100</f>
        <v>100</v>
      </c>
      <c r="F408" s="240">
        <v>593.65</v>
      </c>
      <c r="G408" s="103">
        <f>F408/F407*100</f>
        <v>100</v>
      </c>
      <c r="H408" s="6">
        <f t="shared" ref="H408" si="101">F408/D408*100-100</f>
        <v>-40.396586345381522</v>
      </c>
    </row>
    <row r="409" spans="1:10" ht="21.95" customHeight="1" x14ac:dyDescent="0.2">
      <c r="A409" s="304"/>
      <c r="B409" s="305"/>
      <c r="C409" s="4" t="s">
        <v>556</v>
      </c>
      <c r="D409" s="103">
        <v>0</v>
      </c>
      <c r="E409" s="103">
        <f>D409/D407*100</f>
        <v>0</v>
      </c>
      <c r="F409" s="103">
        <v>0</v>
      </c>
      <c r="G409" s="103">
        <f>F409/F407*100</f>
        <v>0</v>
      </c>
      <c r="H409" s="6" t="s">
        <v>84</v>
      </c>
    </row>
    <row r="410" spans="1:10" ht="21.95" customHeight="1" x14ac:dyDescent="0.2">
      <c r="A410" s="304"/>
      <c r="B410" s="305"/>
      <c r="C410" s="4" t="s">
        <v>557</v>
      </c>
      <c r="D410" s="103">
        <v>0</v>
      </c>
      <c r="E410" s="103">
        <f>D410/D407*100</f>
        <v>0</v>
      </c>
      <c r="F410" s="103">
        <v>0</v>
      </c>
      <c r="G410" s="103">
        <f>F410/F407*100</f>
        <v>0</v>
      </c>
      <c r="H410" s="6" t="s">
        <v>84</v>
      </c>
    </row>
    <row r="411" spans="1:10" ht="21.95" customHeight="1" x14ac:dyDescent="0.2">
      <c r="A411" s="304"/>
      <c r="B411" s="305"/>
      <c r="C411" s="4" t="s">
        <v>558</v>
      </c>
      <c r="D411" s="103">
        <v>0</v>
      </c>
      <c r="E411" s="103">
        <f>D411/D407*100</f>
        <v>0</v>
      </c>
      <c r="F411" s="103">
        <v>0</v>
      </c>
      <c r="G411" s="103">
        <f>F411/F407*100</f>
        <v>0</v>
      </c>
      <c r="H411" s="6" t="s">
        <v>84</v>
      </c>
    </row>
    <row r="412" spans="1:10" ht="21.95" hidden="1" customHeight="1" x14ac:dyDescent="0.2">
      <c r="A412" s="304" t="s">
        <v>110</v>
      </c>
      <c r="B412" s="305" t="s">
        <v>111</v>
      </c>
      <c r="C412" s="4" t="s">
        <v>554</v>
      </c>
      <c r="D412" s="103">
        <f>SUM(D413:D416)</f>
        <v>0</v>
      </c>
      <c r="E412" s="103">
        <f>SUM(E413:E416)</f>
        <v>0</v>
      </c>
      <c r="F412" s="103">
        <f>SUM(F413:F416)</f>
        <v>0</v>
      </c>
      <c r="G412" s="103">
        <f>SUM(G413:G416)</f>
        <v>0</v>
      </c>
      <c r="H412" s="6" t="s">
        <v>84</v>
      </c>
    </row>
    <row r="413" spans="1:10" ht="21.95" hidden="1" customHeight="1" x14ac:dyDescent="0.2">
      <c r="A413" s="304"/>
      <c r="B413" s="305"/>
      <c r="C413" s="4" t="s">
        <v>555</v>
      </c>
      <c r="D413" s="103">
        <v>0</v>
      </c>
      <c r="E413" s="103">
        <v>0</v>
      </c>
      <c r="F413" s="240">
        <v>0</v>
      </c>
      <c r="G413" s="103">
        <v>0</v>
      </c>
      <c r="H413" s="6" t="s">
        <v>84</v>
      </c>
    </row>
    <row r="414" spans="1:10" ht="21.95" hidden="1" customHeight="1" x14ac:dyDescent="0.2">
      <c r="A414" s="304"/>
      <c r="B414" s="305"/>
      <c r="C414" s="4" t="s">
        <v>556</v>
      </c>
      <c r="D414" s="103">
        <v>0</v>
      </c>
      <c r="E414" s="103">
        <v>0</v>
      </c>
      <c r="F414" s="103">
        <v>0</v>
      </c>
      <c r="G414" s="103">
        <v>0</v>
      </c>
      <c r="H414" s="6" t="s">
        <v>84</v>
      </c>
    </row>
    <row r="415" spans="1:10" ht="21.95" hidden="1" customHeight="1" x14ac:dyDescent="0.2">
      <c r="A415" s="304"/>
      <c r="B415" s="305"/>
      <c r="C415" s="4" t="s">
        <v>557</v>
      </c>
      <c r="D415" s="103">
        <v>0</v>
      </c>
      <c r="E415" s="103">
        <v>0</v>
      </c>
      <c r="F415" s="103">
        <v>0</v>
      </c>
      <c r="G415" s="103">
        <v>0</v>
      </c>
      <c r="H415" s="6" t="s">
        <v>84</v>
      </c>
    </row>
    <row r="416" spans="1:10" ht="21.95" hidden="1" customHeight="1" x14ac:dyDescent="0.2">
      <c r="A416" s="304"/>
      <c r="B416" s="305"/>
      <c r="C416" s="4" t="s">
        <v>558</v>
      </c>
      <c r="D416" s="103">
        <v>0</v>
      </c>
      <c r="E416" s="103">
        <v>0</v>
      </c>
      <c r="F416" s="103">
        <v>0</v>
      </c>
      <c r="G416" s="103">
        <v>0</v>
      </c>
      <c r="H416" s="6" t="s">
        <v>84</v>
      </c>
    </row>
    <row r="417" spans="1:8" ht="21.95" customHeight="1" x14ac:dyDescent="0.2">
      <c r="A417" s="304" t="s">
        <v>110</v>
      </c>
      <c r="B417" s="305" t="s">
        <v>569</v>
      </c>
      <c r="C417" s="4" t="s">
        <v>554</v>
      </c>
      <c r="D417" s="103">
        <f>SUM(D418:D421)</f>
        <v>50</v>
      </c>
      <c r="E417" s="103">
        <f>SUM(E418:E421)</f>
        <v>100</v>
      </c>
      <c r="F417" s="103">
        <f>SUM(F418:F421)</f>
        <v>13</v>
      </c>
      <c r="G417" s="103">
        <v>0</v>
      </c>
      <c r="H417" s="6">
        <f>F417/D417*100-100</f>
        <v>-74</v>
      </c>
    </row>
    <row r="418" spans="1:8" ht="21.95" customHeight="1" x14ac:dyDescent="0.2">
      <c r="A418" s="304"/>
      <c r="B418" s="305"/>
      <c r="C418" s="4" t="s">
        <v>555</v>
      </c>
      <c r="D418" s="103">
        <v>50</v>
      </c>
      <c r="E418" s="103">
        <f>D418/D417*100</f>
        <v>100</v>
      </c>
      <c r="F418" s="240">
        <v>13</v>
      </c>
      <c r="G418" s="103">
        <v>0</v>
      </c>
      <c r="H418" s="6">
        <f t="shared" ref="H418:H423" si="102">F418/D418*100-100</f>
        <v>-74</v>
      </c>
    </row>
    <row r="419" spans="1:8" ht="21.95" customHeight="1" x14ac:dyDescent="0.2">
      <c r="A419" s="304"/>
      <c r="B419" s="305"/>
      <c r="C419" s="4" t="s">
        <v>556</v>
      </c>
      <c r="D419" s="103">
        <v>0</v>
      </c>
      <c r="E419" s="103">
        <f>D419/D417*100</f>
        <v>0</v>
      </c>
      <c r="F419" s="103">
        <v>0</v>
      </c>
      <c r="G419" s="103">
        <v>0</v>
      </c>
      <c r="H419" s="6" t="s">
        <v>84</v>
      </c>
    </row>
    <row r="420" spans="1:8" ht="21.95" customHeight="1" x14ac:dyDescent="0.2">
      <c r="A420" s="304"/>
      <c r="B420" s="305"/>
      <c r="C420" s="4" t="s">
        <v>557</v>
      </c>
      <c r="D420" s="103">
        <v>0</v>
      </c>
      <c r="E420" s="103">
        <f>D420/D417*100</f>
        <v>0</v>
      </c>
      <c r="F420" s="103">
        <v>0</v>
      </c>
      <c r="G420" s="103">
        <v>0</v>
      </c>
      <c r="H420" s="6" t="s">
        <v>84</v>
      </c>
    </row>
    <row r="421" spans="1:8" ht="21.95" customHeight="1" x14ac:dyDescent="0.2">
      <c r="A421" s="304"/>
      <c r="B421" s="305"/>
      <c r="C421" s="4" t="s">
        <v>558</v>
      </c>
      <c r="D421" s="103">
        <v>0</v>
      </c>
      <c r="E421" s="103">
        <f>D421/D417*100</f>
        <v>0</v>
      </c>
      <c r="F421" s="103">
        <v>0</v>
      </c>
      <c r="G421" s="103">
        <v>0</v>
      </c>
      <c r="H421" s="6" t="s">
        <v>84</v>
      </c>
    </row>
    <row r="422" spans="1:8" ht="21.95" customHeight="1" x14ac:dyDescent="0.2">
      <c r="A422" s="304" t="s">
        <v>113</v>
      </c>
      <c r="B422" s="305" t="s">
        <v>570</v>
      </c>
      <c r="C422" s="4" t="s">
        <v>554</v>
      </c>
      <c r="D422" s="103">
        <f>SUM(D423:D426)</f>
        <v>146</v>
      </c>
      <c r="E422" s="103">
        <f>SUM(E423:E426)</f>
        <v>100</v>
      </c>
      <c r="F422" s="103">
        <f>SUM(F423:F426)</f>
        <v>42.75</v>
      </c>
      <c r="G422" s="103">
        <f>SUM(G423:G426)</f>
        <v>100</v>
      </c>
      <c r="H422" s="6">
        <f t="shared" si="102"/>
        <v>-70.719178082191775</v>
      </c>
    </row>
    <row r="423" spans="1:8" ht="21.95" customHeight="1" x14ac:dyDescent="0.2">
      <c r="A423" s="304"/>
      <c r="B423" s="305"/>
      <c r="C423" s="4" t="s">
        <v>555</v>
      </c>
      <c r="D423" s="103">
        <v>146</v>
      </c>
      <c r="E423" s="103">
        <f>D423/D422*100</f>
        <v>100</v>
      </c>
      <c r="F423" s="240">
        <v>42.75</v>
      </c>
      <c r="G423" s="103">
        <f>F423/F422*100</f>
        <v>100</v>
      </c>
      <c r="H423" s="6">
        <f t="shared" si="102"/>
        <v>-70.719178082191775</v>
      </c>
    </row>
    <row r="424" spans="1:8" ht="21.95" customHeight="1" x14ac:dyDescent="0.2">
      <c r="A424" s="304"/>
      <c r="B424" s="305"/>
      <c r="C424" s="4" t="s">
        <v>556</v>
      </c>
      <c r="D424" s="103">
        <v>0</v>
      </c>
      <c r="E424" s="103">
        <v>0</v>
      </c>
      <c r="F424" s="103">
        <v>0</v>
      </c>
      <c r="G424" s="103">
        <v>0</v>
      </c>
      <c r="H424" s="6" t="s">
        <v>84</v>
      </c>
    </row>
    <row r="425" spans="1:8" ht="21.95" customHeight="1" x14ac:dyDescent="0.2">
      <c r="A425" s="304"/>
      <c r="B425" s="305"/>
      <c r="C425" s="4" t="s">
        <v>557</v>
      </c>
      <c r="D425" s="103">
        <v>0</v>
      </c>
      <c r="E425" s="103">
        <v>0</v>
      </c>
      <c r="F425" s="103">
        <v>0</v>
      </c>
      <c r="G425" s="103">
        <v>0</v>
      </c>
      <c r="H425" s="6" t="s">
        <v>84</v>
      </c>
    </row>
    <row r="426" spans="1:8" ht="21.95" customHeight="1" x14ac:dyDescent="0.2">
      <c r="A426" s="304"/>
      <c r="B426" s="305"/>
      <c r="C426" s="4" t="s">
        <v>558</v>
      </c>
      <c r="D426" s="103">
        <v>0</v>
      </c>
      <c r="E426" s="103">
        <v>0</v>
      </c>
      <c r="F426" s="103">
        <v>0</v>
      </c>
      <c r="G426" s="103">
        <v>0</v>
      </c>
      <c r="H426" s="6" t="s">
        <v>84</v>
      </c>
    </row>
    <row r="427" spans="1:8" ht="21.95" customHeight="1" x14ac:dyDescent="0.2">
      <c r="A427" s="304" t="s">
        <v>115</v>
      </c>
      <c r="B427" s="305" t="s">
        <v>117</v>
      </c>
      <c r="C427" s="4" t="s">
        <v>554</v>
      </c>
      <c r="D427" s="103">
        <f>SUM(D428:D431)</f>
        <v>191</v>
      </c>
      <c r="E427" s="103">
        <f>SUM(E428:E431)</f>
        <v>100</v>
      </c>
      <c r="F427" s="103">
        <f>SUM(F428:F431)</f>
        <v>171.39</v>
      </c>
      <c r="G427" s="103">
        <f>SUM(G428:G431)</f>
        <v>100</v>
      </c>
      <c r="H427" s="6">
        <f>F427/D427*100-100</f>
        <v>-10.267015706806291</v>
      </c>
    </row>
    <row r="428" spans="1:8" ht="21.95" customHeight="1" x14ac:dyDescent="0.2">
      <c r="A428" s="304"/>
      <c r="B428" s="305"/>
      <c r="C428" s="4" t="s">
        <v>555</v>
      </c>
      <c r="D428" s="103">
        <v>191</v>
      </c>
      <c r="E428" s="103">
        <f>D428/D427*100</f>
        <v>100</v>
      </c>
      <c r="F428" s="240">
        <v>171.39</v>
      </c>
      <c r="G428" s="103">
        <f>F428/F427*100</f>
        <v>100</v>
      </c>
      <c r="H428" s="6">
        <f>F428/D428*100-100</f>
        <v>-10.267015706806291</v>
      </c>
    </row>
    <row r="429" spans="1:8" ht="21.95" customHeight="1" x14ac:dyDescent="0.2">
      <c r="A429" s="304"/>
      <c r="B429" s="305"/>
      <c r="C429" s="4" t="s">
        <v>556</v>
      </c>
      <c r="D429" s="103">
        <v>0</v>
      </c>
      <c r="E429" s="103">
        <v>0</v>
      </c>
      <c r="F429" s="103">
        <v>0</v>
      </c>
      <c r="G429" s="103">
        <v>0</v>
      </c>
      <c r="H429" s="6" t="s">
        <v>84</v>
      </c>
    </row>
    <row r="430" spans="1:8" ht="21.95" customHeight="1" x14ac:dyDescent="0.2">
      <c r="A430" s="304"/>
      <c r="B430" s="305"/>
      <c r="C430" s="4" t="s">
        <v>557</v>
      </c>
      <c r="D430" s="103">
        <v>0</v>
      </c>
      <c r="E430" s="103">
        <v>0</v>
      </c>
      <c r="F430" s="103">
        <v>0</v>
      </c>
      <c r="G430" s="103">
        <v>0</v>
      </c>
      <c r="H430" s="6" t="s">
        <v>84</v>
      </c>
    </row>
    <row r="431" spans="1:8" ht="21.95" customHeight="1" x14ac:dyDescent="0.2">
      <c r="A431" s="304"/>
      <c r="B431" s="305"/>
      <c r="C431" s="4" t="s">
        <v>558</v>
      </c>
      <c r="D431" s="103">
        <v>0</v>
      </c>
      <c r="E431" s="103">
        <v>0</v>
      </c>
      <c r="F431" s="103">
        <v>0</v>
      </c>
      <c r="G431" s="103">
        <v>0</v>
      </c>
      <c r="H431" s="6" t="s">
        <v>84</v>
      </c>
    </row>
    <row r="432" spans="1:8" ht="21.95" customHeight="1" x14ac:dyDescent="0.2">
      <c r="A432" s="304" t="s">
        <v>116</v>
      </c>
      <c r="B432" s="305" t="s">
        <v>819</v>
      </c>
      <c r="C432" s="4" t="s">
        <v>554</v>
      </c>
      <c r="D432" s="103">
        <f>SUM(D433:D436)</f>
        <v>259</v>
      </c>
      <c r="E432" s="103">
        <f>SUM(E433:E436)</f>
        <v>100</v>
      </c>
      <c r="F432" s="103">
        <f>SUM(F433:F436)</f>
        <v>57.71</v>
      </c>
      <c r="G432" s="103">
        <f>SUM(G433:G436)</f>
        <v>100</v>
      </c>
      <c r="H432" s="6">
        <f>F432/D432*100-100</f>
        <v>-77.718146718146727</v>
      </c>
    </row>
    <row r="433" spans="1:8" ht="21.95" customHeight="1" x14ac:dyDescent="0.2">
      <c r="A433" s="304"/>
      <c r="B433" s="305"/>
      <c r="C433" s="4" t="s">
        <v>555</v>
      </c>
      <c r="D433" s="103">
        <v>259</v>
      </c>
      <c r="E433" s="103">
        <f>D433/D432*100</f>
        <v>100</v>
      </c>
      <c r="F433" s="240">
        <v>57.71</v>
      </c>
      <c r="G433" s="103">
        <f>F433/F432*100</f>
        <v>100</v>
      </c>
      <c r="H433" s="6">
        <f>F433/D433*100-100</f>
        <v>-77.718146718146727</v>
      </c>
    </row>
    <row r="434" spans="1:8" ht="21.95" customHeight="1" x14ac:dyDescent="0.2">
      <c r="A434" s="304"/>
      <c r="B434" s="305"/>
      <c r="C434" s="4" t="s">
        <v>556</v>
      </c>
      <c r="D434" s="103">
        <v>0</v>
      </c>
      <c r="E434" s="103">
        <v>0</v>
      </c>
      <c r="F434" s="103">
        <v>0</v>
      </c>
      <c r="G434" s="103">
        <v>0</v>
      </c>
      <c r="H434" s="6" t="s">
        <v>84</v>
      </c>
    </row>
    <row r="435" spans="1:8" ht="21.95" customHeight="1" x14ac:dyDescent="0.2">
      <c r="A435" s="304"/>
      <c r="B435" s="305"/>
      <c r="C435" s="4" t="s">
        <v>557</v>
      </c>
      <c r="D435" s="103">
        <v>0</v>
      </c>
      <c r="E435" s="103">
        <v>0</v>
      </c>
      <c r="F435" s="103">
        <v>0</v>
      </c>
      <c r="G435" s="103">
        <v>0</v>
      </c>
      <c r="H435" s="6" t="s">
        <v>84</v>
      </c>
    </row>
    <row r="436" spans="1:8" ht="21.95" customHeight="1" x14ac:dyDescent="0.2">
      <c r="A436" s="304"/>
      <c r="B436" s="305"/>
      <c r="C436" s="4" t="s">
        <v>558</v>
      </c>
      <c r="D436" s="103">
        <v>0</v>
      </c>
      <c r="E436" s="103">
        <v>0</v>
      </c>
      <c r="F436" s="103">
        <v>0</v>
      </c>
      <c r="G436" s="103">
        <v>0</v>
      </c>
      <c r="H436" s="6" t="s">
        <v>84</v>
      </c>
    </row>
    <row r="437" spans="1:8" ht="21.95" customHeight="1" x14ac:dyDescent="0.2">
      <c r="A437" s="304" t="s">
        <v>118</v>
      </c>
      <c r="B437" s="305" t="s">
        <v>820</v>
      </c>
      <c r="C437" s="4" t="s">
        <v>554</v>
      </c>
      <c r="D437" s="103">
        <f>SUM(D438:D441)</f>
        <v>214</v>
      </c>
      <c r="E437" s="103">
        <f>SUM(E438:E441)</f>
        <v>100</v>
      </c>
      <c r="F437" s="103">
        <f>SUM(F438:F441)</f>
        <v>63.26</v>
      </c>
      <c r="G437" s="103">
        <f>SUM(G438:G441)</f>
        <v>100</v>
      </c>
      <c r="H437" s="6">
        <f>F437/D437*100-100</f>
        <v>-70.439252336448604</v>
      </c>
    </row>
    <row r="438" spans="1:8" ht="21.95" customHeight="1" x14ac:dyDescent="0.2">
      <c r="A438" s="304"/>
      <c r="B438" s="305"/>
      <c r="C438" s="4" t="s">
        <v>555</v>
      </c>
      <c r="D438" s="103">
        <v>214</v>
      </c>
      <c r="E438" s="103">
        <f>D438/D437*100</f>
        <v>100</v>
      </c>
      <c r="F438" s="103">
        <v>63.26</v>
      </c>
      <c r="G438" s="103">
        <f>F438/F437*100</f>
        <v>100</v>
      </c>
      <c r="H438" s="6">
        <f>F438/D438*100-100</f>
        <v>-70.439252336448604</v>
      </c>
    </row>
    <row r="439" spans="1:8" ht="21.95" customHeight="1" x14ac:dyDescent="0.2">
      <c r="A439" s="304"/>
      <c r="B439" s="305"/>
      <c r="C439" s="4" t="s">
        <v>556</v>
      </c>
      <c r="D439" s="103">
        <v>0</v>
      </c>
      <c r="E439" s="103">
        <v>0</v>
      </c>
      <c r="F439" s="103">
        <v>0</v>
      </c>
      <c r="G439" s="103">
        <v>0</v>
      </c>
      <c r="H439" s="6" t="s">
        <v>84</v>
      </c>
    </row>
    <row r="440" spans="1:8" ht="21.95" customHeight="1" x14ac:dyDescent="0.2">
      <c r="A440" s="304"/>
      <c r="B440" s="305"/>
      <c r="C440" s="4" t="s">
        <v>557</v>
      </c>
      <c r="D440" s="103">
        <v>0</v>
      </c>
      <c r="E440" s="103">
        <v>0</v>
      </c>
      <c r="F440" s="103">
        <v>0</v>
      </c>
      <c r="G440" s="103">
        <v>0</v>
      </c>
      <c r="H440" s="6" t="s">
        <v>84</v>
      </c>
    </row>
    <row r="441" spans="1:8" ht="21.95" customHeight="1" x14ac:dyDescent="0.2">
      <c r="A441" s="304"/>
      <c r="B441" s="305"/>
      <c r="C441" s="4" t="s">
        <v>558</v>
      </c>
      <c r="D441" s="103">
        <v>0</v>
      </c>
      <c r="E441" s="103">
        <v>0</v>
      </c>
      <c r="F441" s="103">
        <v>0</v>
      </c>
      <c r="G441" s="103">
        <v>0</v>
      </c>
      <c r="H441" s="6" t="s">
        <v>84</v>
      </c>
    </row>
    <row r="442" spans="1:8" ht="21.95" customHeight="1" x14ac:dyDescent="0.2">
      <c r="A442" s="304" t="s">
        <v>120</v>
      </c>
      <c r="B442" s="305" t="s">
        <v>571</v>
      </c>
      <c r="C442" s="4" t="s">
        <v>554</v>
      </c>
      <c r="D442" s="103">
        <f>SUM(D443:D446)</f>
        <v>4276</v>
      </c>
      <c r="E442" s="103">
        <f>SUM(E443:E446)</f>
        <v>0</v>
      </c>
      <c r="F442" s="103">
        <f>SUM(F443:F446)</f>
        <v>3274.67</v>
      </c>
      <c r="G442" s="103">
        <f>SUM(G443:G446)</f>
        <v>100</v>
      </c>
      <c r="H442" s="6">
        <f>F442/D442*100-100</f>
        <v>-23.417446211412525</v>
      </c>
    </row>
    <row r="443" spans="1:8" ht="21.95" customHeight="1" x14ac:dyDescent="0.2">
      <c r="A443" s="304"/>
      <c r="B443" s="305"/>
      <c r="C443" s="4" t="s">
        <v>555</v>
      </c>
      <c r="D443" s="103">
        <v>4276</v>
      </c>
      <c r="E443" s="103">
        <v>0</v>
      </c>
      <c r="F443" s="103">
        <v>3274.67</v>
      </c>
      <c r="G443" s="103">
        <f>F443/F442*100</f>
        <v>100</v>
      </c>
      <c r="H443" s="6">
        <f>F443/D443*100-100</f>
        <v>-23.417446211412525</v>
      </c>
    </row>
    <row r="444" spans="1:8" ht="21.95" customHeight="1" x14ac:dyDescent="0.2">
      <c r="A444" s="304"/>
      <c r="B444" s="305"/>
      <c r="C444" s="4" t="s">
        <v>556</v>
      </c>
      <c r="D444" s="103">
        <v>0</v>
      </c>
      <c r="E444" s="103">
        <v>0</v>
      </c>
      <c r="F444" s="103">
        <v>0</v>
      </c>
      <c r="G444" s="103">
        <v>0</v>
      </c>
      <c r="H444" s="6" t="s">
        <v>84</v>
      </c>
    </row>
    <row r="445" spans="1:8" ht="21.95" customHeight="1" x14ac:dyDescent="0.2">
      <c r="A445" s="304"/>
      <c r="B445" s="305"/>
      <c r="C445" s="4" t="s">
        <v>557</v>
      </c>
      <c r="D445" s="103">
        <v>0</v>
      </c>
      <c r="E445" s="103">
        <v>0</v>
      </c>
      <c r="F445" s="103">
        <v>0</v>
      </c>
      <c r="G445" s="103">
        <v>0</v>
      </c>
      <c r="H445" s="6" t="s">
        <v>84</v>
      </c>
    </row>
    <row r="446" spans="1:8" ht="21.95" customHeight="1" x14ac:dyDescent="0.2">
      <c r="A446" s="304"/>
      <c r="B446" s="305"/>
      <c r="C446" s="4" t="s">
        <v>558</v>
      </c>
      <c r="D446" s="103">
        <v>0</v>
      </c>
      <c r="E446" s="103">
        <v>0</v>
      </c>
      <c r="F446" s="103">
        <v>0</v>
      </c>
      <c r="G446" s="103">
        <v>0</v>
      </c>
      <c r="H446" s="6" t="s">
        <v>84</v>
      </c>
    </row>
    <row r="447" spans="1:8" ht="21.95" customHeight="1" x14ac:dyDescent="0.2">
      <c r="A447" s="338" t="s">
        <v>123</v>
      </c>
      <c r="B447" s="376" t="s">
        <v>941</v>
      </c>
      <c r="C447" s="4" t="s">
        <v>554</v>
      </c>
      <c r="D447" s="212">
        <f>SUM(D448:D451)</f>
        <v>742</v>
      </c>
      <c r="E447" s="212">
        <f>SUM(E448:E451)</f>
        <v>100</v>
      </c>
      <c r="F447" s="212">
        <f>SUM(F448:F451)</f>
        <v>116.85</v>
      </c>
      <c r="G447" s="212">
        <f>SUM(G448:G451)</f>
        <v>100</v>
      </c>
      <c r="H447" s="213">
        <f>F447/D447*100-100</f>
        <v>-84.252021563342325</v>
      </c>
    </row>
    <row r="448" spans="1:8" ht="21.95" customHeight="1" x14ac:dyDescent="0.2">
      <c r="A448" s="338"/>
      <c r="B448" s="376"/>
      <c r="C448" s="4" t="s">
        <v>555</v>
      </c>
      <c r="D448" s="212">
        <f>D453+D458</f>
        <v>742</v>
      </c>
      <c r="E448" s="212">
        <f>D448/D447*100</f>
        <v>100</v>
      </c>
      <c r="F448" s="241">
        <f>F453+F458</f>
        <v>116.85</v>
      </c>
      <c r="G448" s="212">
        <f>F448/F447*100</f>
        <v>100</v>
      </c>
      <c r="H448" s="213">
        <f>F448/D448*100-100</f>
        <v>-84.252021563342325</v>
      </c>
    </row>
    <row r="449" spans="1:8" ht="21.95" customHeight="1" x14ac:dyDescent="0.2">
      <c r="A449" s="338"/>
      <c r="B449" s="376"/>
      <c r="C449" s="4" t="s">
        <v>556</v>
      </c>
      <c r="D449" s="212">
        <f>D454+D459</f>
        <v>0</v>
      </c>
      <c r="E449" s="212">
        <f>D449/D447*100</f>
        <v>0</v>
      </c>
      <c r="F449" s="212">
        <v>0</v>
      </c>
      <c r="G449" s="212">
        <f>F449/F447*100</f>
        <v>0</v>
      </c>
      <c r="H449" s="213" t="s">
        <v>84</v>
      </c>
    </row>
    <row r="450" spans="1:8" ht="21.95" customHeight="1" x14ac:dyDescent="0.2">
      <c r="A450" s="338"/>
      <c r="B450" s="376"/>
      <c r="C450" s="4" t="s">
        <v>557</v>
      </c>
      <c r="D450" s="212">
        <f>D455+D460</f>
        <v>0</v>
      </c>
      <c r="E450" s="212">
        <f>D450/D447*100</f>
        <v>0</v>
      </c>
      <c r="F450" s="212">
        <v>0</v>
      </c>
      <c r="G450" s="212">
        <f>F450/F447*100</f>
        <v>0</v>
      </c>
      <c r="H450" s="213" t="s">
        <v>84</v>
      </c>
    </row>
    <row r="451" spans="1:8" ht="21.95" customHeight="1" x14ac:dyDescent="0.2">
      <c r="A451" s="338"/>
      <c r="B451" s="376"/>
      <c r="C451" s="4" t="s">
        <v>558</v>
      </c>
      <c r="D451" s="212">
        <f>D456+D461</f>
        <v>0</v>
      </c>
      <c r="E451" s="212">
        <f>D451/D447*100</f>
        <v>0</v>
      </c>
      <c r="F451" s="212">
        <v>0</v>
      </c>
      <c r="G451" s="212">
        <f>F451/F447*100</f>
        <v>0</v>
      </c>
      <c r="H451" s="213" t="s">
        <v>84</v>
      </c>
    </row>
    <row r="452" spans="1:8" ht="21.95" customHeight="1" x14ac:dyDescent="0.2">
      <c r="A452" s="304" t="s">
        <v>124</v>
      </c>
      <c r="B452" s="305" t="s">
        <v>125</v>
      </c>
      <c r="C452" s="4" t="s">
        <v>554</v>
      </c>
      <c r="D452" s="103">
        <f>SUM(D453:D456)</f>
        <v>506</v>
      </c>
      <c r="E452" s="103">
        <f>SUM(E453:E456)</f>
        <v>100</v>
      </c>
      <c r="F452" s="103">
        <f>SUM(F453:F456)</f>
        <v>45.98</v>
      </c>
      <c r="G452" s="103">
        <f>SUM(G453:G456)</f>
        <v>100</v>
      </c>
      <c r="H452" s="6">
        <f t="shared" ref="H452:H458" si="103">F452/D452*100-100</f>
        <v>-90.913043478260875</v>
      </c>
    </row>
    <row r="453" spans="1:8" ht="21.95" customHeight="1" x14ac:dyDescent="0.2">
      <c r="A453" s="304"/>
      <c r="B453" s="305"/>
      <c r="C453" s="4" t="s">
        <v>555</v>
      </c>
      <c r="D453" s="103">
        <v>506</v>
      </c>
      <c r="E453" s="103">
        <f>D453/D452*100</f>
        <v>100</v>
      </c>
      <c r="F453" s="242">
        <v>45.98</v>
      </c>
      <c r="G453" s="103">
        <f>F453/F452*100</f>
        <v>100</v>
      </c>
      <c r="H453" s="6">
        <f t="shared" si="103"/>
        <v>-90.913043478260875</v>
      </c>
    </row>
    <row r="454" spans="1:8" ht="21.95" customHeight="1" x14ac:dyDescent="0.2">
      <c r="A454" s="304"/>
      <c r="B454" s="305"/>
      <c r="C454" s="4" t="s">
        <v>556</v>
      </c>
      <c r="D454" s="103">
        <v>0</v>
      </c>
      <c r="E454" s="103">
        <f>D454/D452*100</f>
        <v>0</v>
      </c>
      <c r="F454" s="103">
        <v>0</v>
      </c>
      <c r="G454" s="103">
        <f>F454/F452*100</f>
        <v>0</v>
      </c>
      <c r="H454" s="6" t="s">
        <v>84</v>
      </c>
    </row>
    <row r="455" spans="1:8" ht="21.95" customHeight="1" x14ac:dyDescent="0.2">
      <c r="A455" s="304"/>
      <c r="B455" s="305"/>
      <c r="C455" s="4" t="s">
        <v>557</v>
      </c>
      <c r="D455" s="103">
        <v>0</v>
      </c>
      <c r="E455" s="103">
        <f>D455/D452*100</f>
        <v>0</v>
      </c>
      <c r="F455" s="103">
        <v>0</v>
      </c>
      <c r="G455" s="103">
        <f>F455/F452*100</f>
        <v>0</v>
      </c>
      <c r="H455" s="6" t="s">
        <v>84</v>
      </c>
    </row>
    <row r="456" spans="1:8" ht="21.95" customHeight="1" x14ac:dyDescent="0.2">
      <c r="A456" s="304"/>
      <c r="B456" s="305"/>
      <c r="C456" s="4" t="s">
        <v>558</v>
      </c>
      <c r="D456" s="103">
        <v>0</v>
      </c>
      <c r="E456" s="103">
        <f>D456/D452*100</f>
        <v>0</v>
      </c>
      <c r="F456" s="103">
        <v>0</v>
      </c>
      <c r="G456" s="103">
        <f>F456/F452*100</f>
        <v>0</v>
      </c>
      <c r="H456" s="6" t="s">
        <v>84</v>
      </c>
    </row>
    <row r="457" spans="1:8" ht="21.95" customHeight="1" x14ac:dyDescent="0.2">
      <c r="A457" s="304" t="s">
        <v>127</v>
      </c>
      <c r="B457" s="305" t="s">
        <v>572</v>
      </c>
      <c r="C457" s="4" t="s">
        <v>554</v>
      </c>
      <c r="D457" s="103">
        <f>SUM(D458:D461)</f>
        <v>236</v>
      </c>
      <c r="E457" s="103">
        <f>SUM(E458:E461)</f>
        <v>100</v>
      </c>
      <c r="F457" s="103">
        <f>SUM(F458:F461)</f>
        <v>70.87</v>
      </c>
      <c r="G457" s="103">
        <f>SUM(G458:G461)</f>
        <v>100</v>
      </c>
      <c r="H457" s="6">
        <f t="shared" si="103"/>
        <v>-69.970338983050851</v>
      </c>
    </row>
    <row r="458" spans="1:8" ht="21.95" customHeight="1" x14ac:dyDescent="0.2">
      <c r="A458" s="304"/>
      <c r="B458" s="305"/>
      <c r="C458" s="4" t="s">
        <v>555</v>
      </c>
      <c r="D458" s="103">
        <v>236</v>
      </c>
      <c r="E458" s="103">
        <f>D458/D457*100</f>
        <v>100</v>
      </c>
      <c r="F458" s="243">
        <v>70.87</v>
      </c>
      <c r="G458" s="103">
        <f>F458/F457*100</f>
        <v>100</v>
      </c>
      <c r="H458" s="6">
        <f t="shared" si="103"/>
        <v>-69.970338983050851</v>
      </c>
    </row>
    <row r="459" spans="1:8" ht="21.95" customHeight="1" x14ac:dyDescent="0.2">
      <c r="A459" s="304"/>
      <c r="B459" s="305"/>
      <c r="C459" s="4" t="s">
        <v>556</v>
      </c>
      <c r="D459" s="103">
        <v>0</v>
      </c>
      <c r="E459" s="103">
        <f>D459/D457*100</f>
        <v>0</v>
      </c>
      <c r="F459" s="103">
        <v>0</v>
      </c>
      <c r="G459" s="103">
        <f>F459/F457*100</f>
        <v>0</v>
      </c>
      <c r="H459" s="6" t="s">
        <v>84</v>
      </c>
    </row>
    <row r="460" spans="1:8" ht="21.95" customHeight="1" x14ac:dyDescent="0.2">
      <c r="A460" s="304"/>
      <c r="B460" s="305"/>
      <c r="C460" s="4" t="s">
        <v>557</v>
      </c>
      <c r="D460" s="103">
        <v>0</v>
      </c>
      <c r="E460" s="103">
        <f>D460/D457*100</f>
        <v>0</v>
      </c>
      <c r="F460" s="103">
        <v>0</v>
      </c>
      <c r="G460" s="103">
        <f>F460/F457*100</f>
        <v>0</v>
      </c>
      <c r="H460" s="6" t="s">
        <v>84</v>
      </c>
    </row>
    <row r="461" spans="1:8" ht="21.95" customHeight="1" x14ac:dyDescent="0.2">
      <c r="A461" s="304"/>
      <c r="B461" s="305"/>
      <c r="C461" s="4" t="s">
        <v>558</v>
      </c>
      <c r="D461" s="103">
        <v>0</v>
      </c>
      <c r="E461" s="103">
        <f>D461/D457*100</f>
        <v>0</v>
      </c>
      <c r="F461" s="103">
        <v>0</v>
      </c>
      <c r="G461" s="103">
        <f>F461/F457*100</f>
        <v>0</v>
      </c>
      <c r="H461" s="6" t="s">
        <v>84</v>
      </c>
    </row>
    <row r="462" spans="1:8" ht="21.95" customHeight="1" x14ac:dyDescent="0.2">
      <c r="A462" s="338" t="s">
        <v>130</v>
      </c>
      <c r="B462" s="376" t="s">
        <v>944</v>
      </c>
      <c r="C462" s="4" t="s">
        <v>554</v>
      </c>
      <c r="D462" s="212">
        <f>SUM(D463:D466)</f>
        <v>2442.4</v>
      </c>
      <c r="E462" s="212">
        <f>SUM(E463:E466)</f>
        <v>100</v>
      </c>
      <c r="F462" s="212">
        <f>SUM(F463:F466)</f>
        <v>2759.8</v>
      </c>
      <c r="G462" s="212">
        <f>SUM(G463:G466)</f>
        <v>100</v>
      </c>
      <c r="H462" s="213">
        <f t="shared" ref="H462:H479" si="104">F462/D462*100-100</f>
        <v>12.995414346544393</v>
      </c>
    </row>
    <row r="463" spans="1:8" ht="21.95" customHeight="1" x14ac:dyDescent="0.2">
      <c r="A463" s="338"/>
      <c r="B463" s="376"/>
      <c r="C463" s="4" t="s">
        <v>555</v>
      </c>
      <c r="D463" s="212">
        <f>D468+D473+D478</f>
        <v>1224</v>
      </c>
      <c r="E463" s="212">
        <f>D463/D462*100</f>
        <v>50.114641336390434</v>
      </c>
      <c r="F463" s="244">
        <f>F468</f>
        <v>1223.9000000000001</v>
      </c>
      <c r="G463" s="212">
        <f>F463/F462*100</f>
        <v>44.347416479455035</v>
      </c>
      <c r="H463" s="213">
        <f t="shared" si="104"/>
        <v>-8.1699346405059714E-3</v>
      </c>
    </row>
    <row r="464" spans="1:8" ht="21.95" customHeight="1" x14ac:dyDescent="0.2">
      <c r="A464" s="338"/>
      <c r="B464" s="376"/>
      <c r="C464" s="4" t="s">
        <v>556</v>
      </c>
      <c r="D464" s="212">
        <f>D469+D474+D479</f>
        <v>451.5</v>
      </c>
      <c r="E464" s="212">
        <f>D464/D462*100</f>
        <v>18.485915492957748</v>
      </c>
      <c r="F464" s="245">
        <f>F479</f>
        <v>569.1</v>
      </c>
      <c r="G464" s="212">
        <f>F464/F462*100</f>
        <v>20.621059497065001</v>
      </c>
      <c r="H464" s="213">
        <f t="shared" si="104"/>
        <v>26.046511627906995</v>
      </c>
    </row>
    <row r="465" spans="1:8" ht="21.95" customHeight="1" x14ac:dyDescent="0.2">
      <c r="A465" s="338"/>
      <c r="B465" s="376"/>
      <c r="C465" s="4" t="s">
        <v>557</v>
      </c>
      <c r="D465" s="212">
        <f>D470+D475+D480</f>
        <v>766.9</v>
      </c>
      <c r="E465" s="212">
        <f>D465/D462*100</f>
        <v>31.399443170651814</v>
      </c>
      <c r="F465" s="246">
        <f>F475</f>
        <v>966.8</v>
      </c>
      <c r="G465" s="212">
        <f>F465/F462*100</f>
        <v>35.03152402347996</v>
      </c>
      <c r="H465" s="213">
        <f t="shared" si="104"/>
        <v>26.065979919155041</v>
      </c>
    </row>
    <row r="466" spans="1:8" ht="21.95" customHeight="1" x14ac:dyDescent="0.2">
      <c r="A466" s="338"/>
      <c r="B466" s="376"/>
      <c r="C466" s="4" t="s">
        <v>558</v>
      </c>
      <c r="D466" s="212">
        <f>D471+D476+D481</f>
        <v>0</v>
      </c>
      <c r="E466" s="212">
        <f>D466/D462*100</f>
        <v>0</v>
      </c>
      <c r="F466" s="212">
        <v>0</v>
      </c>
      <c r="G466" s="212">
        <f>F466/F462*100</f>
        <v>0</v>
      </c>
      <c r="H466" s="213" t="s">
        <v>84</v>
      </c>
    </row>
    <row r="467" spans="1:8" ht="21.95" customHeight="1" x14ac:dyDescent="0.2">
      <c r="A467" s="304" t="s">
        <v>131</v>
      </c>
      <c r="B467" s="305" t="s">
        <v>573</v>
      </c>
      <c r="C467" s="4" t="s">
        <v>554</v>
      </c>
      <c r="D467" s="103">
        <f>SUM(D468:D471)</f>
        <v>1224</v>
      </c>
      <c r="E467" s="103">
        <f>SUM(E468:E471)</f>
        <v>100</v>
      </c>
      <c r="F467" s="103">
        <f>SUM(F468:F471)</f>
        <v>1223.9000000000001</v>
      </c>
      <c r="G467" s="103">
        <f>SUM(G468:G471)</f>
        <v>100</v>
      </c>
      <c r="H467" s="6">
        <f t="shared" si="104"/>
        <v>-8.1699346405059714E-3</v>
      </c>
    </row>
    <row r="468" spans="1:8" ht="21.95" customHeight="1" x14ac:dyDescent="0.2">
      <c r="A468" s="304"/>
      <c r="B468" s="305"/>
      <c r="C468" s="4" t="s">
        <v>555</v>
      </c>
      <c r="D468" s="103">
        <v>1224</v>
      </c>
      <c r="E468" s="103">
        <f>D468/D467*100</f>
        <v>100</v>
      </c>
      <c r="F468" s="247">
        <v>1223.9000000000001</v>
      </c>
      <c r="G468" s="103">
        <f>F468/F467*100</f>
        <v>100</v>
      </c>
      <c r="H468" s="6">
        <f t="shared" si="104"/>
        <v>-8.1699346405059714E-3</v>
      </c>
    </row>
    <row r="469" spans="1:8" ht="21.95" customHeight="1" x14ac:dyDescent="0.2">
      <c r="A469" s="304"/>
      <c r="B469" s="305"/>
      <c r="C469" s="4" t="s">
        <v>556</v>
      </c>
      <c r="D469" s="103">
        <v>0</v>
      </c>
      <c r="E469" s="103">
        <f>D469/D467*100</f>
        <v>0</v>
      </c>
      <c r="F469" s="103">
        <v>0</v>
      </c>
      <c r="G469" s="103">
        <v>0</v>
      </c>
      <c r="H469" s="6" t="s">
        <v>84</v>
      </c>
    </row>
    <row r="470" spans="1:8" ht="21.95" customHeight="1" x14ac:dyDescent="0.2">
      <c r="A470" s="304"/>
      <c r="B470" s="305"/>
      <c r="C470" s="4" t="s">
        <v>557</v>
      </c>
      <c r="D470" s="103">
        <v>0</v>
      </c>
      <c r="E470" s="103">
        <f>D470/D467*100</f>
        <v>0</v>
      </c>
      <c r="F470" s="103">
        <v>0</v>
      </c>
      <c r="G470" s="103">
        <v>0</v>
      </c>
      <c r="H470" s="6" t="s">
        <v>84</v>
      </c>
    </row>
    <row r="471" spans="1:8" ht="21.95" customHeight="1" x14ac:dyDescent="0.2">
      <c r="A471" s="304"/>
      <c r="B471" s="305"/>
      <c r="C471" s="4" t="s">
        <v>558</v>
      </c>
      <c r="D471" s="103">
        <v>0</v>
      </c>
      <c r="E471" s="103">
        <f>D471/D467*100</f>
        <v>0</v>
      </c>
      <c r="F471" s="103">
        <v>0</v>
      </c>
      <c r="G471" s="103">
        <v>0</v>
      </c>
      <c r="H471" s="6" t="s">
        <v>84</v>
      </c>
    </row>
    <row r="472" spans="1:8" ht="21.95" customHeight="1" x14ac:dyDescent="0.2">
      <c r="A472" s="304" t="s">
        <v>574</v>
      </c>
      <c r="B472" s="305" t="s">
        <v>575</v>
      </c>
      <c r="C472" s="4" t="s">
        <v>554</v>
      </c>
      <c r="D472" s="103">
        <f>SUM(D473:D476)</f>
        <v>766.9</v>
      </c>
      <c r="E472" s="103">
        <f>SUM(E473:E476)</f>
        <v>100</v>
      </c>
      <c r="F472" s="103">
        <f>SUM(F473:F476)</f>
        <v>966.8</v>
      </c>
      <c r="G472" s="103">
        <f>SUM(G473:G476)</f>
        <v>100</v>
      </c>
      <c r="H472" s="6">
        <f t="shared" si="104"/>
        <v>26.065979919155041</v>
      </c>
    </row>
    <row r="473" spans="1:8" ht="21.95" customHeight="1" x14ac:dyDescent="0.2">
      <c r="A473" s="304"/>
      <c r="B473" s="305"/>
      <c r="C473" s="4" t="s">
        <v>555</v>
      </c>
      <c r="D473" s="103">
        <v>0</v>
      </c>
      <c r="E473" s="103">
        <f>D473/D472*100</f>
        <v>0</v>
      </c>
      <c r="F473" s="247">
        <v>0</v>
      </c>
      <c r="G473" s="103">
        <f>F473/F472*100</f>
        <v>0</v>
      </c>
      <c r="H473" s="6" t="s">
        <v>84</v>
      </c>
    </row>
    <row r="474" spans="1:8" ht="21.95" customHeight="1" x14ac:dyDescent="0.2">
      <c r="A474" s="304"/>
      <c r="B474" s="305"/>
      <c r="C474" s="4" t="s">
        <v>556</v>
      </c>
      <c r="D474" s="103">
        <v>0</v>
      </c>
      <c r="E474" s="103">
        <f>D474/D472*100</f>
        <v>0</v>
      </c>
      <c r="F474" s="248">
        <v>0</v>
      </c>
      <c r="G474" s="103">
        <v>0</v>
      </c>
      <c r="H474" s="6" t="s">
        <v>84</v>
      </c>
    </row>
    <row r="475" spans="1:8" ht="21.95" customHeight="1" x14ac:dyDescent="0.2">
      <c r="A475" s="304"/>
      <c r="B475" s="305"/>
      <c r="C475" s="4" t="s">
        <v>557</v>
      </c>
      <c r="D475" s="103">
        <v>766.9</v>
      </c>
      <c r="E475" s="103">
        <f>D475/D472*100</f>
        <v>100</v>
      </c>
      <c r="F475" s="249">
        <v>966.8</v>
      </c>
      <c r="G475" s="103">
        <f>F475/F472*100</f>
        <v>100</v>
      </c>
      <c r="H475" s="6">
        <f t="shared" si="104"/>
        <v>26.065979919155041</v>
      </c>
    </row>
    <row r="476" spans="1:8" ht="21.95" customHeight="1" x14ac:dyDescent="0.2">
      <c r="A476" s="304"/>
      <c r="B476" s="305"/>
      <c r="C476" s="4" t="s">
        <v>558</v>
      </c>
      <c r="D476" s="103">
        <v>0</v>
      </c>
      <c r="E476" s="103">
        <f>D476/D472*100</f>
        <v>0</v>
      </c>
      <c r="F476" s="103">
        <v>0</v>
      </c>
      <c r="G476" s="103">
        <v>0</v>
      </c>
      <c r="H476" s="6" t="s">
        <v>84</v>
      </c>
    </row>
    <row r="477" spans="1:8" ht="21.95" customHeight="1" x14ac:dyDescent="0.2">
      <c r="A477" s="304" t="s">
        <v>576</v>
      </c>
      <c r="B477" s="305" t="s">
        <v>821</v>
      </c>
      <c r="C477" s="4" t="s">
        <v>554</v>
      </c>
      <c r="D477" s="103">
        <f>SUM(D478:D481)</f>
        <v>451.5</v>
      </c>
      <c r="E477" s="103">
        <f>SUM(E478:E481)</f>
        <v>0</v>
      </c>
      <c r="F477" s="103">
        <f>SUM(F478:F481)</f>
        <v>569.1</v>
      </c>
      <c r="G477" s="103">
        <f>SUM(G478:G481)</f>
        <v>100</v>
      </c>
      <c r="H477" s="6">
        <f t="shared" si="104"/>
        <v>26.046511627906995</v>
      </c>
    </row>
    <row r="478" spans="1:8" ht="21.95" customHeight="1" x14ac:dyDescent="0.2">
      <c r="A478" s="304"/>
      <c r="B478" s="305"/>
      <c r="C478" s="4" t="s">
        <v>555</v>
      </c>
      <c r="D478" s="103">
        <v>0</v>
      </c>
      <c r="E478" s="103">
        <v>0</v>
      </c>
      <c r="F478" s="247">
        <v>0</v>
      </c>
      <c r="G478" s="103">
        <v>0</v>
      </c>
      <c r="H478" s="6" t="s">
        <v>84</v>
      </c>
    </row>
    <row r="479" spans="1:8" ht="21.95" customHeight="1" x14ac:dyDescent="0.2">
      <c r="A479" s="304"/>
      <c r="B479" s="305"/>
      <c r="C479" s="4" t="s">
        <v>556</v>
      </c>
      <c r="D479" s="103">
        <v>451.5</v>
      </c>
      <c r="E479" s="103">
        <v>0</v>
      </c>
      <c r="F479" s="248">
        <v>569.1</v>
      </c>
      <c r="G479" s="103">
        <f>F479/F477*100</f>
        <v>100</v>
      </c>
      <c r="H479" s="6">
        <f t="shared" si="104"/>
        <v>26.046511627906995</v>
      </c>
    </row>
    <row r="480" spans="1:8" ht="21.95" customHeight="1" x14ac:dyDescent="0.2">
      <c r="A480" s="304"/>
      <c r="B480" s="305"/>
      <c r="C480" s="4" t="s">
        <v>557</v>
      </c>
      <c r="D480" s="103">
        <v>0</v>
      </c>
      <c r="E480" s="103">
        <v>0</v>
      </c>
      <c r="F480" s="249">
        <v>0</v>
      </c>
      <c r="G480" s="103">
        <v>0</v>
      </c>
      <c r="H480" s="6" t="s">
        <v>84</v>
      </c>
    </row>
    <row r="481" spans="1:8" ht="21.95" customHeight="1" x14ac:dyDescent="0.2">
      <c r="A481" s="304"/>
      <c r="B481" s="305"/>
      <c r="C481" s="4" t="s">
        <v>558</v>
      </c>
      <c r="D481" s="103">
        <v>0</v>
      </c>
      <c r="E481" s="103">
        <v>0</v>
      </c>
      <c r="F481" s="103">
        <v>0</v>
      </c>
      <c r="G481" s="103">
        <v>0</v>
      </c>
      <c r="H481" s="6" t="s">
        <v>84</v>
      </c>
    </row>
    <row r="482" spans="1:8" ht="21.95" customHeight="1" x14ac:dyDescent="0.2">
      <c r="A482" s="338" t="s">
        <v>1186</v>
      </c>
      <c r="B482" s="376" t="s">
        <v>1197</v>
      </c>
      <c r="C482" s="4" t="s">
        <v>554</v>
      </c>
      <c r="D482" s="212">
        <f>SUM(D483:D486)</f>
        <v>65</v>
      </c>
      <c r="E482" s="212">
        <v>0</v>
      </c>
      <c r="F482" s="212">
        <f>SUM(F483:F486)</f>
        <v>0</v>
      </c>
      <c r="G482" s="212">
        <f>SUM(G483:G486)</f>
        <v>0</v>
      </c>
      <c r="H482" s="213">
        <f t="shared" ref="H482:H483" si="105">F482/D482*100-100</f>
        <v>-100</v>
      </c>
    </row>
    <row r="483" spans="1:8" ht="21.95" customHeight="1" x14ac:dyDescent="0.2">
      <c r="A483" s="338"/>
      <c r="B483" s="376"/>
      <c r="C483" s="4" t="s">
        <v>555</v>
      </c>
      <c r="D483" s="212">
        <f>D488+D493+D498</f>
        <v>65</v>
      </c>
      <c r="E483" s="212">
        <v>0</v>
      </c>
      <c r="F483" s="244">
        <f>F488</f>
        <v>0</v>
      </c>
      <c r="G483" s="212">
        <v>0</v>
      </c>
      <c r="H483" s="213">
        <f t="shared" si="105"/>
        <v>-100</v>
      </c>
    </row>
    <row r="484" spans="1:8" ht="21.95" customHeight="1" x14ac:dyDescent="0.2">
      <c r="A484" s="338"/>
      <c r="B484" s="376"/>
      <c r="C484" s="4" t="s">
        <v>556</v>
      </c>
      <c r="D484" s="212">
        <f>D489+D494+D499</f>
        <v>0</v>
      </c>
      <c r="E484" s="212">
        <v>0</v>
      </c>
      <c r="F484" s="245">
        <f>F499</f>
        <v>0</v>
      </c>
      <c r="G484" s="212">
        <v>0</v>
      </c>
      <c r="H484" s="213" t="s">
        <v>84</v>
      </c>
    </row>
    <row r="485" spans="1:8" ht="21.95" customHeight="1" x14ac:dyDescent="0.2">
      <c r="A485" s="338"/>
      <c r="B485" s="376"/>
      <c r="C485" s="4" t="s">
        <v>557</v>
      </c>
      <c r="D485" s="212">
        <f>D490+D495+D500</f>
        <v>0</v>
      </c>
      <c r="E485" s="212">
        <v>0</v>
      </c>
      <c r="F485" s="246">
        <f>F495</f>
        <v>0</v>
      </c>
      <c r="G485" s="212">
        <v>0</v>
      </c>
      <c r="H485" s="213" t="s">
        <v>84</v>
      </c>
    </row>
    <row r="486" spans="1:8" ht="21.95" customHeight="1" x14ac:dyDescent="0.2">
      <c r="A486" s="338"/>
      <c r="B486" s="376"/>
      <c r="C486" s="4" t="s">
        <v>558</v>
      </c>
      <c r="D486" s="212">
        <f>D491+D496+D501</f>
        <v>0</v>
      </c>
      <c r="E486" s="212">
        <v>0</v>
      </c>
      <c r="F486" s="212">
        <v>0</v>
      </c>
      <c r="G486" s="212">
        <v>0</v>
      </c>
      <c r="H486" s="213" t="s">
        <v>84</v>
      </c>
    </row>
    <row r="487" spans="1:8" ht="21.95" customHeight="1" x14ac:dyDescent="0.2">
      <c r="A487" s="304" t="s">
        <v>1187</v>
      </c>
      <c r="B487" s="305" t="s">
        <v>1198</v>
      </c>
      <c r="C487" s="4" t="s">
        <v>554</v>
      </c>
      <c r="D487" s="103">
        <f>SUM(D488:D491)</f>
        <v>35</v>
      </c>
      <c r="E487" s="103">
        <v>0</v>
      </c>
      <c r="F487" s="103">
        <f>SUM(F488:F491)</f>
        <v>0</v>
      </c>
      <c r="G487" s="103">
        <f>SUM(G488:G491)</f>
        <v>0</v>
      </c>
      <c r="H487" s="6">
        <f t="shared" ref="H487:H488" si="106">F487/D487*100-100</f>
        <v>-100</v>
      </c>
    </row>
    <row r="488" spans="1:8" ht="21.95" customHeight="1" x14ac:dyDescent="0.2">
      <c r="A488" s="304"/>
      <c r="B488" s="305"/>
      <c r="C488" s="4" t="s">
        <v>555</v>
      </c>
      <c r="D488" s="103">
        <v>35</v>
      </c>
      <c r="E488" s="103">
        <v>0</v>
      </c>
      <c r="F488" s="247">
        <v>0</v>
      </c>
      <c r="G488" s="103">
        <v>0</v>
      </c>
      <c r="H488" s="6">
        <f t="shared" si="106"/>
        <v>-100</v>
      </c>
    </row>
    <row r="489" spans="1:8" ht="21.95" customHeight="1" x14ac:dyDescent="0.2">
      <c r="A489" s="304"/>
      <c r="B489" s="305"/>
      <c r="C489" s="4" t="s">
        <v>556</v>
      </c>
      <c r="D489" s="103">
        <v>0</v>
      </c>
      <c r="E489" s="103">
        <v>0</v>
      </c>
      <c r="F489" s="103">
        <v>0</v>
      </c>
      <c r="G489" s="103">
        <v>0</v>
      </c>
      <c r="H489" s="6" t="s">
        <v>84</v>
      </c>
    </row>
    <row r="490" spans="1:8" ht="21.95" customHeight="1" x14ac:dyDescent="0.2">
      <c r="A490" s="304"/>
      <c r="B490" s="305"/>
      <c r="C490" s="4" t="s">
        <v>557</v>
      </c>
      <c r="D490" s="103">
        <v>0</v>
      </c>
      <c r="E490" s="103">
        <v>0</v>
      </c>
      <c r="F490" s="103">
        <v>0</v>
      </c>
      <c r="G490" s="103">
        <v>0</v>
      </c>
      <c r="H490" s="6" t="s">
        <v>84</v>
      </c>
    </row>
    <row r="491" spans="1:8" ht="21.95" customHeight="1" x14ac:dyDescent="0.2">
      <c r="A491" s="304"/>
      <c r="B491" s="305"/>
      <c r="C491" s="4" t="s">
        <v>558</v>
      </c>
      <c r="D491" s="103">
        <v>0</v>
      </c>
      <c r="E491" s="103">
        <v>0</v>
      </c>
      <c r="F491" s="103">
        <v>0</v>
      </c>
      <c r="G491" s="103">
        <v>0</v>
      </c>
      <c r="H491" s="6" t="s">
        <v>84</v>
      </c>
    </row>
    <row r="492" spans="1:8" ht="21.95" customHeight="1" x14ac:dyDescent="0.2">
      <c r="A492" s="304" t="s">
        <v>1192</v>
      </c>
      <c r="B492" s="305" t="s">
        <v>1199</v>
      </c>
      <c r="C492" s="4" t="s">
        <v>554</v>
      </c>
      <c r="D492" s="103">
        <f>SUM(D493:D496)</f>
        <v>23.5</v>
      </c>
      <c r="E492" s="103">
        <v>0</v>
      </c>
      <c r="F492" s="103">
        <f>SUM(F493:F496)</f>
        <v>0</v>
      </c>
      <c r="G492" s="103">
        <v>0</v>
      </c>
      <c r="H492" s="6">
        <f t="shared" ref="H492:H493" si="107">F492/D492*100-100</f>
        <v>-100</v>
      </c>
    </row>
    <row r="493" spans="1:8" ht="21.95" customHeight="1" x14ac:dyDescent="0.2">
      <c r="A493" s="304"/>
      <c r="B493" s="305"/>
      <c r="C493" s="4" t="s">
        <v>555</v>
      </c>
      <c r="D493" s="103">
        <v>23.5</v>
      </c>
      <c r="E493" s="103">
        <v>0</v>
      </c>
      <c r="F493" s="247">
        <v>0</v>
      </c>
      <c r="G493" s="103">
        <v>0</v>
      </c>
      <c r="H493" s="6">
        <f t="shared" si="107"/>
        <v>-100</v>
      </c>
    </row>
    <row r="494" spans="1:8" ht="21.95" customHeight="1" x14ac:dyDescent="0.2">
      <c r="A494" s="304"/>
      <c r="B494" s="305"/>
      <c r="C494" s="4" t="s">
        <v>556</v>
      </c>
      <c r="D494" s="103">
        <v>0</v>
      </c>
      <c r="E494" s="103">
        <v>0</v>
      </c>
      <c r="F494" s="248">
        <v>0</v>
      </c>
      <c r="G494" s="103">
        <v>0</v>
      </c>
      <c r="H494" s="6" t="s">
        <v>84</v>
      </c>
    </row>
    <row r="495" spans="1:8" ht="21.95" customHeight="1" x14ac:dyDescent="0.2">
      <c r="A495" s="304"/>
      <c r="B495" s="305"/>
      <c r="C495" s="4" t="s">
        <v>557</v>
      </c>
      <c r="D495" s="103">
        <v>0</v>
      </c>
      <c r="E495" s="103">
        <v>0</v>
      </c>
      <c r="F495" s="249">
        <v>0</v>
      </c>
      <c r="G495" s="103">
        <v>0</v>
      </c>
      <c r="H495" s="6" t="s">
        <v>84</v>
      </c>
    </row>
    <row r="496" spans="1:8" ht="21.95" customHeight="1" x14ac:dyDescent="0.2">
      <c r="A496" s="304"/>
      <c r="B496" s="305"/>
      <c r="C496" s="4" t="s">
        <v>558</v>
      </c>
      <c r="D496" s="103">
        <v>0</v>
      </c>
      <c r="E496" s="103">
        <v>0</v>
      </c>
      <c r="F496" s="103">
        <v>0</v>
      </c>
      <c r="G496" s="103">
        <v>0</v>
      </c>
      <c r="H496" s="6" t="s">
        <v>84</v>
      </c>
    </row>
    <row r="497" spans="1:8" ht="21.95" customHeight="1" x14ac:dyDescent="0.2">
      <c r="A497" s="304" t="s">
        <v>1193</v>
      </c>
      <c r="B497" s="305" t="s">
        <v>1200</v>
      </c>
      <c r="C497" s="4" t="s">
        <v>554</v>
      </c>
      <c r="D497" s="103">
        <f>SUM(D498:D501)</f>
        <v>6.5</v>
      </c>
      <c r="E497" s="103">
        <f>SUM(E498:E501)</f>
        <v>0</v>
      </c>
      <c r="F497" s="103">
        <f>SUM(F498:F501)</f>
        <v>0</v>
      </c>
      <c r="G497" s="103">
        <v>0</v>
      </c>
      <c r="H497" s="6">
        <f t="shared" ref="H497:H498" si="108">F497/D497*100-100</f>
        <v>-100</v>
      </c>
    </row>
    <row r="498" spans="1:8" ht="21.95" customHeight="1" x14ac:dyDescent="0.2">
      <c r="A498" s="304"/>
      <c r="B498" s="305"/>
      <c r="C498" s="4" t="s">
        <v>555</v>
      </c>
      <c r="D498" s="103">
        <v>6.5</v>
      </c>
      <c r="E498" s="103">
        <v>0</v>
      </c>
      <c r="F498" s="247">
        <v>0</v>
      </c>
      <c r="G498" s="103">
        <v>0</v>
      </c>
      <c r="H498" s="6">
        <f t="shared" si="108"/>
        <v>-100</v>
      </c>
    </row>
    <row r="499" spans="1:8" ht="21.95" customHeight="1" x14ac:dyDescent="0.2">
      <c r="A499" s="304"/>
      <c r="B499" s="305"/>
      <c r="C499" s="4" t="s">
        <v>556</v>
      </c>
      <c r="D499" s="103">
        <v>0</v>
      </c>
      <c r="E499" s="103">
        <v>0</v>
      </c>
      <c r="F499" s="248">
        <v>0</v>
      </c>
      <c r="G499" s="103">
        <v>0</v>
      </c>
      <c r="H499" s="6" t="s">
        <v>84</v>
      </c>
    </row>
    <row r="500" spans="1:8" ht="21.95" customHeight="1" x14ac:dyDescent="0.2">
      <c r="A500" s="304"/>
      <c r="B500" s="305"/>
      <c r="C500" s="4" t="s">
        <v>557</v>
      </c>
      <c r="D500" s="103">
        <v>0</v>
      </c>
      <c r="E500" s="103">
        <v>0</v>
      </c>
      <c r="F500" s="249">
        <v>0</v>
      </c>
      <c r="G500" s="103">
        <v>0</v>
      </c>
      <c r="H500" s="6" t="s">
        <v>84</v>
      </c>
    </row>
    <row r="501" spans="1:8" ht="21.95" customHeight="1" x14ac:dyDescent="0.2">
      <c r="A501" s="304"/>
      <c r="B501" s="305"/>
      <c r="C501" s="4" t="s">
        <v>558</v>
      </c>
      <c r="D501" s="103">
        <v>0</v>
      </c>
      <c r="E501" s="103">
        <v>0</v>
      </c>
      <c r="F501" s="103">
        <v>0</v>
      </c>
      <c r="G501" s="103">
        <v>0</v>
      </c>
      <c r="H501" s="6" t="s">
        <v>84</v>
      </c>
    </row>
    <row r="502" spans="1:8" ht="21.95" customHeight="1" x14ac:dyDescent="0.2">
      <c r="A502" s="373" t="s">
        <v>132</v>
      </c>
      <c r="B502" s="379" t="s">
        <v>1067</v>
      </c>
      <c r="C502" s="210" t="s">
        <v>554</v>
      </c>
      <c r="D502" s="125">
        <f>SUM(D503:D506)</f>
        <v>422971</v>
      </c>
      <c r="E502" s="125">
        <f>SUM(E503:E506)</f>
        <v>99.999999999999986</v>
      </c>
      <c r="F502" s="125">
        <f t="shared" ref="F502:G502" si="109">SUM(F503:F506)</f>
        <v>332525.89999999991</v>
      </c>
      <c r="G502" s="125">
        <f t="shared" si="109"/>
        <v>100.00000000000001</v>
      </c>
      <c r="H502" s="105">
        <f t="shared" ref="H502:H506" si="110">F502/D502*100-100</f>
        <v>-21.38328632459438</v>
      </c>
    </row>
    <row r="503" spans="1:8" ht="21.95" customHeight="1" x14ac:dyDescent="0.2">
      <c r="A503" s="373"/>
      <c r="B503" s="379"/>
      <c r="C503" s="210" t="s">
        <v>555</v>
      </c>
      <c r="D503" s="125">
        <f>D508+D533+D543+D568+D623+D633</f>
        <v>376743</v>
      </c>
      <c r="E503" s="125">
        <f>D503/D$502*100</f>
        <v>89.070645505247398</v>
      </c>
      <c r="F503" s="125">
        <f>F508+F533+F543+F568+F623+F633</f>
        <v>303137.19999999995</v>
      </c>
      <c r="G503" s="125">
        <f>F503/F$502*100</f>
        <v>91.161981668194883</v>
      </c>
      <c r="H503" s="105">
        <f t="shared" si="110"/>
        <v>-19.537403481949241</v>
      </c>
    </row>
    <row r="504" spans="1:8" ht="21.95" customHeight="1" x14ac:dyDescent="0.2">
      <c r="A504" s="373"/>
      <c r="B504" s="379"/>
      <c r="C504" s="210" t="s">
        <v>556</v>
      </c>
      <c r="D504" s="125">
        <f>D509+D534+D544+D569+D624+D634</f>
        <v>7516.7000000000007</v>
      </c>
      <c r="E504" s="125">
        <f t="shared" ref="E504:G506" si="111">D504/D$502*100</f>
        <v>1.777119471547695</v>
      </c>
      <c r="F504" s="125">
        <f>F509+F534+F544+F569+F624+F634</f>
        <v>7478.6</v>
      </c>
      <c r="G504" s="125">
        <f t="shared" si="111"/>
        <v>2.2490278200886014</v>
      </c>
      <c r="H504" s="105">
        <f t="shared" si="110"/>
        <v>-0.50687136642409314</v>
      </c>
    </row>
    <row r="505" spans="1:8" ht="21.95" customHeight="1" x14ac:dyDescent="0.2">
      <c r="A505" s="373"/>
      <c r="B505" s="379"/>
      <c r="C505" s="210" t="s">
        <v>557</v>
      </c>
      <c r="D505" s="125">
        <f>D510+D535+D545+D570+D625+D635</f>
        <v>25275.3</v>
      </c>
      <c r="E505" s="125">
        <f t="shared" si="111"/>
        <v>5.9756579056247352</v>
      </c>
      <c r="F505" s="125">
        <f>F510+F535+F545+F570+F625+F635</f>
        <v>9661.5</v>
      </c>
      <c r="G505" s="125">
        <f t="shared" si="111"/>
        <v>2.9054879634939721</v>
      </c>
      <c r="H505" s="105">
        <f t="shared" si="110"/>
        <v>-61.77493442214336</v>
      </c>
    </row>
    <row r="506" spans="1:8" ht="21.95" customHeight="1" x14ac:dyDescent="0.2">
      <c r="A506" s="373"/>
      <c r="B506" s="379"/>
      <c r="C506" s="210" t="s">
        <v>558</v>
      </c>
      <c r="D506" s="125">
        <f>D511+D536+D546+D571+D626+D636</f>
        <v>13436</v>
      </c>
      <c r="E506" s="125">
        <f t="shared" si="111"/>
        <v>3.1765771175801651</v>
      </c>
      <c r="F506" s="125">
        <f>F511+F536+F546+F571+F626+F636</f>
        <v>12248.599999999999</v>
      </c>
      <c r="G506" s="125">
        <f t="shared" si="111"/>
        <v>3.6835025482225601</v>
      </c>
      <c r="H506" s="105">
        <f t="shared" si="110"/>
        <v>-8.8374516225067055</v>
      </c>
    </row>
    <row r="507" spans="1:8" ht="21.95" customHeight="1" x14ac:dyDescent="0.2">
      <c r="A507" s="338" t="s">
        <v>135</v>
      </c>
      <c r="B507" s="377" t="s">
        <v>1049</v>
      </c>
      <c r="C507" s="97" t="s">
        <v>554</v>
      </c>
      <c r="D507" s="212">
        <f>SUM(D508:D511)</f>
        <v>61636.2</v>
      </c>
      <c r="E507" s="212">
        <f>SUM(E508:E511)</f>
        <v>100</v>
      </c>
      <c r="F507" s="212">
        <f>SUM(F508:F511)</f>
        <v>49771.899999999994</v>
      </c>
      <c r="G507" s="212">
        <f>SUM(G508:G511)</f>
        <v>100</v>
      </c>
      <c r="H507" s="213">
        <f t="shared" ref="H507:H580" si="112">F507/D507*100-100</f>
        <v>-19.248915410099912</v>
      </c>
    </row>
    <row r="508" spans="1:8" ht="21.95" customHeight="1" x14ac:dyDescent="0.2">
      <c r="A508" s="338"/>
      <c r="B508" s="377"/>
      <c r="C508" s="97" t="s">
        <v>555</v>
      </c>
      <c r="D508" s="212">
        <f>D513+D518+D523+D528</f>
        <v>61487</v>
      </c>
      <c r="E508" s="212">
        <f>D508/D$507*100</f>
        <v>99.757934460592963</v>
      </c>
      <c r="F508" s="212">
        <f>F513+F518+F523+F528</f>
        <v>49709.7</v>
      </c>
      <c r="G508" s="212">
        <f>F508/F$507*100</f>
        <v>99.875029886341494</v>
      </c>
      <c r="H508" s="213">
        <f t="shared" si="112"/>
        <v>-19.154130141330697</v>
      </c>
    </row>
    <row r="509" spans="1:8" ht="21.95" customHeight="1" x14ac:dyDescent="0.2">
      <c r="A509" s="338"/>
      <c r="B509" s="377"/>
      <c r="C509" s="97" t="s">
        <v>556</v>
      </c>
      <c r="D509" s="212">
        <f>D514+D519+D524+D529</f>
        <v>38</v>
      </c>
      <c r="E509" s="212">
        <f t="shared" ref="E509:G511" si="113">D509/D$507*100</f>
        <v>6.1652081082221165E-2</v>
      </c>
      <c r="F509" s="212">
        <f>F514+F519+F524+F529</f>
        <v>0</v>
      </c>
      <c r="G509" s="212">
        <f t="shared" si="113"/>
        <v>0</v>
      </c>
      <c r="H509" s="213">
        <f t="shared" si="112"/>
        <v>-100</v>
      </c>
    </row>
    <row r="510" spans="1:8" ht="21.95" customHeight="1" x14ac:dyDescent="0.2">
      <c r="A510" s="338"/>
      <c r="B510" s="377"/>
      <c r="C510" s="97" t="s">
        <v>557</v>
      </c>
      <c r="D510" s="212">
        <f>D515+D520+D525+D530</f>
        <v>10.199999999999999</v>
      </c>
      <c r="E510" s="212">
        <f t="shared" si="113"/>
        <v>1.654871650101726E-2</v>
      </c>
      <c r="F510" s="212">
        <f>F515+F520+F525+F530</f>
        <v>0</v>
      </c>
      <c r="G510" s="212">
        <f t="shared" si="113"/>
        <v>0</v>
      </c>
      <c r="H510" s="213">
        <f t="shared" si="112"/>
        <v>-100</v>
      </c>
    </row>
    <row r="511" spans="1:8" ht="21.95" customHeight="1" x14ac:dyDescent="0.2">
      <c r="A511" s="338"/>
      <c r="B511" s="377"/>
      <c r="C511" s="97" t="s">
        <v>558</v>
      </c>
      <c r="D511" s="212">
        <f>D516+D521+D526+D531</f>
        <v>101</v>
      </c>
      <c r="E511" s="212">
        <f t="shared" si="113"/>
        <v>0.16386474182379834</v>
      </c>
      <c r="F511" s="212">
        <f>F516+F521+F526+F531</f>
        <v>62.2</v>
      </c>
      <c r="G511" s="212">
        <f t="shared" si="113"/>
        <v>0.12497011365851016</v>
      </c>
      <c r="H511" s="213">
        <f t="shared" si="112"/>
        <v>-38.415841584158414</v>
      </c>
    </row>
    <row r="512" spans="1:8" ht="21.95" customHeight="1" x14ac:dyDescent="0.2">
      <c r="A512" s="304" t="s">
        <v>137</v>
      </c>
      <c r="B512" s="378" t="s">
        <v>138</v>
      </c>
      <c r="C512" s="95" t="s">
        <v>554</v>
      </c>
      <c r="D512" s="103">
        <f>SUM(D513:D516)</f>
        <v>59336</v>
      </c>
      <c r="E512" s="103">
        <f>SUM(E513:E516)</f>
        <v>100</v>
      </c>
      <c r="F512" s="103">
        <f>SUM(F513:F516)</f>
        <v>47770.2</v>
      </c>
      <c r="G512" s="103">
        <f>SUM(G513:G516)</f>
        <v>100</v>
      </c>
      <c r="H512" s="6">
        <f t="shared" si="112"/>
        <v>-19.492045301334784</v>
      </c>
    </row>
    <row r="513" spans="1:11" ht="21.95" customHeight="1" x14ac:dyDescent="0.2">
      <c r="A513" s="304"/>
      <c r="B513" s="378"/>
      <c r="C513" s="96" t="s">
        <v>555</v>
      </c>
      <c r="D513" s="103">
        <v>59235</v>
      </c>
      <c r="E513" s="103">
        <f>D513/D$512*100</f>
        <v>99.829782931104219</v>
      </c>
      <c r="F513" s="103">
        <v>47708</v>
      </c>
      <c r="G513" s="103">
        <f>F513/F$512*100</f>
        <v>99.869793302100476</v>
      </c>
      <c r="H513" s="6">
        <f t="shared" si="112"/>
        <v>-19.459778846965477</v>
      </c>
    </row>
    <row r="514" spans="1:11" ht="21.95" customHeight="1" x14ac:dyDescent="0.2">
      <c r="A514" s="304"/>
      <c r="B514" s="378"/>
      <c r="C514" s="96" t="s">
        <v>556</v>
      </c>
      <c r="D514" s="103">
        <v>0</v>
      </c>
      <c r="E514" s="103">
        <f t="shared" ref="E514:G516" si="114">D514/D$512*100</f>
        <v>0</v>
      </c>
      <c r="F514" s="103">
        <v>0</v>
      </c>
      <c r="G514" s="103">
        <f t="shared" si="114"/>
        <v>0</v>
      </c>
      <c r="H514" s="6" t="s">
        <v>84</v>
      </c>
    </row>
    <row r="515" spans="1:11" ht="21.95" customHeight="1" x14ac:dyDescent="0.2">
      <c r="A515" s="304"/>
      <c r="B515" s="378"/>
      <c r="C515" s="96" t="s">
        <v>557</v>
      </c>
      <c r="D515" s="103">
        <v>0</v>
      </c>
      <c r="E515" s="103">
        <f t="shared" si="114"/>
        <v>0</v>
      </c>
      <c r="F515" s="103">
        <v>0</v>
      </c>
      <c r="G515" s="103">
        <f t="shared" si="114"/>
        <v>0</v>
      </c>
      <c r="H515" s="6" t="s">
        <v>84</v>
      </c>
    </row>
    <row r="516" spans="1:11" ht="21.95" customHeight="1" x14ac:dyDescent="0.2">
      <c r="A516" s="304"/>
      <c r="B516" s="378"/>
      <c r="C516" s="96" t="s">
        <v>558</v>
      </c>
      <c r="D516" s="103">
        <v>101</v>
      </c>
      <c r="E516" s="103">
        <f t="shared" si="114"/>
        <v>0.17021706889577998</v>
      </c>
      <c r="F516" s="103">
        <v>62.2</v>
      </c>
      <c r="G516" s="103">
        <f t="shared" si="114"/>
        <v>0.13020669789952732</v>
      </c>
      <c r="H516" s="6">
        <f t="shared" si="112"/>
        <v>-38.415841584158414</v>
      </c>
    </row>
    <row r="517" spans="1:11" ht="21.95" customHeight="1" x14ac:dyDescent="0.2">
      <c r="A517" s="304" t="s">
        <v>139</v>
      </c>
      <c r="B517" s="378" t="s">
        <v>1227</v>
      </c>
      <c r="C517" s="95" t="s">
        <v>554</v>
      </c>
      <c r="D517" s="103">
        <f>SUM(D518:D521)</f>
        <v>2252</v>
      </c>
      <c r="E517" s="103">
        <f>SUM(E518:E521)</f>
        <v>100</v>
      </c>
      <c r="F517" s="103">
        <f>SUM(F518:F521)</f>
        <v>1987.2</v>
      </c>
      <c r="G517" s="103">
        <f>SUM(G518:G521)</f>
        <v>100</v>
      </c>
      <c r="H517" s="6">
        <f t="shared" si="112"/>
        <v>-11.758436944937827</v>
      </c>
    </row>
    <row r="518" spans="1:11" ht="21.95" customHeight="1" x14ac:dyDescent="0.2">
      <c r="A518" s="304"/>
      <c r="B518" s="378"/>
      <c r="C518" s="96" t="s">
        <v>555</v>
      </c>
      <c r="D518" s="103">
        <v>2252</v>
      </c>
      <c r="E518" s="103">
        <f>D518/D$517*100</f>
        <v>100</v>
      </c>
      <c r="F518" s="103">
        <v>1987.2</v>
      </c>
      <c r="G518" s="103">
        <f>F518/F$517*100</f>
        <v>100</v>
      </c>
      <c r="H518" s="6">
        <f t="shared" si="112"/>
        <v>-11.758436944937827</v>
      </c>
    </row>
    <row r="519" spans="1:11" ht="21.95" customHeight="1" x14ac:dyDescent="0.2">
      <c r="A519" s="304"/>
      <c r="B519" s="378"/>
      <c r="C519" s="96" t="s">
        <v>556</v>
      </c>
      <c r="D519" s="103">
        <v>0</v>
      </c>
      <c r="E519" s="103">
        <f t="shared" ref="E519:G521" si="115">D519/D$517*100</f>
        <v>0</v>
      </c>
      <c r="F519" s="103">
        <v>0</v>
      </c>
      <c r="G519" s="103">
        <f t="shared" si="115"/>
        <v>0</v>
      </c>
      <c r="H519" s="6" t="s">
        <v>84</v>
      </c>
    </row>
    <row r="520" spans="1:11" ht="21.95" customHeight="1" x14ac:dyDescent="0.2">
      <c r="A520" s="304"/>
      <c r="B520" s="378"/>
      <c r="C520" s="96" t="s">
        <v>557</v>
      </c>
      <c r="D520" s="103">
        <v>0</v>
      </c>
      <c r="E520" s="103">
        <f t="shared" si="115"/>
        <v>0</v>
      </c>
      <c r="F520" s="103">
        <v>0</v>
      </c>
      <c r="G520" s="103">
        <f t="shared" si="115"/>
        <v>0</v>
      </c>
      <c r="H520" s="6" t="s">
        <v>84</v>
      </c>
    </row>
    <row r="521" spans="1:11" ht="21.95" customHeight="1" x14ac:dyDescent="0.2">
      <c r="A521" s="304"/>
      <c r="B521" s="378"/>
      <c r="C521" s="96" t="s">
        <v>558</v>
      </c>
      <c r="D521" s="103">
        <v>0</v>
      </c>
      <c r="E521" s="103">
        <f t="shared" si="115"/>
        <v>0</v>
      </c>
      <c r="F521" s="103">
        <v>0</v>
      </c>
      <c r="G521" s="103">
        <f t="shared" si="115"/>
        <v>0</v>
      </c>
      <c r="H521" s="6" t="s">
        <v>84</v>
      </c>
    </row>
    <row r="522" spans="1:11" ht="21.95" customHeight="1" x14ac:dyDescent="0.2">
      <c r="A522" s="304" t="s">
        <v>142</v>
      </c>
      <c r="B522" s="378" t="s">
        <v>1248</v>
      </c>
      <c r="C522" s="112" t="s">
        <v>554</v>
      </c>
      <c r="D522" s="103">
        <f>SUM(D523:D526)</f>
        <v>48.2</v>
      </c>
      <c r="E522" s="103">
        <f>SUM(E523:E526)</f>
        <v>100</v>
      </c>
      <c r="F522" s="103">
        <f>SUM(F523:F526)</f>
        <v>0</v>
      </c>
      <c r="G522" s="103">
        <f>SUM(G523:G526)</f>
        <v>0</v>
      </c>
      <c r="H522" s="6">
        <f t="shared" ref="H522:H525" si="116">F522/D522*100-100</f>
        <v>-100</v>
      </c>
      <c r="K522" s="113" t="s">
        <v>1251</v>
      </c>
    </row>
    <row r="523" spans="1:11" ht="21.95" customHeight="1" x14ac:dyDescent="0.2">
      <c r="A523" s="304"/>
      <c r="B523" s="378"/>
      <c r="C523" s="111" t="s">
        <v>555</v>
      </c>
      <c r="D523" s="103">
        <v>0</v>
      </c>
      <c r="E523" s="103">
        <f>D523/D$522*100</f>
        <v>0</v>
      </c>
      <c r="F523" s="103">
        <v>0</v>
      </c>
      <c r="G523" s="103">
        <f>F523/F$517*100</f>
        <v>0</v>
      </c>
      <c r="H523" s="6" t="s">
        <v>84</v>
      </c>
    </row>
    <row r="524" spans="1:11" ht="21.95" customHeight="1" x14ac:dyDescent="0.2">
      <c r="A524" s="304"/>
      <c r="B524" s="378"/>
      <c r="C524" s="111" t="s">
        <v>556</v>
      </c>
      <c r="D524" s="103">
        <v>38</v>
      </c>
      <c r="E524" s="103">
        <f t="shared" ref="E524:E526" si="117">D524/D$522*100</f>
        <v>78.838174273858925</v>
      </c>
      <c r="F524" s="103">
        <v>0</v>
      </c>
      <c r="G524" s="103">
        <v>0</v>
      </c>
      <c r="H524" s="6">
        <f t="shared" si="116"/>
        <v>-100</v>
      </c>
    </row>
    <row r="525" spans="1:11" ht="21.95" customHeight="1" x14ac:dyDescent="0.2">
      <c r="A525" s="304"/>
      <c r="B525" s="378"/>
      <c r="C525" s="111" t="s">
        <v>557</v>
      </c>
      <c r="D525" s="103">
        <v>10.199999999999999</v>
      </c>
      <c r="E525" s="103">
        <f t="shared" si="117"/>
        <v>21.161825726141075</v>
      </c>
      <c r="F525" s="103">
        <v>0</v>
      </c>
      <c r="G525" s="103">
        <v>0</v>
      </c>
      <c r="H525" s="6">
        <f t="shared" si="116"/>
        <v>-100</v>
      </c>
    </row>
    <row r="526" spans="1:11" ht="21.95" customHeight="1" x14ac:dyDescent="0.2">
      <c r="A526" s="304"/>
      <c r="B526" s="378"/>
      <c r="C526" s="111" t="s">
        <v>558</v>
      </c>
      <c r="D526" s="103">
        <v>0</v>
      </c>
      <c r="E526" s="103">
        <f t="shared" si="117"/>
        <v>0</v>
      </c>
      <c r="F526" s="103">
        <v>0</v>
      </c>
      <c r="G526" s="103">
        <v>0</v>
      </c>
      <c r="H526" s="6" t="s">
        <v>84</v>
      </c>
    </row>
    <row r="527" spans="1:11" ht="21.95" customHeight="1" x14ac:dyDescent="0.2">
      <c r="A527" s="304" t="s">
        <v>144</v>
      </c>
      <c r="B527" s="378" t="s">
        <v>1249</v>
      </c>
      <c r="C527" s="112" t="s">
        <v>554</v>
      </c>
      <c r="D527" s="103">
        <f>SUM(D528:D531)</f>
        <v>0</v>
      </c>
      <c r="E527" s="103">
        <v>0</v>
      </c>
      <c r="F527" s="103">
        <f>SUM(F528:F531)</f>
        <v>14.5</v>
      </c>
      <c r="G527" s="103">
        <f>SUM(G528:G531)</f>
        <v>100</v>
      </c>
      <c r="H527" s="6" t="s">
        <v>84</v>
      </c>
    </row>
    <row r="528" spans="1:11" ht="21.95" customHeight="1" x14ac:dyDescent="0.2">
      <c r="A528" s="304"/>
      <c r="B528" s="378"/>
      <c r="C528" s="111" t="s">
        <v>555</v>
      </c>
      <c r="D528" s="103">
        <v>0</v>
      </c>
      <c r="E528" s="103">
        <v>0</v>
      </c>
      <c r="F528" s="103">
        <v>14.5</v>
      </c>
      <c r="G528" s="103">
        <f>F528/F$527*100</f>
        <v>100</v>
      </c>
      <c r="H528" s="6" t="s">
        <v>84</v>
      </c>
    </row>
    <row r="529" spans="1:8" ht="21.95" customHeight="1" x14ac:dyDescent="0.2">
      <c r="A529" s="304"/>
      <c r="B529" s="378"/>
      <c r="C529" s="111" t="s">
        <v>556</v>
      </c>
      <c r="D529" s="103">
        <v>0</v>
      </c>
      <c r="E529" s="103">
        <v>0</v>
      </c>
      <c r="F529" s="103">
        <v>0</v>
      </c>
      <c r="G529" s="103">
        <f t="shared" ref="G529:G531" si="118">F529/F$527*100</f>
        <v>0</v>
      </c>
      <c r="H529" s="6" t="s">
        <v>84</v>
      </c>
    </row>
    <row r="530" spans="1:8" ht="21.95" customHeight="1" x14ac:dyDescent="0.2">
      <c r="A530" s="304"/>
      <c r="B530" s="378"/>
      <c r="C530" s="111" t="s">
        <v>557</v>
      </c>
      <c r="D530" s="103">
        <v>0</v>
      </c>
      <c r="E530" s="103">
        <v>0</v>
      </c>
      <c r="F530" s="103">
        <v>0</v>
      </c>
      <c r="G530" s="103">
        <f t="shared" si="118"/>
        <v>0</v>
      </c>
      <c r="H530" s="6" t="s">
        <v>84</v>
      </c>
    </row>
    <row r="531" spans="1:8" ht="21.95" customHeight="1" x14ac:dyDescent="0.2">
      <c r="A531" s="304"/>
      <c r="B531" s="378"/>
      <c r="C531" s="111" t="s">
        <v>558</v>
      </c>
      <c r="D531" s="103">
        <v>0</v>
      </c>
      <c r="E531" s="103">
        <v>0</v>
      </c>
      <c r="F531" s="103">
        <v>0</v>
      </c>
      <c r="G531" s="103">
        <f t="shared" si="118"/>
        <v>0</v>
      </c>
      <c r="H531" s="6" t="s">
        <v>84</v>
      </c>
    </row>
    <row r="532" spans="1:8" ht="21.95" customHeight="1" x14ac:dyDescent="0.2">
      <c r="A532" s="338" t="s">
        <v>150</v>
      </c>
      <c r="B532" s="377" t="s">
        <v>1050</v>
      </c>
      <c r="C532" s="98" t="s">
        <v>554</v>
      </c>
      <c r="D532" s="212">
        <f>SUM(D533:D536)</f>
        <v>13332</v>
      </c>
      <c r="E532" s="212">
        <f>SUM(E533:E536)</f>
        <v>100</v>
      </c>
      <c r="F532" s="212">
        <f>SUM(F533:F536)</f>
        <v>10970.3</v>
      </c>
      <c r="G532" s="212">
        <f>SUM(G533:G536)</f>
        <v>100.00000000000001</v>
      </c>
      <c r="H532" s="213">
        <f t="shared" si="112"/>
        <v>-17.71452145214522</v>
      </c>
    </row>
    <row r="533" spans="1:8" ht="21.95" customHeight="1" x14ac:dyDescent="0.2">
      <c r="A533" s="338"/>
      <c r="B533" s="377"/>
      <c r="C533" s="97" t="s">
        <v>555</v>
      </c>
      <c r="D533" s="212">
        <f>D538</f>
        <v>13115</v>
      </c>
      <c r="E533" s="212">
        <f>D533/D$532*100</f>
        <v>98.372337233723371</v>
      </c>
      <c r="F533" s="212">
        <f>F538</f>
        <v>10843.8</v>
      </c>
      <c r="G533" s="212">
        <f>F533/F$532*100</f>
        <v>98.846886593803276</v>
      </c>
      <c r="H533" s="213">
        <f t="shared" si="112"/>
        <v>-17.317575295463215</v>
      </c>
    </row>
    <row r="534" spans="1:8" ht="21.95" customHeight="1" x14ac:dyDescent="0.2">
      <c r="A534" s="338"/>
      <c r="B534" s="377"/>
      <c r="C534" s="97" t="s">
        <v>556</v>
      </c>
      <c r="D534" s="212">
        <f t="shared" ref="D534:F536" si="119">D539</f>
        <v>0</v>
      </c>
      <c r="E534" s="212">
        <f t="shared" ref="E534:G536" si="120">D534/D$532*100</f>
        <v>0</v>
      </c>
      <c r="F534" s="212">
        <f t="shared" si="119"/>
        <v>0</v>
      </c>
      <c r="G534" s="212">
        <f t="shared" si="120"/>
        <v>0</v>
      </c>
      <c r="H534" s="213" t="s">
        <v>84</v>
      </c>
    </row>
    <row r="535" spans="1:8" ht="21.95" customHeight="1" x14ac:dyDescent="0.2">
      <c r="A535" s="338"/>
      <c r="B535" s="377"/>
      <c r="C535" s="97" t="s">
        <v>557</v>
      </c>
      <c r="D535" s="212">
        <f t="shared" si="119"/>
        <v>0</v>
      </c>
      <c r="E535" s="212">
        <f t="shared" si="120"/>
        <v>0</v>
      </c>
      <c r="F535" s="212">
        <f t="shared" si="119"/>
        <v>0</v>
      </c>
      <c r="G535" s="212">
        <f t="shared" si="120"/>
        <v>0</v>
      </c>
      <c r="H535" s="213" t="s">
        <v>84</v>
      </c>
    </row>
    <row r="536" spans="1:8" ht="21.95" customHeight="1" x14ac:dyDescent="0.2">
      <c r="A536" s="338"/>
      <c r="B536" s="377"/>
      <c r="C536" s="97" t="s">
        <v>558</v>
      </c>
      <c r="D536" s="212">
        <f t="shared" si="119"/>
        <v>217</v>
      </c>
      <c r="E536" s="212">
        <f t="shared" si="120"/>
        <v>1.6276627662766279</v>
      </c>
      <c r="F536" s="212">
        <f t="shared" si="119"/>
        <v>126.5</v>
      </c>
      <c r="G536" s="212">
        <f t="shared" si="120"/>
        <v>1.1531134061967312</v>
      </c>
      <c r="H536" s="213">
        <f t="shared" si="112"/>
        <v>-41.705069124423964</v>
      </c>
    </row>
    <row r="537" spans="1:8" ht="21.95" customHeight="1" x14ac:dyDescent="0.2">
      <c r="A537" s="304" t="s">
        <v>151</v>
      </c>
      <c r="B537" s="378" t="s">
        <v>138</v>
      </c>
      <c r="C537" s="95" t="s">
        <v>554</v>
      </c>
      <c r="D537" s="103">
        <f>SUM(D538:D541)</f>
        <v>13332</v>
      </c>
      <c r="E537" s="103">
        <f>SUM(E538:E541)</f>
        <v>100</v>
      </c>
      <c r="F537" s="103">
        <f>SUM(F538:F541)</f>
        <v>10970.3</v>
      </c>
      <c r="G537" s="103">
        <f>SUM(G538:G541)</f>
        <v>100.00000000000001</v>
      </c>
      <c r="H537" s="6">
        <f t="shared" si="112"/>
        <v>-17.71452145214522</v>
      </c>
    </row>
    <row r="538" spans="1:8" ht="21.95" customHeight="1" x14ac:dyDescent="0.2">
      <c r="A538" s="304"/>
      <c r="B538" s="378"/>
      <c r="C538" s="96" t="s">
        <v>555</v>
      </c>
      <c r="D538" s="103">
        <v>13115</v>
      </c>
      <c r="E538" s="103">
        <f>D538/D$537*100</f>
        <v>98.372337233723371</v>
      </c>
      <c r="F538" s="103">
        <v>10843.8</v>
      </c>
      <c r="G538" s="103">
        <f>F538/F$537*100</f>
        <v>98.846886593803276</v>
      </c>
      <c r="H538" s="6">
        <f t="shared" si="112"/>
        <v>-17.317575295463215</v>
      </c>
    </row>
    <row r="539" spans="1:8" ht="21.95" customHeight="1" x14ac:dyDescent="0.2">
      <c r="A539" s="304"/>
      <c r="B539" s="378"/>
      <c r="C539" s="96" t="s">
        <v>556</v>
      </c>
      <c r="D539" s="103">
        <v>0</v>
      </c>
      <c r="E539" s="103">
        <f t="shared" ref="E539:G541" si="121">D539/D$537*100</f>
        <v>0</v>
      </c>
      <c r="F539" s="103">
        <v>0</v>
      </c>
      <c r="G539" s="103">
        <f t="shared" si="121"/>
        <v>0</v>
      </c>
      <c r="H539" s="6" t="s">
        <v>84</v>
      </c>
    </row>
    <row r="540" spans="1:8" ht="21.95" customHeight="1" x14ac:dyDescent="0.2">
      <c r="A540" s="304"/>
      <c r="B540" s="378"/>
      <c r="C540" s="96" t="s">
        <v>557</v>
      </c>
      <c r="D540" s="103">
        <v>0</v>
      </c>
      <c r="E540" s="103">
        <f t="shared" si="121"/>
        <v>0</v>
      </c>
      <c r="F540" s="103">
        <v>0</v>
      </c>
      <c r="G540" s="103">
        <f t="shared" si="121"/>
        <v>0</v>
      </c>
      <c r="H540" s="6" t="s">
        <v>84</v>
      </c>
    </row>
    <row r="541" spans="1:8" ht="21.95" customHeight="1" x14ac:dyDescent="0.2">
      <c r="A541" s="304"/>
      <c r="B541" s="378"/>
      <c r="C541" s="96" t="s">
        <v>558</v>
      </c>
      <c r="D541" s="103">
        <v>217</v>
      </c>
      <c r="E541" s="103">
        <f t="shared" si="121"/>
        <v>1.6276627662766279</v>
      </c>
      <c r="F541" s="103">
        <v>126.5</v>
      </c>
      <c r="G541" s="103">
        <f t="shared" si="121"/>
        <v>1.1531134061967312</v>
      </c>
      <c r="H541" s="6">
        <f t="shared" si="112"/>
        <v>-41.705069124423964</v>
      </c>
    </row>
    <row r="542" spans="1:8" ht="21.95" customHeight="1" x14ac:dyDescent="0.2">
      <c r="A542" s="338" t="s">
        <v>152</v>
      </c>
      <c r="B542" s="377" t="s">
        <v>1051</v>
      </c>
      <c r="C542" s="98" t="s">
        <v>554</v>
      </c>
      <c r="D542" s="212">
        <f>SUM(D543:D546)</f>
        <v>31938.199999999997</v>
      </c>
      <c r="E542" s="212">
        <f>SUM(E543:E546)</f>
        <v>100</v>
      </c>
      <c r="F542" s="212">
        <f>SUM(F543:F546)</f>
        <v>28431</v>
      </c>
      <c r="G542" s="212">
        <f>SUM(G543:G546)</f>
        <v>100</v>
      </c>
      <c r="H542" s="213">
        <f t="shared" si="112"/>
        <v>-10.981207456901132</v>
      </c>
    </row>
    <row r="543" spans="1:8" ht="21.95" customHeight="1" x14ac:dyDescent="0.2">
      <c r="A543" s="338"/>
      <c r="B543" s="377"/>
      <c r="C543" s="97" t="s">
        <v>555</v>
      </c>
      <c r="D543" s="212">
        <f>D548+D553+D558+D563</f>
        <v>23262</v>
      </c>
      <c r="E543" s="212">
        <f>D543/D$542*100</f>
        <v>72.834411457126578</v>
      </c>
      <c r="F543" s="212">
        <f>F548+F553+F558+F563</f>
        <v>21368.7</v>
      </c>
      <c r="G543" s="212">
        <f>F543/F$542*100</f>
        <v>75.159860715416272</v>
      </c>
      <c r="H543" s="213">
        <f t="shared" si="112"/>
        <v>-8.1390250193448423</v>
      </c>
    </row>
    <row r="544" spans="1:8" ht="21.95" customHeight="1" x14ac:dyDescent="0.2">
      <c r="A544" s="338"/>
      <c r="B544" s="377"/>
      <c r="C544" s="97" t="s">
        <v>556</v>
      </c>
      <c r="D544" s="212">
        <f t="shared" ref="D544:D546" si="122">D549+D554+D559+D564</f>
        <v>4379.1000000000004</v>
      </c>
      <c r="E544" s="212">
        <f t="shared" ref="E544:G546" si="123">D544/D$542*100</f>
        <v>13.711167191638854</v>
      </c>
      <c r="F544" s="212">
        <f t="shared" ref="F544:F546" si="124">F549+F554+F559+F564</f>
        <v>4379.1000000000004</v>
      </c>
      <c r="G544" s="212">
        <f t="shared" si="123"/>
        <v>15.4025535507017</v>
      </c>
      <c r="H544" s="213">
        <f t="shared" si="112"/>
        <v>0</v>
      </c>
    </row>
    <row r="545" spans="1:8" ht="21.95" customHeight="1" x14ac:dyDescent="0.2">
      <c r="A545" s="338"/>
      <c r="B545" s="377"/>
      <c r="C545" s="97" t="s">
        <v>557</v>
      </c>
      <c r="D545" s="212">
        <f t="shared" si="122"/>
        <v>1164.0999999999999</v>
      </c>
      <c r="E545" s="212">
        <f t="shared" si="123"/>
        <v>3.6448516196905278</v>
      </c>
      <c r="F545" s="212">
        <f t="shared" si="124"/>
        <v>1164.0999999999999</v>
      </c>
      <c r="G545" s="212">
        <f t="shared" si="123"/>
        <v>4.0944743413879214</v>
      </c>
      <c r="H545" s="213">
        <f t="shared" si="112"/>
        <v>0</v>
      </c>
    </row>
    <row r="546" spans="1:8" ht="21.95" customHeight="1" x14ac:dyDescent="0.2">
      <c r="A546" s="338"/>
      <c r="B546" s="377"/>
      <c r="C546" s="97" t="s">
        <v>558</v>
      </c>
      <c r="D546" s="212">
        <f t="shared" si="122"/>
        <v>3133</v>
      </c>
      <c r="E546" s="212">
        <f t="shared" si="123"/>
        <v>9.8095697315440447</v>
      </c>
      <c r="F546" s="212">
        <f t="shared" si="124"/>
        <v>1519.1</v>
      </c>
      <c r="G546" s="212">
        <f t="shared" si="123"/>
        <v>5.3431113924941087</v>
      </c>
      <c r="H546" s="213">
        <f t="shared" si="112"/>
        <v>-51.51292690711778</v>
      </c>
    </row>
    <row r="547" spans="1:8" ht="21.95" customHeight="1" x14ac:dyDescent="0.2">
      <c r="A547" s="304" t="s">
        <v>153</v>
      </c>
      <c r="B547" s="378" t="s">
        <v>138</v>
      </c>
      <c r="C547" s="95" t="s">
        <v>554</v>
      </c>
      <c r="D547" s="103">
        <f>SUM(D548:D551)</f>
        <v>26103</v>
      </c>
      <c r="E547" s="103">
        <f>SUM(E548:E551)</f>
        <v>100</v>
      </c>
      <c r="F547" s="103">
        <f>SUM(F548:F551)</f>
        <v>22250.6</v>
      </c>
      <c r="G547" s="103">
        <f>SUM(G548:G551)</f>
        <v>100</v>
      </c>
      <c r="H547" s="6">
        <f t="shared" si="112"/>
        <v>-14.758456882350686</v>
      </c>
    </row>
    <row r="548" spans="1:8" ht="21.95" customHeight="1" x14ac:dyDescent="0.2">
      <c r="A548" s="304"/>
      <c r="B548" s="378"/>
      <c r="C548" s="96" t="s">
        <v>555</v>
      </c>
      <c r="D548" s="103">
        <v>22970</v>
      </c>
      <c r="E548" s="103">
        <f>D548/D$547*100</f>
        <v>87.997548174539318</v>
      </c>
      <c r="F548" s="103">
        <v>20731.5</v>
      </c>
      <c r="G548" s="103">
        <f>F548/F$547*100</f>
        <v>93.172768374785406</v>
      </c>
      <c r="H548" s="6">
        <f t="shared" si="112"/>
        <v>-9.7453199825859826</v>
      </c>
    </row>
    <row r="549" spans="1:8" ht="21.95" customHeight="1" x14ac:dyDescent="0.2">
      <c r="A549" s="304"/>
      <c r="B549" s="378"/>
      <c r="C549" s="96" t="s">
        <v>556</v>
      </c>
      <c r="D549" s="103">
        <v>0</v>
      </c>
      <c r="E549" s="103">
        <f t="shared" ref="E549:G551" si="125">D549/D$547*100</f>
        <v>0</v>
      </c>
      <c r="F549" s="103">
        <v>0</v>
      </c>
      <c r="G549" s="103">
        <f t="shared" si="125"/>
        <v>0</v>
      </c>
      <c r="H549" s="6" t="s">
        <v>84</v>
      </c>
    </row>
    <row r="550" spans="1:8" ht="21.95" customHeight="1" x14ac:dyDescent="0.2">
      <c r="A550" s="304"/>
      <c r="B550" s="378"/>
      <c r="C550" s="96" t="s">
        <v>557</v>
      </c>
      <c r="D550" s="103">
        <v>0</v>
      </c>
      <c r="E550" s="103">
        <f t="shared" si="125"/>
        <v>0</v>
      </c>
      <c r="F550" s="103">
        <v>0</v>
      </c>
      <c r="G550" s="103">
        <f t="shared" si="125"/>
        <v>0</v>
      </c>
      <c r="H550" s="6" t="s">
        <v>84</v>
      </c>
    </row>
    <row r="551" spans="1:8" ht="21.95" customHeight="1" x14ac:dyDescent="0.2">
      <c r="A551" s="304"/>
      <c r="B551" s="378"/>
      <c r="C551" s="96" t="s">
        <v>558</v>
      </c>
      <c r="D551" s="103">
        <v>3133</v>
      </c>
      <c r="E551" s="103">
        <f t="shared" si="125"/>
        <v>12.002451825460675</v>
      </c>
      <c r="F551" s="103">
        <v>1519.1</v>
      </c>
      <c r="G551" s="103">
        <f t="shared" si="125"/>
        <v>6.8272316252146013</v>
      </c>
      <c r="H551" s="6">
        <f t="shared" si="112"/>
        <v>-51.51292690711778</v>
      </c>
    </row>
    <row r="552" spans="1:8" ht="21.95" customHeight="1" x14ac:dyDescent="0.2">
      <c r="A552" s="304" t="s">
        <v>154</v>
      </c>
      <c r="B552" s="378" t="s">
        <v>1154</v>
      </c>
      <c r="C552" s="95" t="s">
        <v>554</v>
      </c>
      <c r="D552" s="103">
        <f>SUM(D553:D556)</f>
        <v>5543.2000000000007</v>
      </c>
      <c r="E552" s="103">
        <f>SUM(E553:E556)</f>
        <v>100</v>
      </c>
      <c r="F552" s="103">
        <f>SUM(F553:F556)</f>
        <v>5543.2000000000007</v>
      </c>
      <c r="G552" s="103">
        <f>SUM(G553:G556)</f>
        <v>100</v>
      </c>
      <c r="H552" s="6">
        <f t="shared" si="112"/>
        <v>0</v>
      </c>
    </row>
    <row r="553" spans="1:8" ht="21.95" customHeight="1" x14ac:dyDescent="0.2">
      <c r="A553" s="304"/>
      <c r="B553" s="378"/>
      <c r="C553" s="96" t="s">
        <v>555</v>
      </c>
      <c r="D553" s="103">
        <v>0</v>
      </c>
      <c r="E553" s="103">
        <f>D553/D$552*100</f>
        <v>0</v>
      </c>
      <c r="F553" s="103">
        <v>0</v>
      </c>
      <c r="G553" s="103">
        <f>F553/F$552*100</f>
        <v>0</v>
      </c>
      <c r="H553" s="6" t="s">
        <v>84</v>
      </c>
    </row>
    <row r="554" spans="1:8" ht="21.95" customHeight="1" x14ac:dyDescent="0.2">
      <c r="A554" s="304"/>
      <c r="B554" s="378"/>
      <c r="C554" s="96" t="s">
        <v>556</v>
      </c>
      <c r="D554" s="103">
        <v>4379.1000000000004</v>
      </c>
      <c r="E554" s="103">
        <f t="shared" ref="E554:G556" si="126">D554/D$552*100</f>
        <v>78.999494876605567</v>
      </c>
      <c r="F554" s="103">
        <v>4379.1000000000004</v>
      </c>
      <c r="G554" s="103">
        <f t="shared" si="126"/>
        <v>78.999494876605567</v>
      </c>
      <c r="H554" s="6">
        <f t="shared" si="112"/>
        <v>0</v>
      </c>
    </row>
    <row r="555" spans="1:8" ht="21.95" customHeight="1" x14ac:dyDescent="0.2">
      <c r="A555" s="304"/>
      <c r="B555" s="378"/>
      <c r="C555" s="96" t="s">
        <v>557</v>
      </c>
      <c r="D555" s="103">
        <v>1164.0999999999999</v>
      </c>
      <c r="E555" s="103">
        <f t="shared" si="126"/>
        <v>21.000505123394426</v>
      </c>
      <c r="F555" s="103">
        <v>1164.0999999999999</v>
      </c>
      <c r="G555" s="103">
        <f t="shared" si="126"/>
        <v>21.000505123394426</v>
      </c>
      <c r="H555" s="6">
        <f t="shared" si="112"/>
        <v>0</v>
      </c>
    </row>
    <row r="556" spans="1:8" ht="21.95" customHeight="1" x14ac:dyDescent="0.2">
      <c r="A556" s="304"/>
      <c r="B556" s="378"/>
      <c r="C556" s="96" t="s">
        <v>558</v>
      </c>
      <c r="D556" s="103">
        <v>0</v>
      </c>
      <c r="E556" s="103">
        <f t="shared" si="126"/>
        <v>0</v>
      </c>
      <c r="F556" s="103">
        <v>0</v>
      </c>
      <c r="G556" s="103">
        <f t="shared" si="126"/>
        <v>0</v>
      </c>
      <c r="H556" s="6" t="s">
        <v>84</v>
      </c>
    </row>
    <row r="557" spans="1:8" ht="21.95" customHeight="1" x14ac:dyDescent="0.2">
      <c r="A557" s="304" t="s">
        <v>828</v>
      </c>
      <c r="B557" s="378" t="s">
        <v>1153</v>
      </c>
      <c r="C557" s="95" t="s">
        <v>554</v>
      </c>
      <c r="D557" s="103">
        <f>SUM(D558:D561)</f>
        <v>292</v>
      </c>
      <c r="E557" s="103">
        <f>SUM(E558:E561)</f>
        <v>100</v>
      </c>
      <c r="F557" s="103">
        <f>SUM(F558:F561)</f>
        <v>616</v>
      </c>
      <c r="G557" s="103">
        <f>SUM(G558:G561)</f>
        <v>100</v>
      </c>
      <c r="H557" s="6">
        <f t="shared" si="112"/>
        <v>110.95890410958904</v>
      </c>
    </row>
    <row r="558" spans="1:8" ht="21.95" customHeight="1" x14ac:dyDescent="0.2">
      <c r="A558" s="304"/>
      <c r="B558" s="378"/>
      <c r="C558" s="96" t="s">
        <v>555</v>
      </c>
      <c r="D558" s="103">
        <v>292</v>
      </c>
      <c r="E558" s="103">
        <f>D558/D$557*100</f>
        <v>100</v>
      </c>
      <c r="F558" s="103">
        <v>616</v>
      </c>
      <c r="G558" s="103">
        <f>F558/F$557*100</f>
        <v>100</v>
      </c>
      <c r="H558" s="6">
        <f t="shared" si="112"/>
        <v>110.95890410958904</v>
      </c>
    </row>
    <row r="559" spans="1:8" ht="21.95" customHeight="1" x14ac:dyDescent="0.2">
      <c r="A559" s="304"/>
      <c r="B559" s="378"/>
      <c r="C559" s="96" t="s">
        <v>556</v>
      </c>
      <c r="D559" s="103">
        <v>0</v>
      </c>
      <c r="E559" s="103">
        <f t="shared" ref="E559:G561" si="127">D559/D$557*100</f>
        <v>0</v>
      </c>
      <c r="F559" s="103">
        <v>0</v>
      </c>
      <c r="G559" s="103">
        <f t="shared" si="127"/>
        <v>0</v>
      </c>
      <c r="H559" s="6" t="s">
        <v>84</v>
      </c>
    </row>
    <row r="560" spans="1:8" ht="21.95" customHeight="1" x14ac:dyDescent="0.2">
      <c r="A560" s="304"/>
      <c r="B560" s="378"/>
      <c r="C560" s="96" t="s">
        <v>557</v>
      </c>
      <c r="D560" s="103">
        <v>0</v>
      </c>
      <c r="E560" s="103">
        <f t="shared" si="127"/>
        <v>0</v>
      </c>
      <c r="F560" s="103">
        <v>0</v>
      </c>
      <c r="G560" s="103">
        <f t="shared" si="127"/>
        <v>0</v>
      </c>
      <c r="H560" s="6" t="s">
        <v>84</v>
      </c>
    </row>
    <row r="561" spans="1:8" ht="21.95" customHeight="1" x14ac:dyDescent="0.2">
      <c r="A561" s="304"/>
      <c r="B561" s="378"/>
      <c r="C561" s="96" t="s">
        <v>558</v>
      </c>
      <c r="D561" s="103">
        <v>0</v>
      </c>
      <c r="E561" s="103">
        <f t="shared" si="127"/>
        <v>0</v>
      </c>
      <c r="F561" s="103">
        <v>0</v>
      </c>
      <c r="G561" s="103">
        <f t="shared" si="127"/>
        <v>0</v>
      </c>
      <c r="H561" s="6" t="s">
        <v>84</v>
      </c>
    </row>
    <row r="562" spans="1:8" ht="21.95" customHeight="1" x14ac:dyDescent="0.2">
      <c r="A562" s="304" t="s">
        <v>1152</v>
      </c>
      <c r="B562" s="305" t="s">
        <v>1205</v>
      </c>
      <c r="C562" s="95" t="s">
        <v>554</v>
      </c>
      <c r="D562" s="103">
        <f>SUM(D563:D566)</f>
        <v>0</v>
      </c>
      <c r="E562" s="103">
        <v>0</v>
      </c>
      <c r="F562" s="103">
        <f>SUM(F563:F566)</f>
        <v>21.2</v>
      </c>
      <c r="G562" s="103">
        <f>SUM(G563:G566)</f>
        <v>100</v>
      </c>
      <c r="H562" s="6" t="s">
        <v>84</v>
      </c>
    </row>
    <row r="563" spans="1:8" ht="21.95" customHeight="1" x14ac:dyDescent="0.2">
      <c r="A563" s="304"/>
      <c r="B563" s="305"/>
      <c r="C563" s="95" t="s">
        <v>555</v>
      </c>
      <c r="D563" s="103">
        <v>0</v>
      </c>
      <c r="E563" s="103">
        <v>0</v>
      </c>
      <c r="F563" s="103">
        <v>21.2</v>
      </c>
      <c r="G563" s="103">
        <f>F563/F$562*100</f>
        <v>100</v>
      </c>
      <c r="H563" s="6" t="s">
        <v>84</v>
      </c>
    </row>
    <row r="564" spans="1:8" ht="21.95" customHeight="1" x14ac:dyDescent="0.2">
      <c r="A564" s="304"/>
      <c r="B564" s="305"/>
      <c r="C564" s="95" t="s">
        <v>556</v>
      </c>
      <c r="D564" s="103">
        <v>0</v>
      </c>
      <c r="E564" s="103">
        <v>0</v>
      </c>
      <c r="F564" s="103">
        <v>0</v>
      </c>
      <c r="G564" s="103">
        <f t="shared" ref="G564:G566" si="128">F564/F$562*100</f>
        <v>0</v>
      </c>
      <c r="H564" s="6" t="s">
        <v>84</v>
      </c>
    </row>
    <row r="565" spans="1:8" ht="21.95" customHeight="1" x14ac:dyDescent="0.2">
      <c r="A565" s="304"/>
      <c r="B565" s="305"/>
      <c r="C565" s="95" t="s">
        <v>557</v>
      </c>
      <c r="D565" s="103">
        <v>0</v>
      </c>
      <c r="E565" s="103">
        <v>0</v>
      </c>
      <c r="F565" s="103">
        <v>0</v>
      </c>
      <c r="G565" s="103">
        <f t="shared" si="128"/>
        <v>0</v>
      </c>
      <c r="H565" s="6" t="s">
        <v>84</v>
      </c>
    </row>
    <row r="566" spans="1:8" ht="21.95" customHeight="1" x14ac:dyDescent="0.2">
      <c r="A566" s="304"/>
      <c r="B566" s="305"/>
      <c r="C566" s="95" t="s">
        <v>558</v>
      </c>
      <c r="D566" s="103">
        <v>0</v>
      </c>
      <c r="E566" s="103">
        <v>0</v>
      </c>
      <c r="F566" s="103">
        <v>0</v>
      </c>
      <c r="G566" s="103">
        <f t="shared" si="128"/>
        <v>0</v>
      </c>
      <c r="H566" s="6" t="s">
        <v>84</v>
      </c>
    </row>
    <row r="567" spans="1:8" ht="21.95" customHeight="1" x14ac:dyDescent="0.2">
      <c r="A567" s="338" t="s">
        <v>155</v>
      </c>
      <c r="B567" s="377" t="s">
        <v>1223</v>
      </c>
      <c r="C567" s="98" t="s">
        <v>554</v>
      </c>
      <c r="D567" s="212">
        <f>SUM(D568:D571)</f>
        <v>243779.6</v>
      </c>
      <c r="E567" s="212">
        <f>SUM(E568:E571)</f>
        <v>99.999999999999986</v>
      </c>
      <c r="F567" s="212">
        <f>SUM(F568:F571)</f>
        <v>191546.3</v>
      </c>
      <c r="G567" s="212">
        <f>SUM(G568:G571)</f>
        <v>100</v>
      </c>
      <c r="H567" s="213">
        <f t="shared" si="112"/>
        <v>-21.426444214364125</v>
      </c>
    </row>
    <row r="568" spans="1:8" ht="21.95" customHeight="1" x14ac:dyDescent="0.2">
      <c r="A568" s="338"/>
      <c r="B568" s="377"/>
      <c r="C568" s="97" t="s">
        <v>555</v>
      </c>
      <c r="D568" s="212">
        <f>D573+D578+D588+D593+D608+D613+D583+D598+D603+D618</f>
        <v>206594</v>
      </c>
      <c r="E568" s="212">
        <f>D568/D$567*100</f>
        <v>84.746221587040097</v>
      </c>
      <c r="F568" s="212">
        <f>F573+F578+F588+F593+F608+F613+F583+F598+F603+F618</f>
        <v>169408.6</v>
      </c>
      <c r="G568" s="212">
        <f>F568/F$567*100</f>
        <v>88.442637628604686</v>
      </c>
      <c r="H568" s="213">
        <f t="shared" si="112"/>
        <v>-17.999264257432444</v>
      </c>
    </row>
    <row r="569" spans="1:8" ht="21.95" customHeight="1" x14ac:dyDescent="0.2">
      <c r="A569" s="338"/>
      <c r="B569" s="377"/>
      <c r="C569" s="97" t="s">
        <v>556</v>
      </c>
      <c r="D569" s="212">
        <f t="shared" ref="D569:D571" si="129">D574+D579+D589+D594+D609+D614+D584+D599+D604+D619</f>
        <v>3099.6</v>
      </c>
      <c r="E569" s="212">
        <f t="shared" ref="E569:G571" si="130">D569/D$567*100</f>
        <v>1.271476366357152</v>
      </c>
      <c r="F569" s="212">
        <f t="shared" ref="F569:F571" si="131">F574+F579+F589+F594+F609+F614+F584+F599+F604+F619</f>
        <v>3099.5</v>
      </c>
      <c r="G569" s="212">
        <f t="shared" si="130"/>
        <v>1.6181466308667929</v>
      </c>
      <c r="H569" s="213">
        <f t="shared" si="112"/>
        <v>-3.2262227384194375E-3</v>
      </c>
    </row>
    <row r="570" spans="1:8" ht="21.95" customHeight="1" x14ac:dyDescent="0.2">
      <c r="A570" s="338"/>
      <c r="B570" s="377"/>
      <c r="C570" s="97" t="s">
        <v>557</v>
      </c>
      <c r="D570" s="212">
        <f t="shared" si="129"/>
        <v>24101</v>
      </c>
      <c r="E570" s="212">
        <f t="shared" si="130"/>
        <v>9.8863891810471429</v>
      </c>
      <c r="F570" s="212">
        <f t="shared" si="131"/>
        <v>8497.4</v>
      </c>
      <c r="G570" s="212">
        <f t="shared" si="130"/>
        <v>4.4362120281101749</v>
      </c>
      <c r="H570" s="213">
        <f t="shared" si="112"/>
        <v>-64.742541803244677</v>
      </c>
    </row>
    <row r="571" spans="1:8" ht="21.95" customHeight="1" x14ac:dyDescent="0.2">
      <c r="A571" s="338"/>
      <c r="B571" s="377"/>
      <c r="C571" s="97" t="s">
        <v>558</v>
      </c>
      <c r="D571" s="212">
        <f t="shared" si="129"/>
        <v>9985</v>
      </c>
      <c r="E571" s="212">
        <f t="shared" si="130"/>
        <v>4.0959128655556087</v>
      </c>
      <c r="F571" s="212">
        <f t="shared" si="131"/>
        <v>10540.8</v>
      </c>
      <c r="G571" s="212">
        <f t="shared" si="130"/>
        <v>5.5030037124183551</v>
      </c>
      <c r="H571" s="213">
        <f t="shared" si="112"/>
        <v>5.5663495242864229</v>
      </c>
    </row>
    <row r="572" spans="1:8" ht="21.95" customHeight="1" x14ac:dyDescent="0.2">
      <c r="A572" s="304" t="s">
        <v>156</v>
      </c>
      <c r="B572" s="378" t="s">
        <v>138</v>
      </c>
      <c r="C572" s="95" t="s">
        <v>554</v>
      </c>
      <c r="D572" s="103">
        <f>SUM(D573:D576)</f>
        <v>195003</v>
      </c>
      <c r="E572" s="103">
        <f>SUM(E573:E576)</f>
        <v>100</v>
      </c>
      <c r="F572" s="103">
        <f>SUM(F573:F576)</f>
        <v>166910.5</v>
      </c>
      <c r="G572" s="103">
        <f>SUM(G573:G576)</f>
        <v>100.00000000000001</v>
      </c>
      <c r="H572" s="6">
        <f t="shared" si="112"/>
        <v>-14.406188622739137</v>
      </c>
    </row>
    <row r="573" spans="1:8" ht="21.95" customHeight="1" x14ac:dyDescent="0.2">
      <c r="A573" s="304"/>
      <c r="B573" s="378"/>
      <c r="C573" s="96" t="s">
        <v>555</v>
      </c>
      <c r="D573" s="103">
        <v>185018</v>
      </c>
      <c r="E573" s="103">
        <f>D573/D$572*100</f>
        <v>94.879565955395563</v>
      </c>
      <c r="F573" s="103">
        <v>156369.70000000001</v>
      </c>
      <c r="G573" s="103">
        <f>F573/F$572*100</f>
        <v>93.684759197294369</v>
      </c>
      <c r="H573" s="6">
        <f t="shared" si="112"/>
        <v>-15.484061010280072</v>
      </c>
    </row>
    <row r="574" spans="1:8" ht="21.95" customHeight="1" x14ac:dyDescent="0.2">
      <c r="A574" s="304"/>
      <c r="B574" s="378"/>
      <c r="C574" s="96" t="s">
        <v>556</v>
      </c>
      <c r="D574" s="103">
        <v>0</v>
      </c>
      <c r="E574" s="103">
        <f t="shared" ref="E574:G576" si="132">D574/D$572*100</f>
        <v>0</v>
      </c>
      <c r="F574" s="103">
        <v>0</v>
      </c>
      <c r="G574" s="103">
        <f t="shared" si="132"/>
        <v>0</v>
      </c>
      <c r="H574" s="6" t="s">
        <v>84</v>
      </c>
    </row>
    <row r="575" spans="1:8" ht="21.95" customHeight="1" x14ac:dyDescent="0.2">
      <c r="A575" s="304"/>
      <c r="B575" s="378"/>
      <c r="C575" s="96" t="s">
        <v>557</v>
      </c>
      <c r="D575" s="103">
        <v>0</v>
      </c>
      <c r="E575" s="103">
        <f t="shared" si="132"/>
        <v>0</v>
      </c>
      <c r="F575" s="103">
        <v>0</v>
      </c>
      <c r="G575" s="103">
        <f t="shared" si="132"/>
        <v>0</v>
      </c>
      <c r="H575" s="6" t="s">
        <v>84</v>
      </c>
    </row>
    <row r="576" spans="1:8" ht="21.95" customHeight="1" x14ac:dyDescent="0.2">
      <c r="A576" s="304"/>
      <c r="B576" s="378"/>
      <c r="C576" s="96" t="s">
        <v>558</v>
      </c>
      <c r="D576" s="103">
        <v>9985</v>
      </c>
      <c r="E576" s="103">
        <f t="shared" si="132"/>
        <v>5.1204340446044414</v>
      </c>
      <c r="F576" s="103">
        <v>10540.8</v>
      </c>
      <c r="G576" s="103">
        <f t="shared" si="132"/>
        <v>6.3152408027056408</v>
      </c>
      <c r="H576" s="6">
        <f t="shared" si="112"/>
        <v>5.5663495242864229</v>
      </c>
    </row>
    <row r="577" spans="1:8" ht="21.95" customHeight="1" x14ac:dyDescent="0.2">
      <c r="A577" s="304" t="s">
        <v>157</v>
      </c>
      <c r="B577" s="378" t="s">
        <v>831</v>
      </c>
      <c r="C577" s="95" t="s">
        <v>554</v>
      </c>
      <c r="D577" s="103">
        <f>SUM(D578:D581)</f>
        <v>28202</v>
      </c>
      <c r="E577" s="103">
        <f>SUM(E578:E581)</f>
        <v>100</v>
      </c>
      <c r="F577" s="103">
        <f>SUM(F578:F581)</f>
        <v>17688</v>
      </c>
      <c r="G577" s="103">
        <f>SUM(G578:G581)</f>
        <v>100</v>
      </c>
      <c r="H577" s="6">
        <f t="shared" si="112"/>
        <v>-37.281043897595914</v>
      </c>
    </row>
    <row r="578" spans="1:8" ht="21.95" customHeight="1" x14ac:dyDescent="0.2">
      <c r="A578" s="304"/>
      <c r="B578" s="378"/>
      <c r="C578" s="95" t="s">
        <v>555</v>
      </c>
      <c r="D578" s="103">
        <v>19741</v>
      </c>
      <c r="E578" s="103">
        <f>D578/D$577*100</f>
        <v>69.998581660875118</v>
      </c>
      <c r="F578" s="103">
        <v>11954</v>
      </c>
      <c r="G578" s="103">
        <f>F578/F$577*100</f>
        <v>67.58254183627318</v>
      </c>
      <c r="H578" s="6">
        <f t="shared" si="112"/>
        <v>-39.445823413200955</v>
      </c>
    </row>
    <row r="579" spans="1:8" ht="21.95" customHeight="1" x14ac:dyDescent="0.2">
      <c r="A579" s="304"/>
      <c r="B579" s="378"/>
      <c r="C579" s="95" t="s">
        <v>556</v>
      </c>
      <c r="D579" s="103">
        <v>0</v>
      </c>
      <c r="E579" s="103">
        <f t="shared" ref="E579:G581" si="133">D579/D$577*100</f>
        <v>0</v>
      </c>
      <c r="F579" s="103">
        <v>0</v>
      </c>
      <c r="G579" s="103">
        <f t="shared" si="133"/>
        <v>0</v>
      </c>
      <c r="H579" s="6" t="s">
        <v>84</v>
      </c>
    </row>
    <row r="580" spans="1:8" ht="21.95" customHeight="1" x14ac:dyDescent="0.2">
      <c r="A580" s="304"/>
      <c r="B580" s="378"/>
      <c r="C580" s="95" t="s">
        <v>557</v>
      </c>
      <c r="D580" s="103">
        <v>8461</v>
      </c>
      <c r="E580" s="103">
        <f t="shared" si="133"/>
        <v>30.001418339124886</v>
      </c>
      <c r="F580" s="103">
        <v>5734</v>
      </c>
      <c r="G580" s="103">
        <f t="shared" si="133"/>
        <v>32.41745816372682</v>
      </c>
      <c r="H580" s="6">
        <f t="shared" si="112"/>
        <v>-32.230232832998468</v>
      </c>
    </row>
    <row r="581" spans="1:8" ht="21.95" customHeight="1" x14ac:dyDescent="0.2">
      <c r="A581" s="304"/>
      <c r="B581" s="378"/>
      <c r="C581" s="95" t="s">
        <v>558</v>
      </c>
      <c r="D581" s="103">
        <v>0</v>
      </c>
      <c r="E581" s="103">
        <f t="shared" si="133"/>
        <v>0</v>
      </c>
      <c r="F581" s="103">
        <v>0</v>
      </c>
      <c r="G581" s="103">
        <f t="shared" si="133"/>
        <v>0</v>
      </c>
      <c r="H581" s="6" t="s">
        <v>84</v>
      </c>
    </row>
    <row r="582" spans="1:8" ht="21.95" customHeight="1" x14ac:dyDescent="0.2">
      <c r="A582" s="304" t="s">
        <v>158</v>
      </c>
      <c r="B582" s="305" t="s">
        <v>1232</v>
      </c>
      <c r="C582" s="112" t="s">
        <v>554</v>
      </c>
      <c r="D582" s="103">
        <f>SUM(D583:D586)</f>
        <v>0</v>
      </c>
      <c r="E582" s="103">
        <v>0</v>
      </c>
      <c r="F582" s="103">
        <f>SUM(F583:F586)</f>
        <v>400.6</v>
      </c>
      <c r="G582" s="103">
        <f>SUM(G583:G586)</f>
        <v>779.3774319066149</v>
      </c>
      <c r="H582" s="6" t="s">
        <v>84</v>
      </c>
    </row>
    <row r="583" spans="1:8" ht="21.95" customHeight="1" x14ac:dyDescent="0.2">
      <c r="A583" s="304"/>
      <c r="B583" s="305"/>
      <c r="C583" s="112" t="s">
        <v>555</v>
      </c>
      <c r="D583" s="103">
        <v>0</v>
      </c>
      <c r="E583" s="103">
        <v>0</v>
      </c>
      <c r="F583" s="103">
        <v>400.6</v>
      </c>
      <c r="G583" s="103">
        <f>F583/F$587*100</f>
        <v>779.3774319066149</v>
      </c>
      <c r="H583" s="6" t="s">
        <v>84</v>
      </c>
    </row>
    <row r="584" spans="1:8" ht="21.95" customHeight="1" x14ac:dyDescent="0.2">
      <c r="A584" s="304"/>
      <c r="B584" s="305"/>
      <c r="C584" s="112" t="s">
        <v>556</v>
      </c>
      <c r="D584" s="103">
        <v>0</v>
      </c>
      <c r="E584" s="103">
        <v>0</v>
      </c>
      <c r="F584" s="103">
        <v>0</v>
      </c>
      <c r="G584" s="103">
        <f t="shared" ref="G584:G586" si="134">F584/F$587*100</f>
        <v>0</v>
      </c>
      <c r="H584" s="6" t="s">
        <v>84</v>
      </c>
    </row>
    <row r="585" spans="1:8" ht="21.95" customHeight="1" x14ac:dyDescent="0.2">
      <c r="A585" s="304"/>
      <c r="B585" s="305"/>
      <c r="C585" s="112" t="s">
        <v>557</v>
      </c>
      <c r="D585" s="103">
        <v>0</v>
      </c>
      <c r="E585" s="103">
        <v>0</v>
      </c>
      <c r="F585" s="103">
        <v>0</v>
      </c>
      <c r="G585" s="103">
        <f t="shared" si="134"/>
        <v>0</v>
      </c>
      <c r="H585" s="6" t="s">
        <v>84</v>
      </c>
    </row>
    <row r="586" spans="1:8" ht="21.95" customHeight="1" x14ac:dyDescent="0.2">
      <c r="A586" s="304"/>
      <c r="B586" s="305"/>
      <c r="C586" s="112" t="s">
        <v>558</v>
      </c>
      <c r="D586" s="103">
        <v>0</v>
      </c>
      <c r="E586" s="103">
        <v>0</v>
      </c>
      <c r="F586" s="103">
        <v>0</v>
      </c>
      <c r="G586" s="103">
        <f t="shared" si="134"/>
        <v>0</v>
      </c>
      <c r="H586" s="6" t="s">
        <v>84</v>
      </c>
    </row>
    <row r="587" spans="1:8" ht="21.95" customHeight="1" x14ac:dyDescent="0.2">
      <c r="A587" s="304" t="s">
        <v>159</v>
      </c>
      <c r="B587" s="305" t="s">
        <v>577</v>
      </c>
      <c r="C587" s="184" t="s">
        <v>554</v>
      </c>
      <c r="D587" s="103">
        <f>SUM(D588:D591)</f>
        <v>0</v>
      </c>
      <c r="E587" s="103">
        <v>0</v>
      </c>
      <c r="F587" s="103">
        <f>SUM(F588:F591)</f>
        <v>51.4</v>
      </c>
      <c r="G587" s="103">
        <f>SUM(G588:G591)</f>
        <v>100</v>
      </c>
      <c r="H587" s="6" t="s">
        <v>84</v>
      </c>
    </row>
    <row r="588" spans="1:8" ht="21.95" customHeight="1" x14ac:dyDescent="0.2">
      <c r="A588" s="304"/>
      <c r="B588" s="305"/>
      <c r="C588" s="184" t="s">
        <v>555</v>
      </c>
      <c r="D588" s="103">
        <v>0</v>
      </c>
      <c r="E588" s="103">
        <v>0</v>
      </c>
      <c r="F588" s="103">
        <v>51.4</v>
      </c>
      <c r="G588" s="103">
        <f>F588/F$587*100</f>
        <v>100</v>
      </c>
      <c r="H588" s="6" t="s">
        <v>84</v>
      </c>
    </row>
    <row r="589" spans="1:8" ht="21.95" customHeight="1" x14ac:dyDescent="0.2">
      <c r="A589" s="304"/>
      <c r="B589" s="305"/>
      <c r="C589" s="184" t="s">
        <v>556</v>
      </c>
      <c r="D589" s="103">
        <v>0</v>
      </c>
      <c r="E589" s="103">
        <v>0</v>
      </c>
      <c r="F589" s="103">
        <v>0</v>
      </c>
      <c r="G589" s="103">
        <f t="shared" ref="G589:G591" si="135">F589/F$587*100</f>
        <v>0</v>
      </c>
      <c r="H589" s="6" t="s">
        <v>84</v>
      </c>
    </row>
    <row r="590" spans="1:8" ht="21.95" customHeight="1" x14ac:dyDescent="0.2">
      <c r="A590" s="304"/>
      <c r="B590" s="305"/>
      <c r="C590" s="184" t="s">
        <v>557</v>
      </c>
      <c r="D590" s="103">
        <v>0</v>
      </c>
      <c r="E590" s="103">
        <v>0</v>
      </c>
      <c r="F590" s="103">
        <v>0</v>
      </c>
      <c r="G590" s="103">
        <f t="shared" si="135"/>
        <v>0</v>
      </c>
      <c r="H590" s="6" t="s">
        <v>84</v>
      </c>
    </row>
    <row r="591" spans="1:8" ht="21.95" customHeight="1" x14ac:dyDescent="0.2">
      <c r="A591" s="304"/>
      <c r="B591" s="305"/>
      <c r="C591" s="184" t="s">
        <v>558</v>
      </c>
      <c r="D591" s="103">
        <v>0</v>
      </c>
      <c r="E591" s="103">
        <v>0</v>
      </c>
      <c r="F591" s="103">
        <v>0</v>
      </c>
      <c r="G591" s="103">
        <f t="shared" si="135"/>
        <v>0</v>
      </c>
      <c r="H591" s="6" t="s">
        <v>84</v>
      </c>
    </row>
    <row r="592" spans="1:8" ht="21.95" customHeight="1" x14ac:dyDescent="0.2">
      <c r="A592" s="304" t="s">
        <v>160</v>
      </c>
      <c r="B592" s="305" t="s">
        <v>838</v>
      </c>
      <c r="C592" s="95" t="s">
        <v>554</v>
      </c>
      <c r="D592" s="103">
        <f>SUM(D593:D596)</f>
        <v>126.6</v>
      </c>
      <c r="E592" s="103">
        <v>0</v>
      </c>
      <c r="F592" s="103">
        <f>SUM(F593:F596)</f>
        <v>133.30000000000001</v>
      </c>
      <c r="G592" s="103">
        <f>SUM(G593:G596)</f>
        <v>100</v>
      </c>
      <c r="H592" s="6" t="s">
        <v>84</v>
      </c>
    </row>
    <row r="593" spans="1:8" ht="21.95" customHeight="1" x14ac:dyDescent="0.2">
      <c r="A593" s="304"/>
      <c r="B593" s="305"/>
      <c r="C593" s="95" t="s">
        <v>555</v>
      </c>
      <c r="D593" s="103">
        <v>0</v>
      </c>
      <c r="E593" s="103">
        <v>0</v>
      </c>
      <c r="F593" s="103">
        <v>6.7</v>
      </c>
      <c r="G593" s="103">
        <f>F593/F$592*100</f>
        <v>5.0262565641410353</v>
      </c>
      <c r="H593" s="6" t="s">
        <v>84</v>
      </c>
    </row>
    <row r="594" spans="1:8" ht="21.95" customHeight="1" x14ac:dyDescent="0.2">
      <c r="A594" s="304"/>
      <c r="B594" s="305"/>
      <c r="C594" s="95" t="s">
        <v>556</v>
      </c>
      <c r="D594" s="103">
        <v>100</v>
      </c>
      <c r="E594" s="103">
        <v>0</v>
      </c>
      <c r="F594" s="103">
        <v>100</v>
      </c>
      <c r="G594" s="103">
        <f t="shared" ref="G594:G596" si="136">F594/F$592*100</f>
        <v>75.018754688672161</v>
      </c>
      <c r="H594" s="6" t="s">
        <v>84</v>
      </c>
    </row>
    <row r="595" spans="1:8" ht="21.95" customHeight="1" x14ac:dyDescent="0.2">
      <c r="A595" s="304"/>
      <c r="B595" s="305"/>
      <c r="C595" s="95" t="s">
        <v>557</v>
      </c>
      <c r="D595" s="103">
        <v>26.6</v>
      </c>
      <c r="E595" s="103">
        <v>0</v>
      </c>
      <c r="F595" s="103">
        <v>26.6</v>
      </c>
      <c r="G595" s="103">
        <f t="shared" si="136"/>
        <v>19.954988747186796</v>
      </c>
      <c r="H595" s="6" t="s">
        <v>84</v>
      </c>
    </row>
    <row r="596" spans="1:8" ht="21.95" customHeight="1" x14ac:dyDescent="0.2">
      <c r="A596" s="304"/>
      <c r="B596" s="305"/>
      <c r="C596" s="95" t="s">
        <v>558</v>
      </c>
      <c r="D596" s="103">
        <v>0</v>
      </c>
      <c r="E596" s="103">
        <v>0</v>
      </c>
      <c r="F596" s="103">
        <v>0</v>
      </c>
      <c r="G596" s="103">
        <f t="shared" si="136"/>
        <v>0</v>
      </c>
      <c r="H596" s="6" t="s">
        <v>84</v>
      </c>
    </row>
    <row r="597" spans="1:8" ht="21.95" customHeight="1" x14ac:dyDescent="0.2">
      <c r="A597" s="306" t="s">
        <v>832</v>
      </c>
      <c r="B597" s="309" t="s">
        <v>1289</v>
      </c>
      <c r="C597" s="112" t="s">
        <v>554</v>
      </c>
      <c r="D597" s="103">
        <f>SUM(D598:D601)</f>
        <v>1635</v>
      </c>
      <c r="E597" s="103">
        <f>SUM(E598:E601)</f>
        <v>100</v>
      </c>
      <c r="F597" s="103">
        <f>SUM(F598:F601)</f>
        <v>204.4</v>
      </c>
      <c r="G597" s="103">
        <f>SUM(G598:G601)</f>
        <v>100</v>
      </c>
      <c r="H597" s="6">
        <f t="shared" ref="H597:H598" si="137">F597/D597*100-100</f>
        <v>-87.498470948012226</v>
      </c>
    </row>
    <row r="598" spans="1:8" ht="21.95" customHeight="1" x14ac:dyDescent="0.2">
      <c r="A598" s="307"/>
      <c r="B598" s="310"/>
      <c r="C598" s="112" t="s">
        <v>555</v>
      </c>
      <c r="D598" s="103">
        <v>1635</v>
      </c>
      <c r="E598" s="103">
        <f>D598/D$597*100</f>
        <v>100</v>
      </c>
      <c r="F598" s="103">
        <v>204.4</v>
      </c>
      <c r="G598" s="103">
        <f>F598/F$597*100</f>
        <v>100</v>
      </c>
      <c r="H598" s="6">
        <f t="shared" si="137"/>
        <v>-87.498470948012226</v>
      </c>
    </row>
    <row r="599" spans="1:8" ht="21.95" customHeight="1" x14ac:dyDescent="0.2">
      <c r="A599" s="307"/>
      <c r="B599" s="310"/>
      <c r="C599" s="112" t="s">
        <v>556</v>
      </c>
      <c r="D599" s="103">
        <v>0</v>
      </c>
      <c r="E599" s="103">
        <f t="shared" ref="E599:E601" si="138">D599/D$597*100</f>
        <v>0</v>
      </c>
      <c r="F599" s="103">
        <v>0</v>
      </c>
      <c r="G599" s="103">
        <f t="shared" ref="G599:G601" si="139">F599/F$597*100</f>
        <v>0</v>
      </c>
      <c r="H599" s="6" t="s">
        <v>84</v>
      </c>
    </row>
    <row r="600" spans="1:8" ht="21.95" customHeight="1" x14ac:dyDescent="0.2">
      <c r="A600" s="307"/>
      <c r="B600" s="310"/>
      <c r="C600" s="112" t="s">
        <v>557</v>
      </c>
      <c r="D600" s="103">
        <v>0</v>
      </c>
      <c r="E600" s="103">
        <f t="shared" si="138"/>
        <v>0</v>
      </c>
      <c r="F600" s="103">
        <v>0</v>
      </c>
      <c r="G600" s="103">
        <f t="shared" si="139"/>
        <v>0</v>
      </c>
      <c r="H600" s="6" t="s">
        <v>84</v>
      </c>
    </row>
    <row r="601" spans="1:8" ht="21.95" customHeight="1" x14ac:dyDescent="0.2">
      <c r="A601" s="308"/>
      <c r="B601" s="311"/>
      <c r="C601" s="112" t="s">
        <v>558</v>
      </c>
      <c r="D601" s="103">
        <v>0</v>
      </c>
      <c r="E601" s="103">
        <f t="shared" si="138"/>
        <v>0</v>
      </c>
      <c r="F601" s="103">
        <v>0</v>
      </c>
      <c r="G601" s="103">
        <f t="shared" si="139"/>
        <v>0</v>
      </c>
      <c r="H601" s="6" t="s">
        <v>84</v>
      </c>
    </row>
    <row r="602" spans="1:8" ht="21.95" customHeight="1" x14ac:dyDescent="0.2">
      <c r="A602" s="306" t="s">
        <v>833</v>
      </c>
      <c r="B602" s="309" t="s">
        <v>1260</v>
      </c>
      <c r="C602" s="112" t="s">
        <v>554</v>
      </c>
      <c r="D602" s="103">
        <f>SUM(D603:D606)</f>
        <v>14716</v>
      </c>
      <c r="E602" s="103">
        <f>SUM(E603:E606)</f>
        <v>100</v>
      </c>
      <c r="F602" s="103">
        <f>SUM(F603:F606)</f>
        <v>1839.4</v>
      </c>
      <c r="G602" s="103">
        <f>SUM(G603:G606)</f>
        <v>100</v>
      </c>
      <c r="H602" s="6">
        <f t="shared" ref="H602" si="140">F602/D602*100-100</f>
        <v>-87.500679532481655</v>
      </c>
    </row>
    <row r="603" spans="1:8" ht="21.95" customHeight="1" x14ac:dyDescent="0.2">
      <c r="A603" s="307"/>
      <c r="B603" s="310"/>
      <c r="C603" s="112" t="s">
        <v>555</v>
      </c>
      <c r="D603" s="103">
        <v>0</v>
      </c>
      <c r="E603" s="103">
        <f>D603/D$602*100</f>
        <v>0</v>
      </c>
      <c r="F603" s="103">
        <v>0</v>
      </c>
      <c r="G603" s="103">
        <f>F603/F$602*100</f>
        <v>0</v>
      </c>
      <c r="H603" s="6" t="s">
        <v>84</v>
      </c>
    </row>
    <row r="604" spans="1:8" ht="21.95" customHeight="1" x14ac:dyDescent="0.2">
      <c r="A604" s="307"/>
      <c r="B604" s="310"/>
      <c r="C604" s="112" t="s">
        <v>556</v>
      </c>
      <c r="D604" s="103">
        <v>0</v>
      </c>
      <c r="E604" s="103">
        <f t="shared" ref="E604:E606" si="141">D604/D$602*100</f>
        <v>0</v>
      </c>
      <c r="F604" s="103">
        <v>0</v>
      </c>
      <c r="G604" s="103">
        <f t="shared" ref="G604:G606" si="142">F604/F$602*100</f>
        <v>0</v>
      </c>
      <c r="H604" s="6" t="s">
        <v>84</v>
      </c>
    </row>
    <row r="605" spans="1:8" ht="21.95" customHeight="1" x14ac:dyDescent="0.2">
      <c r="A605" s="307"/>
      <c r="B605" s="310"/>
      <c r="C605" s="112" t="s">
        <v>557</v>
      </c>
      <c r="D605" s="103">
        <v>14716</v>
      </c>
      <c r="E605" s="103">
        <f t="shared" si="141"/>
        <v>100</v>
      </c>
      <c r="F605" s="103">
        <v>1839.4</v>
      </c>
      <c r="G605" s="103">
        <f t="shared" si="142"/>
        <v>100</v>
      </c>
      <c r="H605" s="6">
        <f t="shared" ref="H605" si="143">F605/D605*100-100</f>
        <v>-87.500679532481655</v>
      </c>
    </row>
    <row r="606" spans="1:8" ht="21.95" customHeight="1" x14ac:dyDescent="0.2">
      <c r="A606" s="308"/>
      <c r="B606" s="311"/>
      <c r="C606" s="112" t="s">
        <v>558</v>
      </c>
      <c r="D606" s="103">
        <v>0</v>
      </c>
      <c r="E606" s="103">
        <f t="shared" si="141"/>
        <v>0</v>
      </c>
      <c r="F606" s="103">
        <v>0</v>
      </c>
      <c r="G606" s="103">
        <f t="shared" si="142"/>
        <v>0</v>
      </c>
      <c r="H606" s="6" t="s">
        <v>84</v>
      </c>
    </row>
    <row r="607" spans="1:8" ht="21.95" customHeight="1" x14ac:dyDescent="0.2">
      <c r="A607" s="306" t="s">
        <v>1218</v>
      </c>
      <c r="B607" s="309" t="s">
        <v>1217</v>
      </c>
      <c r="C607" s="95" t="s">
        <v>554</v>
      </c>
      <c r="D607" s="103">
        <f>SUM(D608:D611)</f>
        <v>3797</v>
      </c>
      <c r="E607" s="103">
        <f>SUM(E608:E611)</f>
        <v>99.999999999999986</v>
      </c>
      <c r="F607" s="103">
        <f>SUM(F608:F611)</f>
        <v>3796.9</v>
      </c>
      <c r="G607" s="103">
        <f>SUM(G608:G611)</f>
        <v>100.00000000000001</v>
      </c>
      <c r="H607" s="6">
        <f t="shared" ref="H607:H653" si="144">F607/D607*100-100</f>
        <v>-2.6336581511685608E-3</v>
      </c>
    </row>
    <row r="608" spans="1:8" ht="21.95" customHeight="1" x14ac:dyDescent="0.2">
      <c r="A608" s="307"/>
      <c r="B608" s="310"/>
      <c r="C608" s="95" t="s">
        <v>555</v>
      </c>
      <c r="D608" s="103">
        <v>0</v>
      </c>
      <c r="E608" s="103">
        <f>D608/D$607*100</f>
        <v>0</v>
      </c>
      <c r="F608" s="103">
        <v>0</v>
      </c>
      <c r="G608" s="103">
        <f>F608/F$607*100</f>
        <v>0</v>
      </c>
      <c r="H608" s="6" t="s">
        <v>84</v>
      </c>
    </row>
    <row r="609" spans="1:8" ht="21.95" customHeight="1" x14ac:dyDescent="0.2">
      <c r="A609" s="307"/>
      <c r="B609" s="310"/>
      <c r="C609" s="95" t="s">
        <v>556</v>
      </c>
      <c r="D609" s="103">
        <v>2999.6</v>
      </c>
      <c r="E609" s="103">
        <f>D609/D$607*100</f>
        <v>78.999209902554639</v>
      </c>
      <c r="F609" s="103">
        <v>2999.5</v>
      </c>
      <c r="G609" s="103">
        <f t="shared" ref="E609:G611" si="145">F609/F$607*100</f>
        <v>78.998656798967588</v>
      </c>
      <c r="H609" s="6">
        <f t="shared" si="144"/>
        <v>-3.3337778370423621E-3</v>
      </c>
    </row>
    <row r="610" spans="1:8" ht="21.95" customHeight="1" x14ac:dyDescent="0.2">
      <c r="A610" s="307"/>
      <c r="B610" s="310"/>
      <c r="C610" s="95" t="s">
        <v>557</v>
      </c>
      <c r="D610" s="103">
        <v>797.4</v>
      </c>
      <c r="E610" s="103">
        <f t="shared" si="145"/>
        <v>21.00079009744535</v>
      </c>
      <c r="F610" s="103">
        <v>797.4</v>
      </c>
      <c r="G610" s="103">
        <f t="shared" si="145"/>
        <v>21.001343201032423</v>
      </c>
      <c r="H610" s="6">
        <f t="shared" si="144"/>
        <v>0</v>
      </c>
    </row>
    <row r="611" spans="1:8" ht="21.95" customHeight="1" x14ac:dyDescent="0.2">
      <c r="A611" s="308"/>
      <c r="B611" s="311"/>
      <c r="C611" s="95" t="s">
        <v>558</v>
      </c>
      <c r="D611" s="103">
        <v>0</v>
      </c>
      <c r="E611" s="103">
        <f t="shared" si="145"/>
        <v>0</v>
      </c>
      <c r="F611" s="103">
        <v>0</v>
      </c>
      <c r="G611" s="103">
        <f t="shared" si="145"/>
        <v>0</v>
      </c>
      <c r="H611" s="6" t="s">
        <v>84</v>
      </c>
    </row>
    <row r="612" spans="1:8" ht="21.95" customHeight="1" x14ac:dyDescent="0.2">
      <c r="A612" s="304" t="s">
        <v>834</v>
      </c>
      <c r="B612" s="309" t="s">
        <v>1224</v>
      </c>
      <c r="C612" s="95" t="s">
        <v>554</v>
      </c>
      <c r="D612" s="103">
        <f>SUM(D613:D616)</f>
        <v>200</v>
      </c>
      <c r="E612" s="103">
        <f>SUM(E613:E616)</f>
        <v>100</v>
      </c>
      <c r="F612" s="103">
        <f>SUM(F613:F616)</f>
        <v>421.8</v>
      </c>
      <c r="G612" s="103">
        <f>SUM(G613:G616)</f>
        <v>100</v>
      </c>
      <c r="H612" s="6">
        <f t="shared" si="144"/>
        <v>110.9</v>
      </c>
    </row>
    <row r="613" spans="1:8" ht="21.95" customHeight="1" x14ac:dyDescent="0.2">
      <c r="A613" s="304"/>
      <c r="B613" s="310"/>
      <c r="C613" s="95" t="s">
        <v>555</v>
      </c>
      <c r="D613" s="103">
        <v>200</v>
      </c>
      <c r="E613" s="103">
        <f>D613/D$612*100</f>
        <v>100</v>
      </c>
      <c r="F613" s="103">
        <v>421.8</v>
      </c>
      <c r="G613" s="103">
        <f>F613/F$612*100</f>
        <v>100</v>
      </c>
      <c r="H613" s="6">
        <f t="shared" si="144"/>
        <v>110.9</v>
      </c>
    </row>
    <row r="614" spans="1:8" ht="21.95" customHeight="1" x14ac:dyDescent="0.2">
      <c r="A614" s="304"/>
      <c r="B614" s="310"/>
      <c r="C614" s="95" t="s">
        <v>556</v>
      </c>
      <c r="D614" s="103">
        <v>0</v>
      </c>
      <c r="E614" s="103">
        <f t="shared" ref="E614:G616" si="146">D614/D$612*100</f>
        <v>0</v>
      </c>
      <c r="F614" s="103">
        <v>0</v>
      </c>
      <c r="G614" s="103">
        <f t="shared" si="146"/>
        <v>0</v>
      </c>
      <c r="H614" s="6" t="s">
        <v>84</v>
      </c>
    </row>
    <row r="615" spans="1:8" ht="21.95" customHeight="1" x14ac:dyDescent="0.2">
      <c r="A615" s="304"/>
      <c r="B615" s="310"/>
      <c r="C615" s="95" t="s">
        <v>557</v>
      </c>
      <c r="D615" s="103">
        <v>0</v>
      </c>
      <c r="E615" s="103">
        <f t="shared" si="146"/>
        <v>0</v>
      </c>
      <c r="F615" s="103">
        <v>0</v>
      </c>
      <c r="G615" s="103">
        <f t="shared" si="146"/>
        <v>0</v>
      </c>
      <c r="H615" s="6" t="s">
        <v>84</v>
      </c>
    </row>
    <row r="616" spans="1:8" ht="21.95" customHeight="1" x14ac:dyDescent="0.2">
      <c r="A616" s="304"/>
      <c r="B616" s="311"/>
      <c r="C616" s="95" t="s">
        <v>558</v>
      </c>
      <c r="D616" s="103">
        <v>0</v>
      </c>
      <c r="E616" s="103">
        <f t="shared" si="146"/>
        <v>0</v>
      </c>
      <c r="F616" s="103">
        <v>0</v>
      </c>
      <c r="G616" s="103">
        <f t="shared" si="146"/>
        <v>0</v>
      </c>
      <c r="H616" s="6" t="s">
        <v>84</v>
      </c>
    </row>
    <row r="617" spans="1:8" ht="21.95" customHeight="1" x14ac:dyDescent="0.2">
      <c r="A617" s="304" t="s">
        <v>1281</v>
      </c>
      <c r="B617" s="309" t="s">
        <v>1250</v>
      </c>
      <c r="C617" s="112" t="s">
        <v>554</v>
      </c>
      <c r="D617" s="103">
        <f>SUM(D618:D621)</f>
        <v>100</v>
      </c>
      <c r="E617" s="103">
        <f>SUM(E618:E621)</f>
        <v>100</v>
      </c>
      <c r="F617" s="103">
        <f>SUM(F618:F621)</f>
        <v>100</v>
      </c>
      <c r="G617" s="103">
        <f>SUM(G618:G621)</f>
        <v>100</v>
      </c>
      <c r="H617" s="6">
        <f t="shared" ref="H617:H620" si="147">F617/D617*100-100</f>
        <v>0</v>
      </c>
    </row>
    <row r="618" spans="1:8" ht="21.95" customHeight="1" x14ac:dyDescent="0.2">
      <c r="A618" s="304"/>
      <c r="B618" s="310"/>
      <c r="C618" s="112" t="s">
        <v>555</v>
      </c>
      <c r="D618" s="103">
        <v>0</v>
      </c>
      <c r="E618" s="103">
        <f>D618/D$617*100</f>
        <v>0</v>
      </c>
      <c r="F618" s="103">
        <v>0</v>
      </c>
      <c r="G618" s="103">
        <f>F618/F$617*100</f>
        <v>0</v>
      </c>
      <c r="H618" s="6" t="s">
        <v>84</v>
      </c>
    </row>
    <row r="619" spans="1:8" ht="21.95" customHeight="1" x14ac:dyDescent="0.2">
      <c r="A619" s="304"/>
      <c r="B619" s="310"/>
      <c r="C619" s="112" t="s">
        <v>556</v>
      </c>
      <c r="D619" s="103">
        <v>0</v>
      </c>
      <c r="E619" s="103">
        <f t="shared" ref="E619:E621" si="148">D619/D$617*100</f>
        <v>0</v>
      </c>
      <c r="F619" s="103">
        <v>0</v>
      </c>
      <c r="G619" s="103">
        <f t="shared" ref="G619:G621" si="149">F619/F$617*100</f>
        <v>0</v>
      </c>
      <c r="H619" s="6" t="s">
        <v>84</v>
      </c>
    </row>
    <row r="620" spans="1:8" ht="21.95" customHeight="1" x14ac:dyDescent="0.2">
      <c r="A620" s="304"/>
      <c r="B620" s="310"/>
      <c r="C620" s="112" t="s">
        <v>557</v>
      </c>
      <c r="D620" s="103">
        <v>100</v>
      </c>
      <c r="E620" s="103">
        <f t="shared" si="148"/>
        <v>100</v>
      </c>
      <c r="F620" s="103">
        <v>100</v>
      </c>
      <c r="G620" s="103">
        <f t="shared" si="149"/>
        <v>100</v>
      </c>
      <c r="H620" s="6">
        <f t="shared" si="147"/>
        <v>0</v>
      </c>
    </row>
    <row r="621" spans="1:8" ht="21.95" customHeight="1" x14ac:dyDescent="0.2">
      <c r="A621" s="304"/>
      <c r="B621" s="311"/>
      <c r="C621" s="112" t="s">
        <v>558</v>
      </c>
      <c r="D621" s="103">
        <v>0</v>
      </c>
      <c r="E621" s="103">
        <f t="shared" si="148"/>
        <v>0</v>
      </c>
      <c r="F621" s="103">
        <v>0</v>
      </c>
      <c r="G621" s="103">
        <f t="shared" si="149"/>
        <v>0</v>
      </c>
      <c r="H621" s="6" t="s">
        <v>84</v>
      </c>
    </row>
    <row r="622" spans="1:8" ht="21.95" customHeight="1" x14ac:dyDescent="0.2">
      <c r="A622" s="338" t="s">
        <v>161</v>
      </c>
      <c r="B622" s="377" t="s">
        <v>1052</v>
      </c>
      <c r="C622" s="97" t="s">
        <v>554</v>
      </c>
      <c r="D622" s="212">
        <f>SUM(D623:D626)</f>
        <v>19</v>
      </c>
      <c r="E622" s="212">
        <f>SUM(E623:E626)</f>
        <v>100</v>
      </c>
      <c r="F622" s="212">
        <f>SUM(F623:F626)</f>
        <v>18.5</v>
      </c>
      <c r="G622" s="212">
        <v>0</v>
      </c>
      <c r="H622" s="6">
        <f t="shared" si="144"/>
        <v>-2.6315789473684248</v>
      </c>
    </row>
    <row r="623" spans="1:8" ht="21.95" customHeight="1" x14ac:dyDescent="0.2">
      <c r="A623" s="338"/>
      <c r="B623" s="377"/>
      <c r="C623" s="97" t="s">
        <v>555</v>
      </c>
      <c r="D623" s="212">
        <f>D628</f>
        <v>19</v>
      </c>
      <c r="E623" s="212">
        <f>D623/D$622*100</f>
        <v>100</v>
      </c>
      <c r="F623" s="212">
        <f>F628</f>
        <v>18.5</v>
      </c>
      <c r="G623" s="212">
        <v>0</v>
      </c>
      <c r="H623" s="6">
        <f t="shared" si="144"/>
        <v>-2.6315789473684248</v>
      </c>
    </row>
    <row r="624" spans="1:8" ht="21.95" customHeight="1" x14ac:dyDescent="0.2">
      <c r="A624" s="338"/>
      <c r="B624" s="377"/>
      <c r="C624" s="97" t="s">
        <v>556</v>
      </c>
      <c r="D624" s="212">
        <f t="shared" ref="D624:F626" si="150">D629</f>
        <v>0</v>
      </c>
      <c r="E624" s="212">
        <f t="shared" ref="E624:E626" si="151">D624/D$622*100</f>
        <v>0</v>
      </c>
      <c r="F624" s="212">
        <f t="shared" si="150"/>
        <v>0</v>
      </c>
      <c r="G624" s="212">
        <v>0</v>
      </c>
      <c r="H624" s="6" t="s">
        <v>84</v>
      </c>
    </row>
    <row r="625" spans="1:8" ht="21.95" customHeight="1" x14ac:dyDescent="0.2">
      <c r="A625" s="338"/>
      <c r="B625" s="377"/>
      <c r="C625" s="97" t="s">
        <v>557</v>
      </c>
      <c r="D625" s="212">
        <f t="shared" si="150"/>
        <v>0</v>
      </c>
      <c r="E625" s="212">
        <f t="shared" si="151"/>
        <v>0</v>
      </c>
      <c r="F625" s="212">
        <f t="shared" si="150"/>
        <v>0</v>
      </c>
      <c r="G625" s="212">
        <v>0</v>
      </c>
      <c r="H625" s="6" t="s">
        <v>84</v>
      </c>
    </row>
    <row r="626" spans="1:8" ht="21.95" customHeight="1" x14ac:dyDescent="0.2">
      <c r="A626" s="338"/>
      <c r="B626" s="377"/>
      <c r="C626" s="97" t="s">
        <v>558</v>
      </c>
      <c r="D626" s="212">
        <f t="shared" si="150"/>
        <v>0</v>
      </c>
      <c r="E626" s="212">
        <f t="shared" si="151"/>
        <v>0</v>
      </c>
      <c r="F626" s="212">
        <f t="shared" si="150"/>
        <v>0</v>
      </c>
      <c r="G626" s="212">
        <v>0</v>
      </c>
      <c r="H626" s="6" t="s">
        <v>84</v>
      </c>
    </row>
    <row r="627" spans="1:8" ht="21.95" customHeight="1" x14ac:dyDescent="0.2">
      <c r="A627" s="304" t="s">
        <v>162</v>
      </c>
      <c r="B627" s="378" t="s">
        <v>578</v>
      </c>
      <c r="C627" s="95" t="s">
        <v>554</v>
      </c>
      <c r="D627" s="103">
        <f>SUM(D628:D631)</f>
        <v>19</v>
      </c>
      <c r="E627" s="103">
        <f>SUM(E628:E631)</f>
        <v>100</v>
      </c>
      <c r="F627" s="103">
        <f>SUM(F628:F631)</f>
        <v>18.5</v>
      </c>
      <c r="G627" s="103">
        <v>0</v>
      </c>
      <c r="H627" s="6">
        <f t="shared" si="144"/>
        <v>-2.6315789473684248</v>
      </c>
    </row>
    <row r="628" spans="1:8" ht="21.95" customHeight="1" x14ac:dyDescent="0.2">
      <c r="A628" s="304"/>
      <c r="B628" s="378"/>
      <c r="C628" s="96" t="s">
        <v>555</v>
      </c>
      <c r="D628" s="103">
        <v>19</v>
      </c>
      <c r="E628" s="103">
        <f>D628/D$627*100</f>
        <v>100</v>
      </c>
      <c r="F628" s="103">
        <v>18.5</v>
      </c>
      <c r="G628" s="103">
        <v>0</v>
      </c>
      <c r="H628" s="6">
        <f t="shared" si="144"/>
        <v>-2.6315789473684248</v>
      </c>
    </row>
    <row r="629" spans="1:8" ht="21.95" customHeight="1" x14ac:dyDescent="0.2">
      <c r="A629" s="304"/>
      <c r="B629" s="378"/>
      <c r="C629" s="96" t="s">
        <v>556</v>
      </c>
      <c r="D629" s="103">
        <v>0</v>
      </c>
      <c r="E629" s="103">
        <f t="shared" ref="E629:E631" si="152">D629/D$627*100</f>
        <v>0</v>
      </c>
      <c r="F629" s="103">
        <v>0</v>
      </c>
      <c r="G629" s="103">
        <v>0</v>
      </c>
      <c r="H629" s="6" t="s">
        <v>84</v>
      </c>
    </row>
    <row r="630" spans="1:8" ht="21.95" customHeight="1" x14ac:dyDescent="0.2">
      <c r="A630" s="304"/>
      <c r="B630" s="378"/>
      <c r="C630" s="96" t="s">
        <v>557</v>
      </c>
      <c r="D630" s="103">
        <v>0</v>
      </c>
      <c r="E630" s="103">
        <f t="shared" si="152"/>
        <v>0</v>
      </c>
      <c r="F630" s="103">
        <v>0</v>
      </c>
      <c r="G630" s="103">
        <v>0</v>
      </c>
      <c r="H630" s="6" t="s">
        <v>84</v>
      </c>
    </row>
    <row r="631" spans="1:8" ht="21.95" customHeight="1" x14ac:dyDescent="0.2">
      <c r="A631" s="304"/>
      <c r="B631" s="378"/>
      <c r="C631" s="96" t="s">
        <v>558</v>
      </c>
      <c r="D631" s="103">
        <v>0</v>
      </c>
      <c r="E631" s="103">
        <f t="shared" si="152"/>
        <v>0</v>
      </c>
      <c r="F631" s="103">
        <v>0</v>
      </c>
      <c r="G631" s="103">
        <v>0</v>
      </c>
      <c r="H631" s="6" t="s">
        <v>84</v>
      </c>
    </row>
    <row r="632" spans="1:8" ht="21.95" customHeight="1" x14ac:dyDescent="0.2">
      <c r="A632" s="338" t="s">
        <v>163</v>
      </c>
      <c r="B632" s="377" t="s">
        <v>1225</v>
      </c>
      <c r="C632" s="97" t="s">
        <v>554</v>
      </c>
      <c r="D632" s="212">
        <f>SUM(D633:D636)</f>
        <v>72266</v>
      </c>
      <c r="E632" s="212">
        <f>SUM(E633:E636)</f>
        <v>100</v>
      </c>
      <c r="F632" s="212">
        <f>SUM(F633:F636)</f>
        <v>51787.899999999994</v>
      </c>
      <c r="G632" s="212">
        <f>SUM(G633:G636)</f>
        <v>100</v>
      </c>
      <c r="H632" s="6">
        <f t="shared" si="144"/>
        <v>-28.337115656048496</v>
      </c>
    </row>
    <row r="633" spans="1:8" ht="21.95" customHeight="1" x14ac:dyDescent="0.2">
      <c r="A633" s="338"/>
      <c r="B633" s="377"/>
      <c r="C633" s="97" t="s">
        <v>555</v>
      </c>
      <c r="D633" s="212">
        <f>D638+D643+D648+D653</f>
        <v>72266</v>
      </c>
      <c r="E633" s="212">
        <f>D633/D$632*100</f>
        <v>100</v>
      </c>
      <c r="F633" s="212">
        <f>F638+F643+F648+F653</f>
        <v>51787.899999999994</v>
      </c>
      <c r="G633" s="212">
        <f>F633/F$632*100</f>
        <v>100</v>
      </c>
      <c r="H633" s="6">
        <f t="shared" si="144"/>
        <v>-28.337115656048496</v>
      </c>
    </row>
    <row r="634" spans="1:8" ht="21.95" customHeight="1" x14ac:dyDescent="0.2">
      <c r="A634" s="338"/>
      <c r="B634" s="377"/>
      <c r="C634" s="97" t="s">
        <v>556</v>
      </c>
      <c r="D634" s="212">
        <f t="shared" ref="D634:F636" si="153">D639+D644+D649+D654</f>
        <v>0</v>
      </c>
      <c r="E634" s="212">
        <f t="shared" ref="E634:G636" si="154">D634/D$632*100</f>
        <v>0</v>
      </c>
      <c r="F634" s="212">
        <f t="shared" si="153"/>
        <v>0</v>
      </c>
      <c r="G634" s="212">
        <f t="shared" si="154"/>
        <v>0</v>
      </c>
      <c r="H634" s="6" t="s">
        <v>84</v>
      </c>
    </row>
    <row r="635" spans="1:8" ht="21.95" customHeight="1" x14ac:dyDescent="0.2">
      <c r="A635" s="338"/>
      <c r="B635" s="377"/>
      <c r="C635" s="97" t="s">
        <v>557</v>
      </c>
      <c r="D635" s="212">
        <f t="shared" si="153"/>
        <v>0</v>
      </c>
      <c r="E635" s="212">
        <f t="shared" si="154"/>
        <v>0</v>
      </c>
      <c r="F635" s="212">
        <f t="shared" si="153"/>
        <v>0</v>
      </c>
      <c r="G635" s="212">
        <f t="shared" si="154"/>
        <v>0</v>
      </c>
      <c r="H635" s="6" t="s">
        <v>84</v>
      </c>
    </row>
    <row r="636" spans="1:8" ht="21.95" customHeight="1" x14ac:dyDescent="0.2">
      <c r="A636" s="338"/>
      <c r="B636" s="377"/>
      <c r="C636" s="97" t="s">
        <v>558</v>
      </c>
      <c r="D636" s="212">
        <f t="shared" si="153"/>
        <v>0</v>
      </c>
      <c r="E636" s="212">
        <f t="shared" si="154"/>
        <v>0</v>
      </c>
      <c r="F636" s="212">
        <f t="shared" si="153"/>
        <v>0</v>
      </c>
      <c r="G636" s="212">
        <f t="shared" si="154"/>
        <v>0</v>
      </c>
      <c r="H636" s="6" t="s">
        <v>84</v>
      </c>
    </row>
    <row r="637" spans="1:8" ht="21.95" customHeight="1" x14ac:dyDescent="0.2">
      <c r="A637" s="304" t="s">
        <v>902</v>
      </c>
      <c r="B637" s="378" t="s">
        <v>100</v>
      </c>
      <c r="C637" s="95" t="s">
        <v>554</v>
      </c>
      <c r="D637" s="103">
        <f>SUM(D638:D641)</f>
        <v>5673</v>
      </c>
      <c r="E637" s="103">
        <f>SUM(E638:E641)</f>
        <v>100</v>
      </c>
      <c r="F637" s="103">
        <f>SUM(F638:F641)</f>
        <v>3664.8</v>
      </c>
      <c r="G637" s="103">
        <f>SUM(G638:G641)</f>
        <v>100</v>
      </c>
      <c r="H637" s="6">
        <f t="shared" si="144"/>
        <v>-35.399259650978308</v>
      </c>
    </row>
    <row r="638" spans="1:8" ht="21.95" customHeight="1" x14ac:dyDescent="0.2">
      <c r="A638" s="304"/>
      <c r="B638" s="378"/>
      <c r="C638" s="96" t="s">
        <v>555</v>
      </c>
      <c r="D638" s="103">
        <v>5673</v>
      </c>
      <c r="E638" s="103">
        <f>D638/D$637*100</f>
        <v>100</v>
      </c>
      <c r="F638" s="103">
        <v>3664.8</v>
      </c>
      <c r="G638" s="103">
        <f>F638/F$637*100</f>
        <v>100</v>
      </c>
      <c r="H638" s="6">
        <f t="shared" si="144"/>
        <v>-35.399259650978308</v>
      </c>
    </row>
    <row r="639" spans="1:8" ht="21.95" customHeight="1" x14ac:dyDescent="0.2">
      <c r="A639" s="304"/>
      <c r="B639" s="378"/>
      <c r="C639" s="96" t="s">
        <v>556</v>
      </c>
      <c r="D639" s="103">
        <v>0</v>
      </c>
      <c r="E639" s="103">
        <f t="shared" ref="E639:G641" si="155">D639/D$637*100</f>
        <v>0</v>
      </c>
      <c r="F639" s="103">
        <v>0</v>
      </c>
      <c r="G639" s="103">
        <f t="shared" si="155"/>
        <v>0</v>
      </c>
      <c r="H639" s="6" t="s">
        <v>84</v>
      </c>
    </row>
    <row r="640" spans="1:8" ht="21.95" customHeight="1" x14ac:dyDescent="0.2">
      <c r="A640" s="304"/>
      <c r="B640" s="378"/>
      <c r="C640" s="96" t="s">
        <v>557</v>
      </c>
      <c r="D640" s="103">
        <v>0</v>
      </c>
      <c r="E640" s="103">
        <f t="shared" si="155"/>
        <v>0</v>
      </c>
      <c r="F640" s="103">
        <v>0</v>
      </c>
      <c r="G640" s="103">
        <f t="shared" si="155"/>
        <v>0</v>
      </c>
      <c r="H640" s="6" t="s">
        <v>84</v>
      </c>
    </row>
    <row r="641" spans="1:8" ht="21.95" customHeight="1" x14ac:dyDescent="0.2">
      <c r="A641" s="304"/>
      <c r="B641" s="378"/>
      <c r="C641" s="96" t="s">
        <v>558</v>
      </c>
      <c r="D641" s="103">
        <v>0</v>
      </c>
      <c r="E641" s="103">
        <f t="shared" si="155"/>
        <v>0</v>
      </c>
      <c r="F641" s="103">
        <v>0</v>
      </c>
      <c r="G641" s="103">
        <f t="shared" si="155"/>
        <v>0</v>
      </c>
      <c r="H641" s="6" t="s">
        <v>84</v>
      </c>
    </row>
    <row r="642" spans="1:8" ht="21.95" customHeight="1" x14ac:dyDescent="0.2">
      <c r="A642" s="304" t="s">
        <v>903</v>
      </c>
      <c r="B642" s="378" t="s">
        <v>579</v>
      </c>
      <c r="C642" s="95" t="s">
        <v>554</v>
      </c>
      <c r="D642" s="103">
        <f>SUM(D643:D646)</f>
        <v>15077</v>
      </c>
      <c r="E642" s="103">
        <f>SUM(E643:E646)</f>
        <v>100</v>
      </c>
      <c r="F642" s="103">
        <f>SUM(F643:F646)</f>
        <v>10342.6</v>
      </c>
      <c r="G642" s="103">
        <f>SUM(G643:G646)</f>
        <v>100</v>
      </c>
      <c r="H642" s="6">
        <f t="shared" si="144"/>
        <v>-31.401472441467135</v>
      </c>
    </row>
    <row r="643" spans="1:8" ht="21.95" customHeight="1" x14ac:dyDescent="0.2">
      <c r="A643" s="304"/>
      <c r="B643" s="378"/>
      <c r="C643" s="96" t="s">
        <v>555</v>
      </c>
      <c r="D643" s="103">
        <v>15077</v>
      </c>
      <c r="E643" s="103">
        <f>D643/D$642*100</f>
        <v>100</v>
      </c>
      <c r="F643" s="103">
        <v>10342.6</v>
      </c>
      <c r="G643" s="103">
        <f>F643/F$642*100</f>
        <v>100</v>
      </c>
      <c r="H643" s="6">
        <f t="shared" si="144"/>
        <v>-31.401472441467135</v>
      </c>
    </row>
    <row r="644" spans="1:8" ht="21.95" customHeight="1" x14ac:dyDescent="0.2">
      <c r="A644" s="304"/>
      <c r="B644" s="378"/>
      <c r="C644" s="96" t="s">
        <v>556</v>
      </c>
      <c r="D644" s="103">
        <v>0</v>
      </c>
      <c r="E644" s="103">
        <f t="shared" ref="E644:G646" si="156">D644/D$642*100</f>
        <v>0</v>
      </c>
      <c r="F644" s="103">
        <v>0</v>
      </c>
      <c r="G644" s="103">
        <f t="shared" si="156"/>
        <v>0</v>
      </c>
      <c r="H644" s="6" t="s">
        <v>84</v>
      </c>
    </row>
    <row r="645" spans="1:8" ht="21.95" customHeight="1" x14ac:dyDescent="0.2">
      <c r="A645" s="304"/>
      <c r="B645" s="378"/>
      <c r="C645" s="96" t="s">
        <v>557</v>
      </c>
      <c r="D645" s="103">
        <v>0</v>
      </c>
      <c r="E645" s="103">
        <f t="shared" si="156"/>
        <v>0</v>
      </c>
      <c r="F645" s="103">
        <v>0</v>
      </c>
      <c r="G645" s="103">
        <f t="shared" si="156"/>
        <v>0</v>
      </c>
      <c r="H645" s="6" t="s">
        <v>84</v>
      </c>
    </row>
    <row r="646" spans="1:8" ht="21.95" customHeight="1" x14ac:dyDescent="0.2">
      <c r="A646" s="304"/>
      <c r="B646" s="378"/>
      <c r="C646" s="96" t="s">
        <v>558</v>
      </c>
      <c r="D646" s="103">
        <v>0</v>
      </c>
      <c r="E646" s="103">
        <f t="shared" si="156"/>
        <v>0</v>
      </c>
      <c r="F646" s="103">
        <v>0</v>
      </c>
      <c r="G646" s="103">
        <f t="shared" si="156"/>
        <v>0</v>
      </c>
      <c r="H646" s="6" t="s">
        <v>84</v>
      </c>
    </row>
    <row r="647" spans="1:8" ht="21.95" customHeight="1" x14ac:dyDescent="0.2">
      <c r="A647" s="304" t="s">
        <v>904</v>
      </c>
      <c r="B647" s="378" t="s">
        <v>580</v>
      </c>
      <c r="C647" s="95" t="s">
        <v>554</v>
      </c>
      <c r="D647" s="103">
        <f>SUM(D648:D651)</f>
        <v>573</v>
      </c>
      <c r="E647" s="103">
        <f>SUM(E648:E651)</f>
        <v>100</v>
      </c>
      <c r="F647" s="103">
        <f>SUM(F648:F651)</f>
        <v>249.3</v>
      </c>
      <c r="G647" s="103">
        <f>SUM(G648:G651)</f>
        <v>100</v>
      </c>
      <c r="H647" s="6">
        <f t="shared" si="144"/>
        <v>-56.492146596858639</v>
      </c>
    </row>
    <row r="648" spans="1:8" ht="21.95" customHeight="1" x14ac:dyDescent="0.2">
      <c r="A648" s="304"/>
      <c r="B648" s="378"/>
      <c r="C648" s="96" t="s">
        <v>555</v>
      </c>
      <c r="D648" s="103">
        <v>573</v>
      </c>
      <c r="E648" s="103">
        <f>D648/D$647*100</f>
        <v>100</v>
      </c>
      <c r="F648" s="103">
        <v>249.3</v>
      </c>
      <c r="G648" s="103">
        <f>F648/F$647*100</f>
        <v>100</v>
      </c>
      <c r="H648" s="6">
        <f t="shared" si="144"/>
        <v>-56.492146596858639</v>
      </c>
    </row>
    <row r="649" spans="1:8" ht="21.95" customHeight="1" x14ac:dyDescent="0.2">
      <c r="A649" s="304"/>
      <c r="B649" s="378"/>
      <c r="C649" s="96" t="s">
        <v>556</v>
      </c>
      <c r="D649" s="103">
        <v>0</v>
      </c>
      <c r="E649" s="103">
        <f t="shared" ref="E649:G651" si="157">D649/D$647*100</f>
        <v>0</v>
      </c>
      <c r="F649" s="103">
        <v>0</v>
      </c>
      <c r="G649" s="103">
        <f t="shared" si="157"/>
        <v>0</v>
      </c>
      <c r="H649" s="6" t="s">
        <v>84</v>
      </c>
    </row>
    <row r="650" spans="1:8" ht="21.95" customHeight="1" x14ac:dyDescent="0.2">
      <c r="A650" s="304"/>
      <c r="B650" s="378"/>
      <c r="C650" s="96" t="s">
        <v>557</v>
      </c>
      <c r="D650" s="103">
        <v>0</v>
      </c>
      <c r="E650" s="103">
        <f t="shared" si="157"/>
        <v>0</v>
      </c>
      <c r="F650" s="103">
        <v>0</v>
      </c>
      <c r="G650" s="103">
        <f t="shared" si="157"/>
        <v>0</v>
      </c>
      <c r="H650" s="6" t="s">
        <v>84</v>
      </c>
    </row>
    <row r="651" spans="1:8" ht="21.95" customHeight="1" x14ac:dyDescent="0.2">
      <c r="A651" s="304"/>
      <c r="B651" s="378"/>
      <c r="C651" s="96" t="s">
        <v>558</v>
      </c>
      <c r="D651" s="103">
        <v>0</v>
      </c>
      <c r="E651" s="103">
        <f t="shared" si="157"/>
        <v>0</v>
      </c>
      <c r="F651" s="103">
        <v>0</v>
      </c>
      <c r="G651" s="103">
        <f t="shared" si="157"/>
        <v>0</v>
      </c>
      <c r="H651" s="6" t="s">
        <v>84</v>
      </c>
    </row>
    <row r="652" spans="1:8" ht="21.95" customHeight="1" x14ac:dyDescent="0.2">
      <c r="A652" s="304" t="s">
        <v>905</v>
      </c>
      <c r="B652" s="378" t="s">
        <v>1226</v>
      </c>
      <c r="C652" s="95" t="s">
        <v>554</v>
      </c>
      <c r="D652" s="103">
        <f>SUM(D653:D656)</f>
        <v>50943</v>
      </c>
      <c r="E652" s="103">
        <f>SUM(E653:E656)</f>
        <v>100</v>
      </c>
      <c r="F652" s="103">
        <f>SUM(F653:F656)</f>
        <v>37531.199999999997</v>
      </c>
      <c r="G652" s="103">
        <f>SUM(G653:G656)</f>
        <v>100</v>
      </c>
      <c r="H652" s="6">
        <f t="shared" si="144"/>
        <v>-26.327071432777814</v>
      </c>
    </row>
    <row r="653" spans="1:8" ht="21.95" customHeight="1" x14ac:dyDescent="0.2">
      <c r="A653" s="304"/>
      <c r="B653" s="378"/>
      <c r="C653" s="96" t="s">
        <v>555</v>
      </c>
      <c r="D653" s="103">
        <v>50943</v>
      </c>
      <c r="E653" s="103">
        <f>D653/D$652*100</f>
        <v>100</v>
      </c>
      <c r="F653" s="103">
        <v>37531.199999999997</v>
      </c>
      <c r="G653" s="103">
        <f>F653/F$652*100</f>
        <v>100</v>
      </c>
      <c r="H653" s="6">
        <f t="shared" si="144"/>
        <v>-26.327071432777814</v>
      </c>
    </row>
    <row r="654" spans="1:8" ht="21.95" customHeight="1" x14ac:dyDescent="0.2">
      <c r="A654" s="304"/>
      <c r="B654" s="378"/>
      <c r="C654" s="96" t="s">
        <v>556</v>
      </c>
      <c r="D654" s="103">
        <v>0</v>
      </c>
      <c r="E654" s="103">
        <f t="shared" ref="E654:G656" si="158">D654/D$652*100</f>
        <v>0</v>
      </c>
      <c r="F654" s="103">
        <v>0</v>
      </c>
      <c r="G654" s="103">
        <f t="shared" si="158"/>
        <v>0</v>
      </c>
      <c r="H654" s="6" t="s">
        <v>84</v>
      </c>
    </row>
    <row r="655" spans="1:8" ht="21.95" customHeight="1" x14ac:dyDescent="0.2">
      <c r="A655" s="304"/>
      <c r="B655" s="378"/>
      <c r="C655" s="96" t="s">
        <v>557</v>
      </c>
      <c r="D655" s="103">
        <v>0</v>
      </c>
      <c r="E655" s="103">
        <f t="shared" si="158"/>
        <v>0</v>
      </c>
      <c r="F655" s="103">
        <v>0</v>
      </c>
      <c r="G655" s="103">
        <f t="shared" si="158"/>
        <v>0</v>
      </c>
      <c r="H655" s="6" t="s">
        <v>84</v>
      </c>
    </row>
    <row r="656" spans="1:8" ht="21.95" customHeight="1" x14ac:dyDescent="0.2">
      <c r="A656" s="304"/>
      <c r="B656" s="378"/>
      <c r="C656" s="96" t="s">
        <v>558</v>
      </c>
      <c r="D656" s="103">
        <v>0</v>
      </c>
      <c r="E656" s="103">
        <f t="shared" si="158"/>
        <v>0</v>
      </c>
      <c r="F656" s="103">
        <v>0</v>
      </c>
      <c r="G656" s="103">
        <f t="shared" si="158"/>
        <v>0</v>
      </c>
      <c r="H656" s="6" t="s">
        <v>84</v>
      </c>
    </row>
    <row r="657" spans="1:15" ht="21.95" customHeight="1" x14ac:dyDescent="0.2">
      <c r="A657" s="346" t="s">
        <v>615</v>
      </c>
      <c r="B657" s="347" t="s">
        <v>1092</v>
      </c>
      <c r="C657" s="210" t="s">
        <v>554</v>
      </c>
      <c r="D657" s="125">
        <f>D658+D659+D660+D661</f>
        <v>679677.5</v>
      </c>
      <c r="E657" s="125">
        <f>E658+E659+E660+E661</f>
        <v>100</v>
      </c>
      <c r="F657" s="125">
        <f>F658+F659+F660+F661</f>
        <v>446621.75</v>
      </c>
      <c r="G657" s="125">
        <f>G658+G659+G660+G661</f>
        <v>100</v>
      </c>
      <c r="H657" s="105">
        <f>F657/D657*100-100</f>
        <v>-34.289166553255029</v>
      </c>
      <c r="K657" s="11"/>
      <c r="L657" s="27"/>
      <c r="M657" s="11"/>
      <c r="N657" s="11"/>
    </row>
    <row r="658" spans="1:15" ht="21.95" customHeight="1" x14ac:dyDescent="0.2">
      <c r="A658" s="346"/>
      <c r="B658" s="347"/>
      <c r="C658" s="250" t="s">
        <v>555</v>
      </c>
      <c r="D658" s="125">
        <f>D663+D873+D893+D913+D933</f>
        <v>33442</v>
      </c>
      <c r="E658" s="125">
        <f>D658/D657*100</f>
        <v>4.920274689098874</v>
      </c>
      <c r="F658" s="125">
        <f>F663+F863+F873+F893+F913+F933</f>
        <v>22868.400000000001</v>
      </c>
      <c r="G658" s="125">
        <f>F658/F657*100</f>
        <v>5.1203059412131182</v>
      </c>
      <c r="H658" s="105">
        <f t="shared" ref="H658:H667" si="159">F658/D658*100-100</f>
        <v>-31.617726212547097</v>
      </c>
      <c r="K658" s="11"/>
      <c r="L658" s="27"/>
      <c r="M658" s="11"/>
      <c r="N658" s="11"/>
    </row>
    <row r="659" spans="1:15" ht="21.95" customHeight="1" x14ac:dyDescent="0.2">
      <c r="A659" s="346"/>
      <c r="B659" s="347"/>
      <c r="C659" s="250" t="s">
        <v>556</v>
      </c>
      <c r="D659" s="125">
        <f>D664+D864+D874+D894+D914+D934</f>
        <v>225443.3</v>
      </c>
      <c r="E659" s="125">
        <f>D659/D657*100</f>
        <v>33.169157431281747</v>
      </c>
      <c r="F659" s="125">
        <f>F664+F864+F874+F894+F914+F3203</f>
        <v>150728.38999999998</v>
      </c>
      <c r="G659" s="125">
        <f>F659/F657*100</f>
        <v>33.748555684983991</v>
      </c>
      <c r="H659" s="105">
        <f t="shared" si="159"/>
        <v>-33.141330880092696</v>
      </c>
      <c r="K659" s="11"/>
      <c r="L659" s="27"/>
      <c r="M659" s="11"/>
      <c r="N659" s="11"/>
    </row>
    <row r="660" spans="1:15" ht="21.95" customHeight="1" x14ac:dyDescent="0.2">
      <c r="A660" s="346"/>
      <c r="B660" s="347"/>
      <c r="C660" s="250" t="s">
        <v>557</v>
      </c>
      <c r="D660" s="125">
        <f>D665+D865+D875+D895+D915+D935</f>
        <v>413082.2</v>
      </c>
      <c r="E660" s="125">
        <f>D660/D657*100</f>
        <v>60.776206362576367</v>
      </c>
      <c r="F660" s="125">
        <f>F665+F865+F875+F895+F915+F935</f>
        <v>267500.73000000004</v>
      </c>
      <c r="G660" s="125">
        <f>F660/F657*100</f>
        <v>59.894246081835476</v>
      </c>
      <c r="H660" s="105">
        <f t="shared" si="159"/>
        <v>-35.242736191489243</v>
      </c>
      <c r="K660" s="11"/>
      <c r="L660" s="27"/>
      <c r="M660" s="11"/>
      <c r="N660" s="11"/>
      <c r="O660" s="11"/>
    </row>
    <row r="661" spans="1:15" ht="21.95" customHeight="1" x14ac:dyDescent="0.2">
      <c r="A661" s="346"/>
      <c r="B661" s="347"/>
      <c r="C661" s="250" t="s">
        <v>558</v>
      </c>
      <c r="D661" s="125">
        <f>D666+D866+D876+D896+D916+D936</f>
        <v>7710</v>
      </c>
      <c r="E661" s="125">
        <f>D661/D657*100</f>
        <v>1.1343615170430092</v>
      </c>
      <c r="F661" s="125">
        <f>F666+F866+F876+F896+F916+F936</f>
        <v>5524.23</v>
      </c>
      <c r="G661" s="125">
        <f>F661/F657*100</f>
        <v>1.2368922919674197</v>
      </c>
      <c r="H661" s="105">
        <f t="shared" si="159"/>
        <v>-28.349805447470828</v>
      </c>
      <c r="K661" s="11"/>
      <c r="L661" s="27"/>
      <c r="M661" s="27"/>
      <c r="N661" s="11"/>
      <c r="O661" s="11"/>
    </row>
    <row r="662" spans="1:15" ht="21.95" customHeight="1" x14ac:dyDescent="0.2">
      <c r="A662" s="258" t="s">
        <v>171</v>
      </c>
      <c r="B662" s="348" t="s">
        <v>964</v>
      </c>
      <c r="C662" s="209" t="s">
        <v>554</v>
      </c>
      <c r="D662" s="212">
        <f>D663+D664+D665+D666</f>
        <v>481845.9</v>
      </c>
      <c r="E662" s="212">
        <f>E663+E664+E665+E666</f>
        <v>100</v>
      </c>
      <c r="F662" s="212">
        <f>F663+F664+F665+F666</f>
        <v>315379.46000000002</v>
      </c>
      <c r="G662" s="212">
        <f>G663+G664+G665+G666</f>
        <v>100</v>
      </c>
      <c r="H662" s="213">
        <f t="shared" si="159"/>
        <v>-34.547651022868507</v>
      </c>
      <c r="K662" s="11"/>
      <c r="L662" s="27"/>
      <c r="M662" s="27"/>
      <c r="N662" s="11"/>
      <c r="O662" s="11"/>
    </row>
    <row r="663" spans="1:15" ht="21.95" customHeight="1" x14ac:dyDescent="0.2">
      <c r="A663" s="258"/>
      <c r="B663" s="348"/>
      <c r="C663" s="206" t="s">
        <v>555</v>
      </c>
      <c r="D663" s="212">
        <f>D668+D673+D678+D683+D688+D693+D698+D703+D708+D713+D718+D723+D733+D738+D743+D748+D753+D758+D763+D768+D773+D778+D788+D793+D798+D803+D808+D813+D818+D828+D833+D838+D843+D848+D853+D858</f>
        <v>27457</v>
      </c>
      <c r="E663" s="212">
        <f>D663/D662*100</f>
        <v>5.698294828284312</v>
      </c>
      <c r="F663" s="212">
        <f>F668+F673+F678+F683+F688+F693+F698+F703+F708+F713+F718+F723+F733+F738+F743+F748+F753+F758+F763+F768+F773+F778+F788+F793+F798+F803+F808+F813+F818+F828+F833+F838+F843+F848+F853+F858</f>
        <v>17679.509999999998</v>
      </c>
      <c r="G663" s="212">
        <f>F663/F662*100</f>
        <v>5.6057899268392424</v>
      </c>
      <c r="H663" s="213">
        <f>F663/D663*100-100</f>
        <v>-35.61019047965911</v>
      </c>
      <c r="K663" s="11"/>
      <c r="L663" s="11"/>
      <c r="M663" s="27"/>
      <c r="N663" s="11"/>
      <c r="O663" s="11"/>
    </row>
    <row r="664" spans="1:15" ht="21.95" customHeight="1" x14ac:dyDescent="0.2">
      <c r="A664" s="258"/>
      <c r="B664" s="348"/>
      <c r="C664" s="206" t="s">
        <v>556</v>
      </c>
      <c r="D664" s="212">
        <f>D669+D674+D679+D684+D689+D694+D699+D704+D709+D714+D719+D724+D729+D734+D739+D744+D749+D754+D759+D764+D769+D774+D779+D784+D789+D794+D799+D804+D809+D814+D819+D824+D829+D834+D839+D844+D849+D854+D859</f>
        <v>220168.9</v>
      </c>
      <c r="E664" s="212">
        <f>D664/D662*100</f>
        <v>45.692803446080994</v>
      </c>
      <c r="F664" s="212">
        <f>F669+F674+F679+F684+F689+F694+F699+F704+F709+F714+F719+F724+F729+F734+F739+F744+F749+F754+F759+F764+F769+F774+F779+F784+F789+F794+F799+F804+F809+F814+F819+F824+F829+F834+F839+F844+F849+F854+F859</f>
        <v>143740.78</v>
      </c>
      <c r="G664" s="212">
        <f>F664/F662*100</f>
        <v>45.577089896723137</v>
      </c>
      <c r="H664" s="213">
        <f t="shared" si="159"/>
        <v>-34.713404118383664</v>
      </c>
      <c r="K664" s="11"/>
      <c r="L664" s="11"/>
      <c r="M664" s="27"/>
      <c r="N664" s="11"/>
      <c r="O664" s="11"/>
    </row>
    <row r="665" spans="1:15" ht="21.95" customHeight="1" x14ac:dyDescent="0.2">
      <c r="A665" s="258"/>
      <c r="B665" s="348"/>
      <c r="C665" s="206" t="s">
        <v>557</v>
      </c>
      <c r="D665" s="212">
        <f>D670+D675+D680+D685+D690+D695+D700+D705+D710+D715+D720+D725+D730+D735+D740+D745+D750+D755+D760+D765+D770+D775+D780+D785+D790+D795+D800+D805+D810+D815+D820+D825+D830+D835+D840+D845+D850+D855+D860</f>
        <v>234220</v>
      </c>
      <c r="E665" s="212">
        <f>D665/D662*100</f>
        <v>48.608901725634688</v>
      </c>
      <c r="F665" s="212">
        <f>F670+F675+F680+F685+F690+F695+F700+F705+F710+F715+F720+F725+F730+F735+F740+F745+F750+F755+F760+F765+F770+F775+F780+F785+F790+F795+F800+F805+F810+F815+F820+F825+F830+F835+F840+F845+F850+F855+F860</f>
        <v>153959.17000000001</v>
      </c>
      <c r="G665" s="212">
        <f>F665/F662*100</f>
        <v>48.817120176437619</v>
      </c>
      <c r="H665" s="213">
        <f t="shared" si="159"/>
        <v>-34.267282896422159</v>
      </c>
      <c r="K665" s="11"/>
      <c r="L665" s="11"/>
      <c r="M665" s="27"/>
      <c r="N665" s="11"/>
      <c r="O665" s="11"/>
    </row>
    <row r="666" spans="1:15" ht="21.95" customHeight="1" x14ac:dyDescent="0.2">
      <c r="A666" s="258"/>
      <c r="B666" s="348"/>
      <c r="C666" s="206" t="s">
        <v>558</v>
      </c>
      <c r="D666" s="212">
        <f>D671+D676+D681+D686+D691+D696+D701+D706+D711+D716+D721+D726+D731+D736+D741+D746+D751+D756+D761+D766+D771+D776+D781+D786+D791+D796+D801+D806+D811+D816+D821+D826+D831+D836+D841+D846+D851+D856+D861</f>
        <v>0</v>
      </c>
      <c r="E666" s="212">
        <f>D666/D662*100</f>
        <v>0</v>
      </c>
      <c r="F666" s="212">
        <f>F671+F676+F681+F686+F691+F696+F701+F706+F711+F716+F721+F726+F731+F736+F741+F746+F751+F756+F761+F766+F771+F776+F781+F786+F791+F796+F801+F806+F811+F816+F821+F826+F831+F836+F841+F846+F851+F856+F861</f>
        <v>0</v>
      </c>
      <c r="G666" s="212">
        <f>F666/F662*100</f>
        <v>0</v>
      </c>
      <c r="H666" s="213" t="s">
        <v>84</v>
      </c>
      <c r="L666" s="11"/>
      <c r="M666" s="11"/>
      <c r="N666" s="11"/>
      <c r="O666" s="11"/>
    </row>
    <row r="667" spans="1:15" ht="21.95" customHeight="1" x14ac:dyDescent="0.2">
      <c r="A667" s="279" t="s">
        <v>173</v>
      </c>
      <c r="B667" s="336" t="s">
        <v>581</v>
      </c>
      <c r="C667" s="204" t="s">
        <v>554</v>
      </c>
      <c r="D667" s="103">
        <f>D668+D669+D670+D671</f>
        <v>116109</v>
      </c>
      <c r="E667" s="103">
        <f>E668+E669+E670+E671</f>
        <v>100</v>
      </c>
      <c r="F667" s="103">
        <f>F668+F669+F670+F671</f>
        <v>69328.820000000007</v>
      </c>
      <c r="G667" s="103">
        <f>G668+G669+G670+G671</f>
        <v>100</v>
      </c>
      <c r="H667" s="6">
        <f t="shared" si="159"/>
        <v>-40.289882782557761</v>
      </c>
      <c r="L667" s="11"/>
      <c r="M667" s="11"/>
      <c r="N667" s="11"/>
      <c r="O667" s="11"/>
    </row>
    <row r="668" spans="1:15" ht="21.95" customHeight="1" x14ac:dyDescent="0.2">
      <c r="A668" s="279"/>
      <c r="B668" s="336"/>
      <c r="C668" s="205" t="s">
        <v>555</v>
      </c>
      <c r="D668" s="103">
        <v>0</v>
      </c>
      <c r="E668" s="103">
        <f>D668/D667*100</f>
        <v>0</v>
      </c>
      <c r="F668" s="103">
        <v>0</v>
      </c>
      <c r="G668" s="103">
        <f>F668/F667*100</f>
        <v>0</v>
      </c>
      <c r="H668" s="6" t="s">
        <v>84</v>
      </c>
      <c r="L668" s="11"/>
      <c r="M668" s="11"/>
      <c r="N668" s="11"/>
      <c r="O668" s="11"/>
    </row>
    <row r="669" spans="1:15" ht="21.95" customHeight="1" x14ac:dyDescent="0.2">
      <c r="A669" s="279"/>
      <c r="B669" s="336"/>
      <c r="C669" s="205" t="s">
        <v>556</v>
      </c>
      <c r="D669" s="103">
        <v>116109</v>
      </c>
      <c r="E669" s="103">
        <f>D669/D667*100</f>
        <v>100</v>
      </c>
      <c r="F669" s="103">
        <v>69328.820000000007</v>
      </c>
      <c r="G669" s="103">
        <f>F669/F667*100</f>
        <v>100</v>
      </c>
      <c r="H669" s="6">
        <f>F669/D669*100-100</f>
        <v>-40.289882782557761</v>
      </c>
    </row>
    <row r="670" spans="1:15" ht="21.95" customHeight="1" x14ac:dyDescent="0.2">
      <c r="A670" s="279"/>
      <c r="B670" s="336"/>
      <c r="C670" s="205" t="s">
        <v>557</v>
      </c>
      <c r="D670" s="103">
        <v>0</v>
      </c>
      <c r="E670" s="103">
        <f>D670/D667*100</f>
        <v>0</v>
      </c>
      <c r="F670" s="103">
        <v>0</v>
      </c>
      <c r="G670" s="103">
        <f>F670/F667*100</f>
        <v>0</v>
      </c>
      <c r="H670" s="6" t="s">
        <v>84</v>
      </c>
    </row>
    <row r="671" spans="1:15" ht="21.95" customHeight="1" x14ac:dyDescent="0.2">
      <c r="A671" s="279"/>
      <c r="B671" s="336"/>
      <c r="C671" s="205" t="s">
        <v>558</v>
      </c>
      <c r="D671" s="103">
        <v>0</v>
      </c>
      <c r="E671" s="103">
        <f>D671/D667*100</f>
        <v>0</v>
      </c>
      <c r="F671" s="103">
        <v>0</v>
      </c>
      <c r="G671" s="103">
        <f>F671/F667*100</f>
        <v>0</v>
      </c>
      <c r="H671" s="6" t="s">
        <v>84</v>
      </c>
    </row>
    <row r="672" spans="1:15" ht="21.95" customHeight="1" x14ac:dyDescent="0.2">
      <c r="A672" s="279" t="s">
        <v>175</v>
      </c>
      <c r="B672" s="336" t="s">
        <v>1091</v>
      </c>
      <c r="C672" s="204" t="s">
        <v>554</v>
      </c>
      <c r="D672" s="103">
        <f>D673+D674+D675+D676</f>
        <v>53377</v>
      </c>
      <c r="E672" s="103">
        <f>E673+E674+E675+E676</f>
        <v>100</v>
      </c>
      <c r="F672" s="103">
        <f>F673+F674+F675+F676</f>
        <v>40728.400000000001</v>
      </c>
      <c r="G672" s="103">
        <f>G673+G674+G675+G676</f>
        <v>100</v>
      </c>
      <c r="H672" s="6">
        <f t="shared" ref="H672:H730" si="160">F672/D672*100-100</f>
        <v>-23.696723307791743</v>
      </c>
    </row>
    <row r="673" spans="1:8" ht="21.95" customHeight="1" x14ac:dyDescent="0.2">
      <c r="A673" s="279"/>
      <c r="B673" s="336"/>
      <c r="C673" s="205" t="s">
        <v>555</v>
      </c>
      <c r="D673" s="103">
        <v>0</v>
      </c>
      <c r="E673" s="103">
        <f>D673/D672*100</f>
        <v>0</v>
      </c>
      <c r="F673" s="103">
        <v>0</v>
      </c>
      <c r="G673" s="103">
        <f>F673/F672*100</f>
        <v>0</v>
      </c>
      <c r="H673" s="6" t="s">
        <v>84</v>
      </c>
    </row>
    <row r="674" spans="1:8" ht="21.95" customHeight="1" x14ac:dyDescent="0.2">
      <c r="A674" s="279"/>
      <c r="B674" s="336"/>
      <c r="C674" s="205" t="s">
        <v>556</v>
      </c>
      <c r="D674" s="103">
        <v>0</v>
      </c>
      <c r="E674" s="103">
        <f>D674/D672*100</f>
        <v>0</v>
      </c>
      <c r="F674" s="103">
        <v>0</v>
      </c>
      <c r="G674" s="103">
        <f>F674/F672*100</f>
        <v>0</v>
      </c>
      <c r="H674" s="6" t="s">
        <v>84</v>
      </c>
    </row>
    <row r="675" spans="1:8" ht="21.95" customHeight="1" x14ac:dyDescent="0.2">
      <c r="A675" s="279"/>
      <c r="B675" s="336"/>
      <c r="C675" s="205" t="s">
        <v>557</v>
      </c>
      <c r="D675" s="103">
        <v>53377</v>
      </c>
      <c r="E675" s="103">
        <f>D675/D672*100</f>
        <v>100</v>
      </c>
      <c r="F675" s="103">
        <v>40728.400000000001</v>
      </c>
      <c r="G675" s="103">
        <f>F675/F672*100</f>
        <v>100</v>
      </c>
      <c r="H675" s="6">
        <f t="shared" si="160"/>
        <v>-23.696723307791743</v>
      </c>
    </row>
    <row r="676" spans="1:8" ht="21.95" customHeight="1" x14ac:dyDescent="0.2">
      <c r="A676" s="279"/>
      <c r="B676" s="336"/>
      <c r="C676" s="205" t="s">
        <v>558</v>
      </c>
      <c r="D676" s="103">
        <v>0</v>
      </c>
      <c r="E676" s="103">
        <f>D676/D672*100</f>
        <v>0</v>
      </c>
      <c r="F676" s="103">
        <v>0</v>
      </c>
      <c r="G676" s="103">
        <f>F676/F672*100</f>
        <v>0</v>
      </c>
      <c r="H676" s="6" t="s">
        <v>84</v>
      </c>
    </row>
    <row r="677" spans="1:8" ht="21.95" customHeight="1" x14ac:dyDescent="0.2">
      <c r="A677" s="330" t="s">
        <v>177</v>
      </c>
      <c r="B677" s="326" t="s">
        <v>1093</v>
      </c>
      <c r="C677" s="204" t="s">
        <v>554</v>
      </c>
      <c r="D677" s="103">
        <f>D678+D679+D680+D681</f>
        <v>1727</v>
      </c>
      <c r="E677" s="103">
        <f>E678+E679+E680+E681</f>
        <v>100</v>
      </c>
      <c r="F677" s="103">
        <f>F678+F679+F680+F681</f>
        <v>1066.1300000000001</v>
      </c>
      <c r="G677" s="103">
        <f>G678+G679+G680+G681</f>
        <v>100</v>
      </c>
      <c r="H677" s="6">
        <f t="shared" si="160"/>
        <v>-38.266936884771276</v>
      </c>
    </row>
    <row r="678" spans="1:8" ht="21.95" customHeight="1" x14ac:dyDescent="0.2">
      <c r="A678" s="330"/>
      <c r="B678" s="315"/>
      <c r="C678" s="205" t="s">
        <v>555</v>
      </c>
      <c r="D678" s="103">
        <v>0</v>
      </c>
      <c r="E678" s="103">
        <f>D678/D677*100</f>
        <v>0</v>
      </c>
      <c r="F678" s="103">
        <v>0</v>
      </c>
      <c r="G678" s="103">
        <f>F678/F677*100</f>
        <v>0</v>
      </c>
      <c r="H678" s="6" t="s">
        <v>84</v>
      </c>
    </row>
    <row r="679" spans="1:8" ht="21.95" customHeight="1" x14ac:dyDescent="0.2">
      <c r="A679" s="330"/>
      <c r="B679" s="315"/>
      <c r="C679" s="205" t="s">
        <v>556</v>
      </c>
      <c r="D679" s="103">
        <v>0</v>
      </c>
      <c r="E679" s="103">
        <f>D679/D677*100</f>
        <v>0</v>
      </c>
      <c r="F679" s="103">
        <v>0</v>
      </c>
      <c r="G679" s="103">
        <f>F679/F677*100</f>
        <v>0</v>
      </c>
      <c r="H679" s="6" t="s">
        <v>84</v>
      </c>
    </row>
    <row r="680" spans="1:8" ht="21.95" customHeight="1" x14ac:dyDescent="0.2">
      <c r="A680" s="330"/>
      <c r="B680" s="315"/>
      <c r="C680" s="205" t="s">
        <v>557</v>
      </c>
      <c r="D680" s="103">
        <v>1727</v>
      </c>
      <c r="E680" s="103">
        <f>D680/D677*100</f>
        <v>100</v>
      </c>
      <c r="F680" s="103">
        <v>1066.1300000000001</v>
      </c>
      <c r="G680" s="103">
        <f>F680/F677*100</f>
        <v>100</v>
      </c>
      <c r="H680" s="6">
        <f t="shared" si="160"/>
        <v>-38.266936884771276</v>
      </c>
    </row>
    <row r="681" spans="1:8" ht="21.95" customHeight="1" x14ac:dyDescent="0.2">
      <c r="A681" s="331"/>
      <c r="B681" s="316"/>
      <c r="C681" s="205" t="s">
        <v>558</v>
      </c>
      <c r="D681" s="103">
        <v>0</v>
      </c>
      <c r="E681" s="103">
        <f>D681/D677*100</f>
        <v>0</v>
      </c>
      <c r="F681" s="103">
        <v>0</v>
      </c>
      <c r="G681" s="103">
        <f>F681/F677*100</f>
        <v>0</v>
      </c>
      <c r="H681" s="6" t="s">
        <v>84</v>
      </c>
    </row>
    <row r="682" spans="1:8" ht="21.95" customHeight="1" x14ac:dyDescent="0.2">
      <c r="A682" s="330" t="s">
        <v>179</v>
      </c>
      <c r="B682" s="314" t="s">
        <v>966</v>
      </c>
      <c r="C682" s="204" t="s">
        <v>554</v>
      </c>
      <c r="D682" s="103">
        <f>D683+D684+D685+D686</f>
        <v>9499</v>
      </c>
      <c r="E682" s="103">
        <f>E683+E684+E685+E686</f>
        <v>100</v>
      </c>
      <c r="F682" s="103">
        <f>F683+F684+F685+F686</f>
        <v>7665.71</v>
      </c>
      <c r="G682" s="103">
        <f>G683+G684+G685+G686</f>
        <v>100</v>
      </c>
      <c r="H682" s="6">
        <f t="shared" si="160"/>
        <v>-19.299821033793023</v>
      </c>
    </row>
    <row r="683" spans="1:8" ht="21.95" customHeight="1" x14ac:dyDescent="0.2">
      <c r="A683" s="330"/>
      <c r="B683" s="315"/>
      <c r="C683" s="205" t="s">
        <v>555</v>
      </c>
      <c r="D683" s="103">
        <v>0</v>
      </c>
      <c r="E683" s="103">
        <f>D683/D682*100</f>
        <v>0</v>
      </c>
      <c r="F683" s="103">
        <v>0</v>
      </c>
      <c r="G683" s="103">
        <f>F683/F682*100</f>
        <v>0</v>
      </c>
      <c r="H683" s="6" t="s">
        <v>84</v>
      </c>
    </row>
    <row r="684" spans="1:8" ht="21.95" customHeight="1" x14ac:dyDescent="0.2">
      <c r="A684" s="330"/>
      <c r="B684" s="315"/>
      <c r="C684" s="205" t="s">
        <v>556</v>
      </c>
      <c r="D684" s="103">
        <v>0</v>
      </c>
      <c r="E684" s="103">
        <f>D684/D682*100</f>
        <v>0</v>
      </c>
      <c r="F684" s="103">
        <v>0</v>
      </c>
      <c r="G684" s="103">
        <f>F684/F682*100</f>
        <v>0</v>
      </c>
      <c r="H684" s="6" t="s">
        <v>84</v>
      </c>
    </row>
    <row r="685" spans="1:8" ht="21.95" customHeight="1" x14ac:dyDescent="0.2">
      <c r="A685" s="330"/>
      <c r="B685" s="315"/>
      <c r="C685" s="205" t="s">
        <v>557</v>
      </c>
      <c r="D685" s="103">
        <v>9499</v>
      </c>
      <c r="E685" s="103">
        <f>D685/D682*100</f>
        <v>100</v>
      </c>
      <c r="F685" s="103">
        <v>7665.71</v>
      </c>
      <c r="G685" s="103">
        <f>F685/F682*100</f>
        <v>100</v>
      </c>
      <c r="H685" s="6">
        <f t="shared" si="160"/>
        <v>-19.299821033793023</v>
      </c>
    </row>
    <row r="686" spans="1:8" ht="21.95" customHeight="1" x14ac:dyDescent="0.2">
      <c r="A686" s="331"/>
      <c r="B686" s="316"/>
      <c r="C686" s="205" t="s">
        <v>558</v>
      </c>
      <c r="D686" s="103">
        <v>0</v>
      </c>
      <c r="E686" s="103">
        <f>D686/D682*100</f>
        <v>0</v>
      </c>
      <c r="F686" s="103">
        <v>0</v>
      </c>
      <c r="G686" s="103">
        <f>F686/F682*100</f>
        <v>0</v>
      </c>
      <c r="H686" s="6" t="s">
        <v>84</v>
      </c>
    </row>
    <row r="687" spans="1:8" ht="21.95" customHeight="1" x14ac:dyDescent="0.2">
      <c r="A687" s="330" t="s">
        <v>181</v>
      </c>
      <c r="B687" s="314" t="s">
        <v>1016</v>
      </c>
      <c r="C687" s="204" t="s">
        <v>554</v>
      </c>
      <c r="D687" s="103">
        <f>D688+D689+D690+D691</f>
        <v>5348</v>
      </c>
      <c r="E687" s="103">
        <f>E688+E689+E690+E691</f>
        <v>100</v>
      </c>
      <c r="F687" s="103">
        <f>F688+F689+F690+F691</f>
        <v>3950.88</v>
      </c>
      <c r="G687" s="103">
        <f>G688+G689+G690+G691</f>
        <v>100</v>
      </c>
      <c r="H687" s="6">
        <f t="shared" si="160"/>
        <v>-26.124158563949138</v>
      </c>
    </row>
    <row r="688" spans="1:8" ht="21.95" customHeight="1" x14ac:dyDescent="0.2">
      <c r="A688" s="330"/>
      <c r="B688" s="315"/>
      <c r="C688" s="205" t="s">
        <v>555</v>
      </c>
      <c r="D688" s="103">
        <v>0</v>
      </c>
      <c r="E688" s="103">
        <f>D688/D687*100</f>
        <v>0</v>
      </c>
      <c r="F688" s="103">
        <v>0</v>
      </c>
      <c r="G688" s="103">
        <f>F688/F687*100</f>
        <v>0</v>
      </c>
      <c r="H688" s="6" t="s">
        <v>84</v>
      </c>
    </row>
    <row r="689" spans="1:8" ht="21.95" customHeight="1" x14ac:dyDescent="0.2">
      <c r="A689" s="330"/>
      <c r="B689" s="315"/>
      <c r="C689" s="205" t="s">
        <v>556</v>
      </c>
      <c r="D689" s="103">
        <v>0</v>
      </c>
      <c r="E689" s="103">
        <f>D689/D687*100</f>
        <v>0</v>
      </c>
      <c r="F689" s="103">
        <v>0</v>
      </c>
      <c r="G689" s="103">
        <f>F689/F687*100</f>
        <v>0</v>
      </c>
      <c r="H689" s="6" t="s">
        <v>84</v>
      </c>
    </row>
    <row r="690" spans="1:8" ht="21.95" customHeight="1" x14ac:dyDescent="0.2">
      <c r="A690" s="330"/>
      <c r="B690" s="315"/>
      <c r="C690" s="205" t="s">
        <v>557</v>
      </c>
      <c r="D690" s="103">
        <v>5348</v>
      </c>
      <c r="E690" s="103">
        <f>D690/D687*100</f>
        <v>100</v>
      </c>
      <c r="F690" s="103">
        <v>3950.88</v>
      </c>
      <c r="G690" s="103">
        <f>F690/F687*100</f>
        <v>100</v>
      </c>
      <c r="H690" s="6">
        <f t="shared" si="160"/>
        <v>-26.124158563949138</v>
      </c>
    </row>
    <row r="691" spans="1:8" ht="21.95" customHeight="1" x14ac:dyDescent="0.2">
      <c r="A691" s="331"/>
      <c r="B691" s="316"/>
      <c r="C691" s="205" t="s">
        <v>558</v>
      </c>
      <c r="D691" s="103">
        <v>0</v>
      </c>
      <c r="E691" s="103">
        <f>D691/D687*100</f>
        <v>0</v>
      </c>
      <c r="F691" s="103">
        <v>0</v>
      </c>
      <c r="G691" s="103">
        <f>F691/F687*100</f>
        <v>0</v>
      </c>
      <c r="H691" s="6" t="s">
        <v>84</v>
      </c>
    </row>
    <row r="692" spans="1:8" ht="21.95" customHeight="1" x14ac:dyDescent="0.2">
      <c r="A692" s="330" t="s">
        <v>183</v>
      </c>
      <c r="B692" s="314" t="s">
        <v>582</v>
      </c>
      <c r="C692" s="204" t="s">
        <v>554</v>
      </c>
      <c r="D692" s="103">
        <f>D693+D694+D695+D696</f>
        <v>8994</v>
      </c>
      <c r="E692" s="103">
        <f>E693+E694+E695+E696</f>
        <v>100</v>
      </c>
      <c r="F692" s="103">
        <f>F693+F694+F695+F696</f>
        <v>6711.12</v>
      </c>
      <c r="G692" s="103">
        <f>G693+G694+G695+G696</f>
        <v>100</v>
      </c>
      <c r="H692" s="6">
        <f t="shared" si="160"/>
        <v>-25.382254836557706</v>
      </c>
    </row>
    <row r="693" spans="1:8" ht="21.95" customHeight="1" x14ac:dyDescent="0.2">
      <c r="A693" s="330"/>
      <c r="B693" s="315"/>
      <c r="C693" s="205" t="s">
        <v>555</v>
      </c>
      <c r="D693" s="103">
        <v>0</v>
      </c>
      <c r="E693" s="103">
        <f>D693/D692*100</f>
        <v>0</v>
      </c>
      <c r="F693" s="103">
        <v>0</v>
      </c>
      <c r="G693" s="103">
        <f>F693/F692*100</f>
        <v>0</v>
      </c>
      <c r="H693" s="6" t="s">
        <v>84</v>
      </c>
    </row>
    <row r="694" spans="1:8" ht="21.95" customHeight="1" x14ac:dyDescent="0.2">
      <c r="A694" s="330"/>
      <c r="B694" s="315"/>
      <c r="C694" s="205" t="s">
        <v>556</v>
      </c>
      <c r="D694" s="103">
        <v>0</v>
      </c>
      <c r="E694" s="103">
        <f>D694/D692*100</f>
        <v>0</v>
      </c>
      <c r="F694" s="103">
        <v>0</v>
      </c>
      <c r="G694" s="103">
        <f>F694/F692*100</f>
        <v>0</v>
      </c>
      <c r="H694" s="6" t="s">
        <v>84</v>
      </c>
    </row>
    <row r="695" spans="1:8" ht="21.95" customHeight="1" x14ac:dyDescent="0.2">
      <c r="A695" s="330"/>
      <c r="B695" s="315"/>
      <c r="C695" s="205" t="s">
        <v>557</v>
      </c>
      <c r="D695" s="103">
        <v>8994</v>
      </c>
      <c r="E695" s="103">
        <f>D695/D692*100</f>
        <v>100</v>
      </c>
      <c r="F695" s="103">
        <v>6711.12</v>
      </c>
      <c r="G695" s="103">
        <f>F695/F692*100</f>
        <v>100</v>
      </c>
      <c r="H695" s="6">
        <f t="shared" si="160"/>
        <v>-25.382254836557706</v>
      </c>
    </row>
    <row r="696" spans="1:8" ht="21.95" customHeight="1" x14ac:dyDescent="0.2">
      <c r="A696" s="331"/>
      <c r="B696" s="316"/>
      <c r="C696" s="205" t="s">
        <v>558</v>
      </c>
      <c r="D696" s="103">
        <v>0</v>
      </c>
      <c r="E696" s="103">
        <f>D696/D692*100</f>
        <v>0</v>
      </c>
      <c r="F696" s="103">
        <v>0</v>
      </c>
      <c r="G696" s="103">
        <f>F696/F692*100</f>
        <v>0</v>
      </c>
      <c r="H696" s="6" t="s">
        <v>84</v>
      </c>
    </row>
    <row r="697" spans="1:8" ht="21.95" customHeight="1" x14ac:dyDescent="0.2">
      <c r="A697" s="330" t="s">
        <v>185</v>
      </c>
      <c r="B697" s="314" t="s">
        <v>1094</v>
      </c>
      <c r="C697" s="204" t="s">
        <v>554</v>
      </c>
      <c r="D697" s="103">
        <f>D698+D699+D700+D701</f>
        <v>34.9</v>
      </c>
      <c r="E697" s="103">
        <f>E698+E699+E700+E701</f>
        <v>100</v>
      </c>
      <c r="F697" s="103">
        <f>F698+F699+F700+F701</f>
        <v>30.34</v>
      </c>
      <c r="G697" s="103">
        <f>G698+G699+G700+G701</f>
        <v>100</v>
      </c>
      <c r="H697" s="6">
        <f t="shared" si="160"/>
        <v>-13.065902578796567</v>
      </c>
    </row>
    <row r="698" spans="1:8" ht="21.95" customHeight="1" x14ac:dyDescent="0.2">
      <c r="A698" s="330"/>
      <c r="B698" s="315"/>
      <c r="C698" s="205" t="s">
        <v>555</v>
      </c>
      <c r="D698" s="103">
        <v>0</v>
      </c>
      <c r="E698" s="103">
        <f>D698/D697*100</f>
        <v>0</v>
      </c>
      <c r="F698" s="103">
        <v>0</v>
      </c>
      <c r="G698" s="103">
        <f>F698/F697*100</f>
        <v>0</v>
      </c>
      <c r="H698" s="6" t="s">
        <v>84</v>
      </c>
    </row>
    <row r="699" spans="1:8" ht="21.95" customHeight="1" x14ac:dyDescent="0.2">
      <c r="A699" s="330"/>
      <c r="B699" s="315"/>
      <c r="C699" s="205" t="s">
        <v>556</v>
      </c>
      <c r="D699" s="103">
        <v>34.9</v>
      </c>
      <c r="E699" s="103">
        <f>D699/D697*100</f>
        <v>100</v>
      </c>
      <c r="F699" s="103">
        <v>30.34</v>
      </c>
      <c r="G699" s="103">
        <f>F699/F697*100</f>
        <v>100</v>
      </c>
      <c r="H699" s="6">
        <f t="shared" si="160"/>
        <v>-13.065902578796567</v>
      </c>
    </row>
    <row r="700" spans="1:8" ht="31.5" customHeight="1" x14ac:dyDescent="0.2">
      <c r="A700" s="330"/>
      <c r="B700" s="315"/>
      <c r="C700" s="205" t="s">
        <v>557</v>
      </c>
      <c r="D700" s="103">
        <v>0</v>
      </c>
      <c r="E700" s="103">
        <f>D700/D697*100</f>
        <v>0</v>
      </c>
      <c r="F700" s="103">
        <v>0</v>
      </c>
      <c r="G700" s="103">
        <f>F700/F697*100</f>
        <v>0</v>
      </c>
      <c r="H700" s="6" t="s">
        <v>84</v>
      </c>
    </row>
    <row r="701" spans="1:8" ht="31.5" customHeight="1" x14ac:dyDescent="0.2">
      <c r="A701" s="331"/>
      <c r="B701" s="316"/>
      <c r="C701" s="205" t="s">
        <v>558</v>
      </c>
      <c r="D701" s="103">
        <v>0</v>
      </c>
      <c r="E701" s="103">
        <f>D701/D697*100</f>
        <v>0</v>
      </c>
      <c r="F701" s="103">
        <v>0</v>
      </c>
      <c r="G701" s="103">
        <f>F701/F697*100</f>
        <v>0</v>
      </c>
      <c r="H701" s="6" t="s">
        <v>84</v>
      </c>
    </row>
    <row r="702" spans="1:8" ht="21.95" customHeight="1" x14ac:dyDescent="0.2">
      <c r="A702" s="333" t="s">
        <v>187</v>
      </c>
      <c r="B702" s="320" t="s">
        <v>1290</v>
      </c>
      <c r="C702" s="204" t="s">
        <v>554</v>
      </c>
      <c r="D702" s="103">
        <f>D703+D704+D705+D706</f>
        <v>23452</v>
      </c>
      <c r="E702" s="103">
        <f>E703+E704+E705+E706</f>
        <v>100</v>
      </c>
      <c r="F702" s="103">
        <f>F703+F704+F705+F706</f>
        <v>23425.24</v>
      </c>
      <c r="G702" s="103">
        <f>G703+G704+G705+G706</f>
        <v>100</v>
      </c>
      <c r="H702" s="6">
        <f t="shared" si="160"/>
        <v>-0.11410540678832604</v>
      </c>
    </row>
    <row r="703" spans="1:8" ht="21.95" customHeight="1" x14ac:dyDescent="0.2">
      <c r="A703" s="334"/>
      <c r="B703" s="321"/>
      <c r="C703" s="205" t="s">
        <v>555</v>
      </c>
      <c r="D703" s="103">
        <v>0</v>
      </c>
      <c r="E703" s="103">
        <f>D703/D702*100</f>
        <v>0</v>
      </c>
      <c r="F703" s="103">
        <v>0</v>
      </c>
      <c r="G703" s="103">
        <f>F703/F702*100</f>
        <v>0</v>
      </c>
      <c r="H703" s="6" t="s">
        <v>84</v>
      </c>
    </row>
    <row r="704" spans="1:8" ht="21.95" customHeight="1" x14ac:dyDescent="0.2">
      <c r="A704" s="334"/>
      <c r="B704" s="321"/>
      <c r="C704" s="205" t="s">
        <v>556</v>
      </c>
      <c r="D704" s="103">
        <v>23452</v>
      </c>
      <c r="E704" s="103">
        <f>D704/D702*100</f>
        <v>100</v>
      </c>
      <c r="F704" s="103">
        <v>23425.24</v>
      </c>
      <c r="G704" s="103">
        <f>F704/F702*100</f>
        <v>100</v>
      </c>
      <c r="H704" s="6">
        <f t="shared" si="160"/>
        <v>-0.11410540678832604</v>
      </c>
    </row>
    <row r="705" spans="1:8" ht="21.95" customHeight="1" x14ac:dyDescent="0.2">
      <c r="A705" s="334"/>
      <c r="B705" s="321"/>
      <c r="C705" s="205" t="s">
        <v>557</v>
      </c>
      <c r="D705" s="103">
        <v>0</v>
      </c>
      <c r="E705" s="103">
        <f>D705/D702*100</f>
        <v>0</v>
      </c>
      <c r="F705" s="103">
        <v>0</v>
      </c>
      <c r="G705" s="103">
        <f>F705/F702*100</f>
        <v>0</v>
      </c>
      <c r="H705" s="6" t="s">
        <v>84</v>
      </c>
    </row>
    <row r="706" spans="1:8" ht="21.95" customHeight="1" x14ac:dyDescent="0.2">
      <c r="A706" s="335"/>
      <c r="B706" s="322"/>
      <c r="C706" s="205" t="s">
        <v>558</v>
      </c>
      <c r="D706" s="103">
        <v>0</v>
      </c>
      <c r="E706" s="103">
        <f>D706/D702*100</f>
        <v>0</v>
      </c>
      <c r="F706" s="103">
        <v>0</v>
      </c>
      <c r="G706" s="103">
        <f>F706/F702*100</f>
        <v>0</v>
      </c>
      <c r="H706" s="6" t="s">
        <v>84</v>
      </c>
    </row>
    <row r="707" spans="1:8" ht="21.95" hidden="1" customHeight="1" x14ac:dyDescent="0.2">
      <c r="A707" s="333" t="s">
        <v>189</v>
      </c>
      <c r="B707" s="320" t="s">
        <v>583</v>
      </c>
      <c r="C707" s="204" t="s">
        <v>554</v>
      </c>
      <c r="D707" s="103">
        <f>D708+D709+D710+D711</f>
        <v>0</v>
      </c>
      <c r="E707" s="103">
        <f>E708+E709+E710+E711</f>
        <v>0</v>
      </c>
      <c r="F707" s="103">
        <f>F708+F709+F710+F711</f>
        <v>0</v>
      </c>
      <c r="G707" s="103">
        <f>G708+G709+G710+G711</f>
        <v>0</v>
      </c>
      <c r="H707" s="6">
        <v>0</v>
      </c>
    </row>
    <row r="708" spans="1:8" ht="21.95" hidden="1" customHeight="1" x14ac:dyDescent="0.2">
      <c r="A708" s="334"/>
      <c r="B708" s="315"/>
      <c r="C708" s="205" t="s">
        <v>555</v>
      </c>
      <c r="D708" s="103">
        <v>0</v>
      </c>
      <c r="E708" s="103">
        <v>0</v>
      </c>
      <c r="F708" s="103">
        <v>0</v>
      </c>
      <c r="G708" s="103">
        <v>0</v>
      </c>
      <c r="H708" s="6">
        <v>0</v>
      </c>
    </row>
    <row r="709" spans="1:8" ht="21.95" hidden="1" customHeight="1" x14ac:dyDescent="0.2">
      <c r="A709" s="334"/>
      <c r="B709" s="315"/>
      <c r="C709" s="205" t="s">
        <v>556</v>
      </c>
      <c r="D709" s="103">
        <v>0</v>
      </c>
      <c r="E709" s="103">
        <v>0</v>
      </c>
      <c r="F709" s="103">
        <v>0</v>
      </c>
      <c r="G709" s="103">
        <v>0</v>
      </c>
      <c r="H709" s="6">
        <v>0</v>
      </c>
    </row>
    <row r="710" spans="1:8" ht="21.95" hidden="1" customHeight="1" x14ac:dyDescent="0.2">
      <c r="A710" s="334"/>
      <c r="B710" s="315"/>
      <c r="C710" s="205" t="s">
        <v>557</v>
      </c>
      <c r="D710" s="103">
        <v>0</v>
      </c>
      <c r="E710" s="103">
        <v>0</v>
      </c>
      <c r="F710" s="103">
        <v>0</v>
      </c>
      <c r="G710" s="103">
        <v>0</v>
      </c>
      <c r="H710" s="6">
        <v>0</v>
      </c>
    </row>
    <row r="711" spans="1:8" ht="21.95" hidden="1" customHeight="1" x14ac:dyDescent="0.2">
      <c r="A711" s="335"/>
      <c r="B711" s="316"/>
      <c r="C711" s="205" t="s">
        <v>558</v>
      </c>
      <c r="D711" s="103">
        <v>0</v>
      </c>
      <c r="E711" s="103">
        <v>0</v>
      </c>
      <c r="F711" s="103">
        <v>0</v>
      </c>
      <c r="G711" s="103">
        <v>0</v>
      </c>
      <c r="H711" s="6">
        <v>0</v>
      </c>
    </row>
    <row r="712" spans="1:8" ht="21.95" hidden="1" customHeight="1" x14ac:dyDescent="0.2">
      <c r="A712" s="333" t="s">
        <v>190</v>
      </c>
      <c r="B712" s="320" t="s">
        <v>777</v>
      </c>
      <c r="C712" s="204" t="s">
        <v>554</v>
      </c>
      <c r="D712" s="103">
        <f>D713+D714+D715+D716</f>
        <v>0</v>
      </c>
      <c r="E712" s="103">
        <f>E713+E714+E715+E716</f>
        <v>0</v>
      </c>
      <c r="F712" s="103">
        <f>F713+F714+F715+F716</f>
        <v>0</v>
      </c>
      <c r="G712" s="103">
        <f>G713+G714+G715+G716</f>
        <v>0</v>
      </c>
      <c r="H712" s="6">
        <v>0</v>
      </c>
    </row>
    <row r="713" spans="1:8" ht="21.95" hidden="1" customHeight="1" x14ac:dyDescent="0.2">
      <c r="A713" s="334"/>
      <c r="B713" s="315"/>
      <c r="C713" s="205" t="s">
        <v>555</v>
      </c>
      <c r="D713" s="103">
        <v>0</v>
      </c>
      <c r="E713" s="103">
        <v>0</v>
      </c>
      <c r="F713" s="103">
        <v>0</v>
      </c>
      <c r="G713" s="103">
        <v>0</v>
      </c>
      <c r="H713" s="6">
        <v>0</v>
      </c>
    </row>
    <row r="714" spans="1:8" ht="21.95" hidden="1" customHeight="1" x14ac:dyDescent="0.2">
      <c r="A714" s="334"/>
      <c r="B714" s="315"/>
      <c r="C714" s="205" t="s">
        <v>556</v>
      </c>
      <c r="D714" s="103">
        <v>0</v>
      </c>
      <c r="E714" s="103">
        <v>0</v>
      </c>
      <c r="F714" s="103">
        <v>0</v>
      </c>
      <c r="G714" s="103">
        <v>0</v>
      </c>
      <c r="H714" s="6">
        <v>0</v>
      </c>
    </row>
    <row r="715" spans="1:8" ht="21.95" hidden="1" customHeight="1" x14ac:dyDescent="0.2">
      <c r="A715" s="334"/>
      <c r="B715" s="315"/>
      <c r="C715" s="205" t="s">
        <v>557</v>
      </c>
      <c r="D715" s="103">
        <v>0</v>
      </c>
      <c r="E715" s="103">
        <v>0</v>
      </c>
      <c r="F715" s="103">
        <v>0</v>
      </c>
      <c r="G715" s="103">
        <v>0</v>
      </c>
      <c r="H715" s="6">
        <v>0</v>
      </c>
    </row>
    <row r="716" spans="1:8" ht="21.95" hidden="1" customHeight="1" x14ac:dyDescent="0.2">
      <c r="A716" s="335"/>
      <c r="B716" s="316"/>
      <c r="C716" s="205" t="s">
        <v>558</v>
      </c>
      <c r="D716" s="103">
        <v>0</v>
      </c>
      <c r="E716" s="103">
        <v>0</v>
      </c>
      <c r="F716" s="103">
        <v>0</v>
      </c>
      <c r="G716" s="103">
        <v>0</v>
      </c>
      <c r="H716" s="6">
        <v>0</v>
      </c>
    </row>
    <row r="717" spans="1:8" s="47" customFormat="1" ht="21.95" hidden="1" customHeight="1" x14ac:dyDescent="0.2">
      <c r="A717" s="333" t="s">
        <v>191</v>
      </c>
      <c r="B717" s="320" t="s">
        <v>968</v>
      </c>
      <c r="C717" s="204" t="s">
        <v>554</v>
      </c>
      <c r="D717" s="103">
        <f>D718+D719+D720+D721</f>
        <v>0</v>
      </c>
      <c r="E717" s="103">
        <f>E718+E719+E720+E721</f>
        <v>0</v>
      </c>
      <c r="F717" s="103">
        <f>F718+F719+F720+F721</f>
        <v>0</v>
      </c>
      <c r="G717" s="103">
        <f>G718+G719+G720+G721</f>
        <v>0</v>
      </c>
      <c r="H717" s="6">
        <v>0</v>
      </c>
    </row>
    <row r="718" spans="1:8" s="47" customFormat="1" ht="21.95" hidden="1" customHeight="1" x14ac:dyDescent="0.2">
      <c r="A718" s="334"/>
      <c r="B718" s="315"/>
      <c r="C718" s="205" t="s">
        <v>555</v>
      </c>
      <c r="D718" s="103">
        <v>0</v>
      </c>
      <c r="E718" s="103">
        <v>0</v>
      </c>
      <c r="F718" s="103">
        <v>0</v>
      </c>
      <c r="G718" s="103">
        <v>0</v>
      </c>
      <c r="H718" s="6">
        <v>0</v>
      </c>
    </row>
    <row r="719" spans="1:8" s="47" customFormat="1" ht="21.95" hidden="1" customHeight="1" x14ac:dyDescent="0.2">
      <c r="A719" s="334"/>
      <c r="B719" s="315"/>
      <c r="C719" s="205" t="s">
        <v>556</v>
      </c>
      <c r="D719" s="103">
        <v>0</v>
      </c>
      <c r="E719" s="103">
        <v>0</v>
      </c>
      <c r="F719" s="103">
        <v>0</v>
      </c>
      <c r="G719" s="103">
        <v>0</v>
      </c>
      <c r="H719" s="6">
        <v>0</v>
      </c>
    </row>
    <row r="720" spans="1:8" s="47" customFormat="1" ht="21.95" hidden="1" customHeight="1" x14ac:dyDescent="0.2">
      <c r="A720" s="334"/>
      <c r="B720" s="315"/>
      <c r="C720" s="205" t="s">
        <v>557</v>
      </c>
      <c r="D720" s="103">
        <v>0</v>
      </c>
      <c r="E720" s="103">
        <v>0</v>
      </c>
      <c r="F720" s="103">
        <v>0</v>
      </c>
      <c r="G720" s="103">
        <v>0</v>
      </c>
      <c r="H720" s="6">
        <v>0</v>
      </c>
    </row>
    <row r="721" spans="1:8" s="47" customFormat="1" ht="21.95" hidden="1" customHeight="1" x14ac:dyDescent="0.2">
      <c r="A721" s="335"/>
      <c r="B721" s="316"/>
      <c r="C721" s="205" t="s">
        <v>558</v>
      </c>
      <c r="D721" s="103">
        <v>0</v>
      </c>
      <c r="E721" s="103">
        <v>0</v>
      </c>
      <c r="F721" s="103">
        <v>0</v>
      </c>
      <c r="G721" s="103">
        <v>0</v>
      </c>
      <c r="H721" s="6">
        <v>0</v>
      </c>
    </row>
    <row r="722" spans="1:8" ht="21.95" customHeight="1" x14ac:dyDescent="0.2">
      <c r="A722" s="330" t="s">
        <v>189</v>
      </c>
      <c r="B722" s="314" t="s">
        <v>969</v>
      </c>
      <c r="C722" s="204" t="s">
        <v>554</v>
      </c>
      <c r="D722" s="103">
        <f>D723+D724+D725+D726</f>
        <v>64544</v>
      </c>
      <c r="E722" s="103">
        <f>E723+E724+E725+E726</f>
        <v>100</v>
      </c>
      <c r="F722" s="103">
        <f>F723+F724+F725+F726</f>
        <v>38008.5</v>
      </c>
      <c r="G722" s="103">
        <f>G723+G724+G725+G726</f>
        <v>100</v>
      </c>
      <c r="H722" s="6">
        <f t="shared" si="160"/>
        <v>-41.112264501735254</v>
      </c>
    </row>
    <row r="723" spans="1:8" ht="21.95" customHeight="1" x14ac:dyDescent="0.2">
      <c r="A723" s="330"/>
      <c r="B723" s="315"/>
      <c r="C723" s="205" t="s">
        <v>555</v>
      </c>
      <c r="D723" s="103">
        <v>0</v>
      </c>
      <c r="E723" s="103">
        <f>D723/D722*100</f>
        <v>0</v>
      </c>
      <c r="F723" s="103">
        <v>0</v>
      </c>
      <c r="G723" s="103">
        <f>F723/F722*100</f>
        <v>0</v>
      </c>
      <c r="H723" s="6" t="s">
        <v>84</v>
      </c>
    </row>
    <row r="724" spans="1:8" ht="21.95" customHeight="1" x14ac:dyDescent="0.2">
      <c r="A724" s="330"/>
      <c r="B724" s="315"/>
      <c r="C724" s="205" t="s">
        <v>556</v>
      </c>
      <c r="D724" s="103">
        <v>0</v>
      </c>
      <c r="E724" s="103">
        <f>D724/D722*100</f>
        <v>0</v>
      </c>
      <c r="F724" s="103">
        <v>0</v>
      </c>
      <c r="G724" s="103">
        <f>F724/F722*100</f>
        <v>0</v>
      </c>
      <c r="H724" s="6" t="s">
        <v>84</v>
      </c>
    </row>
    <row r="725" spans="1:8" ht="21.95" customHeight="1" x14ac:dyDescent="0.2">
      <c r="A725" s="330"/>
      <c r="B725" s="315"/>
      <c r="C725" s="205" t="s">
        <v>557</v>
      </c>
      <c r="D725" s="103">
        <v>64544</v>
      </c>
      <c r="E725" s="103">
        <f>D725/D722*100</f>
        <v>100</v>
      </c>
      <c r="F725" s="103">
        <v>38008.5</v>
      </c>
      <c r="G725" s="103">
        <f>F725/F722*100</f>
        <v>100</v>
      </c>
      <c r="H725" s="6">
        <f t="shared" si="160"/>
        <v>-41.112264501735254</v>
      </c>
    </row>
    <row r="726" spans="1:8" ht="21.95" customHeight="1" x14ac:dyDescent="0.2">
      <c r="A726" s="331"/>
      <c r="B726" s="316"/>
      <c r="C726" s="205" t="s">
        <v>558</v>
      </c>
      <c r="D726" s="103">
        <v>0</v>
      </c>
      <c r="E726" s="103">
        <f>D726/D722*100</f>
        <v>0</v>
      </c>
      <c r="F726" s="103">
        <v>0</v>
      </c>
      <c r="G726" s="103">
        <f>F726/F722*100</f>
        <v>0</v>
      </c>
      <c r="H726" s="6" t="s">
        <v>84</v>
      </c>
    </row>
    <row r="727" spans="1:8" ht="21.95" customHeight="1" x14ac:dyDescent="0.2">
      <c r="A727" s="330" t="s">
        <v>190</v>
      </c>
      <c r="B727" s="314" t="s">
        <v>1015</v>
      </c>
      <c r="C727" s="204" t="s">
        <v>554</v>
      </c>
      <c r="D727" s="103">
        <f>D728+D729+D730+D731</f>
        <v>189</v>
      </c>
      <c r="E727" s="103">
        <f>E728+E729+E730+E731</f>
        <v>100</v>
      </c>
      <c r="F727" s="103">
        <f>F728+F729+F730+F731</f>
        <v>51.07</v>
      </c>
      <c r="G727" s="103">
        <f>G728+G729+G730+G731</f>
        <v>100</v>
      </c>
      <c r="H727" s="6">
        <f t="shared" si="160"/>
        <v>-72.978835978835974</v>
      </c>
    </row>
    <row r="728" spans="1:8" ht="21.95" customHeight="1" x14ac:dyDescent="0.2">
      <c r="A728" s="330"/>
      <c r="B728" s="315"/>
      <c r="C728" s="205" t="s">
        <v>555</v>
      </c>
      <c r="D728" s="103">
        <v>0</v>
      </c>
      <c r="E728" s="103">
        <f>D728/D727*100</f>
        <v>0</v>
      </c>
      <c r="F728" s="103">
        <v>0</v>
      </c>
      <c r="G728" s="103">
        <f>F728/F727*100</f>
        <v>0</v>
      </c>
      <c r="H728" s="6" t="s">
        <v>84</v>
      </c>
    </row>
    <row r="729" spans="1:8" ht="21.95" customHeight="1" x14ac:dyDescent="0.2">
      <c r="A729" s="330"/>
      <c r="B729" s="315"/>
      <c r="C729" s="205" t="s">
        <v>556</v>
      </c>
      <c r="D729" s="103">
        <v>0</v>
      </c>
      <c r="E729" s="103">
        <f>D729/D727*100</f>
        <v>0</v>
      </c>
      <c r="F729" s="103">
        <v>0</v>
      </c>
      <c r="G729" s="103">
        <f>F729/F727*100</f>
        <v>0</v>
      </c>
      <c r="H729" s="6" t="s">
        <v>84</v>
      </c>
    </row>
    <row r="730" spans="1:8" ht="21.95" customHeight="1" x14ac:dyDescent="0.2">
      <c r="A730" s="330"/>
      <c r="B730" s="315"/>
      <c r="C730" s="205" t="s">
        <v>557</v>
      </c>
      <c r="D730" s="103">
        <v>189</v>
      </c>
      <c r="E730" s="103">
        <f>D730/D727*100</f>
        <v>100</v>
      </c>
      <c r="F730" s="103">
        <v>51.07</v>
      </c>
      <c r="G730" s="103">
        <f>F730/F727*100</f>
        <v>100</v>
      </c>
      <c r="H730" s="6">
        <f t="shared" si="160"/>
        <v>-72.978835978835974</v>
      </c>
    </row>
    <row r="731" spans="1:8" ht="21.95" customHeight="1" x14ac:dyDescent="0.2">
      <c r="A731" s="331"/>
      <c r="B731" s="316"/>
      <c r="C731" s="205" t="s">
        <v>558</v>
      </c>
      <c r="D731" s="103">
        <v>0</v>
      </c>
      <c r="E731" s="103">
        <f>D731/D727*100</f>
        <v>0</v>
      </c>
      <c r="F731" s="103">
        <v>0</v>
      </c>
      <c r="G731" s="103">
        <f>F731/F727*100</f>
        <v>0</v>
      </c>
      <c r="H731" s="6" t="s">
        <v>84</v>
      </c>
    </row>
    <row r="732" spans="1:8" ht="21.95" customHeight="1" x14ac:dyDescent="0.2">
      <c r="A732" s="330" t="s">
        <v>191</v>
      </c>
      <c r="B732" s="314" t="s">
        <v>584</v>
      </c>
      <c r="C732" s="204" t="s">
        <v>554</v>
      </c>
      <c r="D732" s="103">
        <f>D733+D734+D735+D736</f>
        <v>643</v>
      </c>
      <c r="E732" s="103">
        <f>E733+E734+E735+E736</f>
        <v>100</v>
      </c>
      <c r="F732" s="103">
        <f>F733+F734+F735+F736</f>
        <v>418.17</v>
      </c>
      <c r="G732" s="103">
        <f>G733+G734+G735+G736</f>
        <v>100</v>
      </c>
      <c r="H732" s="6">
        <f t="shared" ref="H732:H795" si="161">F732/D732*100-100</f>
        <v>-34.965785381026436</v>
      </c>
    </row>
    <row r="733" spans="1:8" ht="21.95" customHeight="1" x14ac:dyDescent="0.2">
      <c r="A733" s="330"/>
      <c r="B733" s="315"/>
      <c r="C733" s="205" t="s">
        <v>555</v>
      </c>
      <c r="D733" s="103">
        <v>0</v>
      </c>
      <c r="E733" s="103">
        <f>D733/D732*100</f>
        <v>0</v>
      </c>
      <c r="F733" s="103">
        <v>0</v>
      </c>
      <c r="G733" s="103">
        <f>F733/F732*100</f>
        <v>0</v>
      </c>
      <c r="H733" s="6" t="s">
        <v>84</v>
      </c>
    </row>
    <row r="734" spans="1:8" ht="21.95" customHeight="1" x14ac:dyDescent="0.2">
      <c r="A734" s="330"/>
      <c r="B734" s="315"/>
      <c r="C734" s="205" t="s">
        <v>556</v>
      </c>
      <c r="D734" s="103">
        <v>0</v>
      </c>
      <c r="E734" s="103">
        <f>D734/D732*100</f>
        <v>0</v>
      </c>
      <c r="F734" s="103">
        <v>0</v>
      </c>
      <c r="G734" s="103">
        <f>F734/F732*100</f>
        <v>0</v>
      </c>
      <c r="H734" s="6" t="s">
        <v>84</v>
      </c>
    </row>
    <row r="735" spans="1:8" ht="21.95" customHeight="1" x14ac:dyDescent="0.2">
      <c r="A735" s="330"/>
      <c r="B735" s="315"/>
      <c r="C735" s="205" t="s">
        <v>557</v>
      </c>
      <c r="D735" s="103">
        <v>643</v>
      </c>
      <c r="E735" s="103">
        <f>D735/D732*100</f>
        <v>100</v>
      </c>
      <c r="F735" s="103">
        <v>418.17</v>
      </c>
      <c r="G735" s="103">
        <f>F735/F732*100</f>
        <v>100</v>
      </c>
      <c r="H735" s="6">
        <f t="shared" si="161"/>
        <v>-34.965785381026436</v>
      </c>
    </row>
    <row r="736" spans="1:8" ht="21.95" customHeight="1" x14ac:dyDescent="0.2">
      <c r="A736" s="331"/>
      <c r="B736" s="316"/>
      <c r="C736" s="205" t="s">
        <v>558</v>
      </c>
      <c r="D736" s="103">
        <v>0</v>
      </c>
      <c r="E736" s="103">
        <f>D736/D732*100</f>
        <v>0</v>
      </c>
      <c r="F736" s="103">
        <v>0</v>
      </c>
      <c r="G736" s="103">
        <f>F736/F732*100</f>
        <v>0</v>
      </c>
      <c r="H736" s="6" t="s">
        <v>84</v>
      </c>
    </row>
    <row r="737" spans="1:8" ht="21.95" customHeight="1" x14ac:dyDescent="0.2">
      <c r="A737" s="330" t="s">
        <v>193</v>
      </c>
      <c r="B737" s="314" t="s">
        <v>585</v>
      </c>
      <c r="C737" s="204" t="s">
        <v>554</v>
      </c>
      <c r="D737" s="103">
        <f>D738+D739+D740+D741</f>
        <v>40</v>
      </c>
      <c r="E737" s="103">
        <f>E738+E739+E740+E741</f>
        <v>100</v>
      </c>
      <c r="F737" s="103">
        <f>F738+F739+F740+F741</f>
        <v>13.76</v>
      </c>
      <c r="G737" s="103">
        <f>G738+G739+G740+G741</f>
        <v>100</v>
      </c>
      <c r="H737" s="6">
        <f t="shared" si="161"/>
        <v>-65.599999999999994</v>
      </c>
    </row>
    <row r="738" spans="1:8" ht="21.95" customHeight="1" x14ac:dyDescent="0.2">
      <c r="A738" s="330"/>
      <c r="B738" s="315"/>
      <c r="C738" s="205" t="s">
        <v>555</v>
      </c>
      <c r="D738" s="103">
        <v>0</v>
      </c>
      <c r="E738" s="103">
        <f>D738/D737*100</f>
        <v>0</v>
      </c>
      <c r="F738" s="103">
        <v>0</v>
      </c>
      <c r="G738" s="103">
        <f>F738/F737*100</f>
        <v>0</v>
      </c>
      <c r="H738" s="6" t="s">
        <v>84</v>
      </c>
    </row>
    <row r="739" spans="1:8" ht="21.95" customHeight="1" x14ac:dyDescent="0.2">
      <c r="A739" s="330"/>
      <c r="B739" s="315"/>
      <c r="C739" s="205" t="s">
        <v>556</v>
      </c>
      <c r="D739" s="103">
        <v>0</v>
      </c>
      <c r="E739" s="103">
        <f>D739/D737*100</f>
        <v>0</v>
      </c>
      <c r="F739" s="103">
        <v>0</v>
      </c>
      <c r="G739" s="103">
        <f>F739/F737*100</f>
        <v>0</v>
      </c>
      <c r="H739" s="6" t="s">
        <v>84</v>
      </c>
    </row>
    <row r="740" spans="1:8" ht="21.95" customHeight="1" x14ac:dyDescent="0.2">
      <c r="A740" s="330"/>
      <c r="B740" s="315"/>
      <c r="C740" s="205" t="s">
        <v>557</v>
      </c>
      <c r="D740" s="103">
        <v>40</v>
      </c>
      <c r="E740" s="103">
        <f>D740/D737*100</f>
        <v>100</v>
      </c>
      <c r="F740" s="103">
        <v>13.76</v>
      </c>
      <c r="G740" s="103">
        <f>F740/F737*100</f>
        <v>100</v>
      </c>
      <c r="H740" s="6">
        <f>F740/D740*100-100</f>
        <v>-65.599999999999994</v>
      </c>
    </row>
    <row r="741" spans="1:8" ht="21.95" customHeight="1" x14ac:dyDescent="0.2">
      <c r="A741" s="331"/>
      <c r="B741" s="316"/>
      <c r="C741" s="205" t="s">
        <v>558</v>
      </c>
      <c r="D741" s="103">
        <v>0</v>
      </c>
      <c r="E741" s="103">
        <f>D741/D737*100</f>
        <v>0</v>
      </c>
      <c r="F741" s="103">
        <v>0</v>
      </c>
      <c r="G741" s="103">
        <f>F741/F737*100</f>
        <v>0</v>
      </c>
      <c r="H741" s="6" t="s">
        <v>84</v>
      </c>
    </row>
    <row r="742" spans="1:8" ht="21.95" customHeight="1" x14ac:dyDescent="0.2">
      <c r="A742" s="330" t="s">
        <v>195</v>
      </c>
      <c r="B742" s="314" t="s">
        <v>1014</v>
      </c>
      <c r="C742" s="204" t="s">
        <v>554</v>
      </c>
      <c r="D742" s="103">
        <f>D743+D744+D745+D746</f>
        <v>16004</v>
      </c>
      <c r="E742" s="103">
        <f>E743+E744+E745+E746</f>
        <v>100</v>
      </c>
      <c r="F742" s="103">
        <f>F743+F744+F745+F746</f>
        <v>10346.32</v>
      </c>
      <c r="G742" s="103">
        <f>G743+G744+G745+G746</f>
        <v>100</v>
      </c>
      <c r="H742" s="6">
        <f t="shared" si="161"/>
        <v>-35.351662084478889</v>
      </c>
    </row>
    <row r="743" spans="1:8" ht="21.95" customHeight="1" x14ac:dyDescent="0.2">
      <c r="A743" s="330"/>
      <c r="B743" s="315"/>
      <c r="C743" s="205" t="s">
        <v>555</v>
      </c>
      <c r="D743" s="103">
        <v>0</v>
      </c>
      <c r="E743" s="103">
        <f>D743/D742*100</f>
        <v>0</v>
      </c>
      <c r="F743" s="103">
        <v>0</v>
      </c>
      <c r="G743" s="103">
        <f>F743/F742*100</f>
        <v>0</v>
      </c>
      <c r="H743" s="6" t="s">
        <v>84</v>
      </c>
    </row>
    <row r="744" spans="1:8" ht="21.95" customHeight="1" x14ac:dyDescent="0.2">
      <c r="A744" s="330"/>
      <c r="B744" s="315"/>
      <c r="C744" s="205" t="s">
        <v>556</v>
      </c>
      <c r="D744" s="103">
        <v>0</v>
      </c>
      <c r="E744" s="103">
        <f>D744/D742*100</f>
        <v>0</v>
      </c>
      <c r="F744" s="103">
        <v>0</v>
      </c>
      <c r="G744" s="103">
        <f>F744/F742*100</f>
        <v>0</v>
      </c>
      <c r="H744" s="6" t="s">
        <v>84</v>
      </c>
    </row>
    <row r="745" spans="1:8" ht="21.95" customHeight="1" x14ac:dyDescent="0.2">
      <c r="A745" s="330"/>
      <c r="B745" s="315"/>
      <c r="C745" s="205" t="s">
        <v>557</v>
      </c>
      <c r="D745" s="103">
        <v>16004</v>
      </c>
      <c r="E745" s="103">
        <f>D745/D742*100</f>
        <v>100</v>
      </c>
      <c r="F745" s="103">
        <v>10346.32</v>
      </c>
      <c r="G745" s="103">
        <f>F745/F742*100</f>
        <v>100</v>
      </c>
      <c r="H745" s="6">
        <f t="shared" si="161"/>
        <v>-35.351662084478889</v>
      </c>
    </row>
    <row r="746" spans="1:8" ht="21.95" customHeight="1" x14ac:dyDescent="0.2">
      <c r="A746" s="331"/>
      <c r="B746" s="316"/>
      <c r="C746" s="205" t="s">
        <v>558</v>
      </c>
      <c r="D746" s="103">
        <v>0</v>
      </c>
      <c r="E746" s="103">
        <f>D746/D742*100</f>
        <v>0</v>
      </c>
      <c r="F746" s="103">
        <v>0</v>
      </c>
      <c r="G746" s="103">
        <f>F746/F742*100</f>
        <v>0</v>
      </c>
      <c r="H746" s="6" t="s">
        <v>84</v>
      </c>
    </row>
    <row r="747" spans="1:8" ht="21.95" customHeight="1" x14ac:dyDescent="0.2">
      <c r="A747" s="330" t="s">
        <v>197</v>
      </c>
      <c r="B747" s="314" t="s">
        <v>586</v>
      </c>
      <c r="C747" s="204" t="s">
        <v>554</v>
      </c>
      <c r="D747" s="103">
        <f>D748+D749+D750+D751</f>
        <v>468</v>
      </c>
      <c r="E747" s="103">
        <f>E748+E749+E750+E751</f>
        <v>100</v>
      </c>
      <c r="F747" s="103">
        <f>F748+F749+F750+F751</f>
        <v>141.06</v>
      </c>
      <c r="G747" s="103">
        <f>G748+G749+G750+G751</f>
        <v>100</v>
      </c>
      <c r="H747" s="6">
        <f t="shared" si="161"/>
        <v>-69.858974358974365</v>
      </c>
    </row>
    <row r="748" spans="1:8" ht="21.95" customHeight="1" x14ac:dyDescent="0.2">
      <c r="A748" s="330"/>
      <c r="B748" s="315"/>
      <c r="C748" s="205" t="s">
        <v>555</v>
      </c>
      <c r="D748" s="103">
        <v>0</v>
      </c>
      <c r="E748" s="103">
        <f>D748/D747*100</f>
        <v>0</v>
      </c>
      <c r="F748" s="103">
        <v>0</v>
      </c>
      <c r="G748" s="103">
        <f>F748/F747*100</f>
        <v>0</v>
      </c>
      <c r="H748" s="6" t="s">
        <v>84</v>
      </c>
    </row>
    <row r="749" spans="1:8" ht="21.95" customHeight="1" x14ac:dyDescent="0.2">
      <c r="A749" s="330"/>
      <c r="B749" s="315"/>
      <c r="C749" s="205" t="s">
        <v>556</v>
      </c>
      <c r="D749" s="103">
        <v>0</v>
      </c>
      <c r="E749" s="103">
        <f>D749/D747*100</f>
        <v>0</v>
      </c>
      <c r="F749" s="103">
        <v>0</v>
      </c>
      <c r="G749" s="103">
        <f>F749/F747*100</f>
        <v>0</v>
      </c>
      <c r="H749" s="6" t="s">
        <v>84</v>
      </c>
    </row>
    <row r="750" spans="1:8" ht="21.95" customHeight="1" x14ac:dyDescent="0.2">
      <c r="A750" s="330"/>
      <c r="B750" s="315"/>
      <c r="C750" s="205" t="s">
        <v>557</v>
      </c>
      <c r="D750" s="103">
        <v>468</v>
      </c>
      <c r="E750" s="103">
        <f>D750/D747*100</f>
        <v>100</v>
      </c>
      <c r="F750" s="103">
        <v>141.06</v>
      </c>
      <c r="G750" s="103">
        <f>F750/F747*100</f>
        <v>100</v>
      </c>
      <c r="H750" s="6">
        <f t="shared" si="161"/>
        <v>-69.858974358974365</v>
      </c>
    </row>
    <row r="751" spans="1:8" ht="21.95" customHeight="1" x14ac:dyDescent="0.2">
      <c r="A751" s="331"/>
      <c r="B751" s="316"/>
      <c r="C751" s="205" t="s">
        <v>558</v>
      </c>
      <c r="D751" s="103">
        <v>0</v>
      </c>
      <c r="E751" s="103">
        <f>D751/D747*100</f>
        <v>0</v>
      </c>
      <c r="F751" s="103">
        <v>0</v>
      </c>
      <c r="G751" s="103">
        <f>F751/F747*100</f>
        <v>0</v>
      </c>
      <c r="H751" s="6" t="s">
        <v>84</v>
      </c>
    </row>
    <row r="752" spans="1:8" ht="21.95" customHeight="1" x14ac:dyDescent="0.2">
      <c r="A752" s="330" t="s">
        <v>199</v>
      </c>
      <c r="B752" s="314" t="s">
        <v>587</v>
      </c>
      <c r="C752" s="204" t="s">
        <v>554</v>
      </c>
      <c r="D752" s="103">
        <f>D753+D754+D755+D756</f>
        <v>166</v>
      </c>
      <c r="E752" s="103">
        <f>E753+E754+E755+E756</f>
        <v>100</v>
      </c>
      <c r="F752" s="103">
        <f>F753+F754+F755+F756</f>
        <v>952</v>
      </c>
      <c r="G752" s="103">
        <f>G753+G754+G755+G756</f>
        <v>100</v>
      </c>
      <c r="H752" s="6">
        <f t="shared" si="161"/>
        <v>473.49397590361446</v>
      </c>
    </row>
    <row r="753" spans="1:8" ht="21.95" customHeight="1" x14ac:dyDescent="0.2">
      <c r="A753" s="330"/>
      <c r="B753" s="321"/>
      <c r="C753" s="205" t="s">
        <v>555</v>
      </c>
      <c r="D753" s="103">
        <v>0</v>
      </c>
      <c r="E753" s="103">
        <f>D753/D752*100</f>
        <v>0</v>
      </c>
      <c r="F753" s="103">
        <v>0</v>
      </c>
      <c r="G753" s="103">
        <f>F753/F752*100</f>
        <v>0</v>
      </c>
      <c r="H753" s="6" t="s">
        <v>84</v>
      </c>
    </row>
    <row r="754" spans="1:8" ht="21.95" customHeight="1" x14ac:dyDescent="0.2">
      <c r="A754" s="330"/>
      <c r="B754" s="321"/>
      <c r="C754" s="205" t="s">
        <v>556</v>
      </c>
      <c r="D754" s="103">
        <v>0</v>
      </c>
      <c r="E754" s="103">
        <f>D754/D752*100</f>
        <v>0</v>
      </c>
      <c r="F754" s="103">
        <v>0</v>
      </c>
      <c r="G754" s="103">
        <f>F754/F752*100</f>
        <v>0</v>
      </c>
      <c r="H754" s="6" t="s">
        <v>84</v>
      </c>
    </row>
    <row r="755" spans="1:8" ht="21.95" customHeight="1" x14ac:dyDescent="0.2">
      <c r="A755" s="330"/>
      <c r="B755" s="321"/>
      <c r="C755" s="205" t="s">
        <v>557</v>
      </c>
      <c r="D755" s="103">
        <v>166</v>
      </c>
      <c r="E755" s="103">
        <f>D755/D752*100</f>
        <v>100</v>
      </c>
      <c r="F755" s="103">
        <v>952</v>
      </c>
      <c r="G755" s="103">
        <f>F755/F752*100</f>
        <v>100</v>
      </c>
      <c r="H755" s="6">
        <f t="shared" si="161"/>
        <v>473.49397590361446</v>
      </c>
    </row>
    <row r="756" spans="1:8" ht="21.95" customHeight="1" x14ac:dyDescent="0.2">
      <c r="A756" s="331"/>
      <c r="B756" s="322"/>
      <c r="C756" s="205" t="s">
        <v>558</v>
      </c>
      <c r="D756" s="103">
        <v>0</v>
      </c>
      <c r="E756" s="103">
        <f>D756/D752*100</f>
        <v>0</v>
      </c>
      <c r="F756" s="103">
        <v>0</v>
      </c>
      <c r="G756" s="103">
        <f>F756/F752*100</f>
        <v>0</v>
      </c>
      <c r="H756" s="6" t="s">
        <v>84</v>
      </c>
    </row>
    <row r="757" spans="1:8" ht="21.95" customHeight="1" x14ac:dyDescent="0.2">
      <c r="A757" s="332" t="s">
        <v>201</v>
      </c>
      <c r="B757" s="320" t="s">
        <v>1013</v>
      </c>
      <c r="C757" s="204" t="s">
        <v>554</v>
      </c>
      <c r="D757" s="103">
        <f>D758+D759+D760+D761</f>
        <v>23140</v>
      </c>
      <c r="E757" s="103">
        <f>E758+E759+E760+E761</f>
        <v>100</v>
      </c>
      <c r="F757" s="103">
        <f>F758+F759+F760+F761</f>
        <v>11285</v>
      </c>
      <c r="G757" s="103">
        <f>G758+G759+G760+G761</f>
        <v>100</v>
      </c>
      <c r="H757" s="6">
        <f t="shared" si="161"/>
        <v>-51.23163353500432</v>
      </c>
    </row>
    <row r="758" spans="1:8" ht="21.95" customHeight="1" x14ac:dyDescent="0.2">
      <c r="A758" s="332"/>
      <c r="B758" s="315"/>
      <c r="C758" s="205" t="s">
        <v>555</v>
      </c>
      <c r="D758" s="103">
        <v>0</v>
      </c>
      <c r="E758" s="103">
        <f>D758/D757*100</f>
        <v>0</v>
      </c>
      <c r="F758" s="103">
        <v>0</v>
      </c>
      <c r="G758" s="103">
        <f>F758/F757*100</f>
        <v>0</v>
      </c>
      <c r="H758" s="6" t="s">
        <v>84</v>
      </c>
    </row>
    <row r="759" spans="1:8" ht="21.95" customHeight="1" x14ac:dyDescent="0.2">
      <c r="A759" s="332"/>
      <c r="B759" s="315"/>
      <c r="C759" s="205" t="s">
        <v>556</v>
      </c>
      <c r="D759" s="103">
        <v>0</v>
      </c>
      <c r="E759" s="103">
        <f>D759/D757*100</f>
        <v>0</v>
      </c>
      <c r="F759" s="103">
        <v>0</v>
      </c>
      <c r="G759" s="103">
        <f>F759/F757*100</f>
        <v>0</v>
      </c>
      <c r="H759" s="6" t="s">
        <v>84</v>
      </c>
    </row>
    <row r="760" spans="1:8" ht="21.95" customHeight="1" x14ac:dyDescent="0.2">
      <c r="A760" s="332"/>
      <c r="B760" s="315"/>
      <c r="C760" s="205" t="s">
        <v>557</v>
      </c>
      <c r="D760" s="103">
        <v>23140</v>
      </c>
      <c r="E760" s="103">
        <f>D760/D757*100</f>
        <v>100</v>
      </c>
      <c r="F760" s="103">
        <v>11285</v>
      </c>
      <c r="G760" s="103">
        <f>F760/F757*100</f>
        <v>100</v>
      </c>
      <c r="H760" s="6">
        <f t="shared" si="161"/>
        <v>-51.23163353500432</v>
      </c>
    </row>
    <row r="761" spans="1:8" ht="21.95" customHeight="1" x14ac:dyDescent="0.2">
      <c r="A761" s="332"/>
      <c r="B761" s="316"/>
      <c r="C761" s="205" t="s">
        <v>558</v>
      </c>
      <c r="D761" s="103">
        <v>0</v>
      </c>
      <c r="E761" s="103">
        <f>D761/D757*100</f>
        <v>0</v>
      </c>
      <c r="F761" s="103">
        <v>0</v>
      </c>
      <c r="G761" s="103">
        <f>F761/F757*100</f>
        <v>0</v>
      </c>
      <c r="H761" s="6" t="s">
        <v>84</v>
      </c>
    </row>
    <row r="762" spans="1:8" ht="33.75" customHeight="1" x14ac:dyDescent="0.2">
      <c r="A762" s="332" t="s">
        <v>203</v>
      </c>
      <c r="B762" s="320" t="s">
        <v>1012</v>
      </c>
      <c r="C762" s="204" t="s">
        <v>554</v>
      </c>
      <c r="D762" s="103">
        <f>D763+D764+D765+D766</f>
        <v>214</v>
      </c>
      <c r="E762" s="103">
        <f>E763+E764+E765+E766</f>
        <v>100</v>
      </c>
      <c r="F762" s="103">
        <f>F763+F764+F765+F766</f>
        <v>159.63</v>
      </c>
      <c r="G762" s="103">
        <f>G763+G764+G765+G766</f>
        <v>100</v>
      </c>
      <c r="H762" s="6">
        <f t="shared" si="161"/>
        <v>-25.40654205607477</v>
      </c>
    </row>
    <row r="763" spans="1:8" ht="27.75" customHeight="1" x14ac:dyDescent="0.2">
      <c r="A763" s="332"/>
      <c r="B763" s="315"/>
      <c r="C763" s="205" t="s">
        <v>555</v>
      </c>
      <c r="D763" s="103">
        <v>0</v>
      </c>
      <c r="E763" s="103">
        <f>D763/D762*100</f>
        <v>0</v>
      </c>
      <c r="F763" s="103">
        <v>0</v>
      </c>
      <c r="G763" s="103">
        <f>F763/F762*100</f>
        <v>0</v>
      </c>
      <c r="H763" s="6" t="s">
        <v>84</v>
      </c>
    </row>
    <row r="764" spans="1:8" ht="27.75" customHeight="1" x14ac:dyDescent="0.2">
      <c r="A764" s="332"/>
      <c r="B764" s="315"/>
      <c r="C764" s="205" t="s">
        <v>556</v>
      </c>
      <c r="D764" s="103">
        <v>0</v>
      </c>
      <c r="E764" s="103">
        <f>D764/D762*100</f>
        <v>0</v>
      </c>
      <c r="F764" s="103">
        <v>0</v>
      </c>
      <c r="G764" s="103">
        <f>F764/F762*100</f>
        <v>0</v>
      </c>
      <c r="H764" s="6" t="s">
        <v>84</v>
      </c>
    </row>
    <row r="765" spans="1:8" ht="27.75" customHeight="1" x14ac:dyDescent="0.2">
      <c r="A765" s="332"/>
      <c r="B765" s="315"/>
      <c r="C765" s="205" t="s">
        <v>557</v>
      </c>
      <c r="D765" s="103">
        <v>214</v>
      </c>
      <c r="E765" s="103">
        <f>D765/D762*100</f>
        <v>100</v>
      </c>
      <c r="F765" s="103">
        <v>159.63</v>
      </c>
      <c r="G765" s="103">
        <f>F765/F762*100</f>
        <v>100</v>
      </c>
      <c r="H765" s="6">
        <f t="shared" si="161"/>
        <v>-25.40654205607477</v>
      </c>
    </row>
    <row r="766" spans="1:8" ht="27.75" customHeight="1" x14ac:dyDescent="0.2">
      <c r="A766" s="332"/>
      <c r="B766" s="316"/>
      <c r="C766" s="205" t="s">
        <v>558</v>
      </c>
      <c r="D766" s="103">
        <v>0</v>
      </c>
      <c r="E766" s="103">
        <f>D766/D762*100</f>
        <v>0</v>
      </c>
      <c r="F766" s="103">
        <v>0</v>
      </c>
      <c r="G766" s="103">
        <f>F766/F762*100</f>
        <v>0</v>
      </c>
      <c r="H766" s="6" t="s">
        <v>84</v>
      </c>
    </row>
    <row r="767" spans="1:8" ht="21.95" customHeight="1" x14ac:dyDescent="0.2">
      <c r="A767" s="330" t="s">
        <v>205</v>
      </c>
      <c r="B767" s="326" t="s">
        <v>1011</v>
      </c>
      <c r="C767" s="204" t="s">
        <v>554</v>
      </c>
      <c r="D767" s="103">
        <f>D768+D769+D770+D771</f>
        <v>693</v>
      </c>
      <c r="E767" s="103">
        <f>E768+E769+E770+E771</f>
        <v>100</v>
      </c>
      <c r="F767" s="103">
        <f>F768+F769+F770+F771</f>
        <v>476.99</v>
      </c>
      <c r="G767" s="103">
        <f>G768+G769+G770+G771</f>
        <v>100</v>
      </c>
      <c r="H767" s="6">
        <f t="shared" si="161"/>
        <v>-31.170274170274169</v>
      </c>
    </row>
    <row r="768" spans="1:8" ht="21.95" customHeight="1" x14ac:dyDescent="0.2">
      <c r="A768" s="330"/>
      <c r="B768" s="315"/>
      <c r="C768" s="205" t="s">
        <v>555</v>
      </c>
      <c r="D768" s="103">
        <v>0</v>
      </c>
      <c r="E768" s="103">
        <f>D768/D767*100</f>
        <v>0</v>
      </c>
      <c r="F768" s="103">
        <v>0</v>
      </c>
      <c r="G768" s="103">
        <f>F768/F767*100</f>
        <v>0</v>
      </c>
      <c r="H768" s="6" t="s">
        <v>84</v>
      </c>
    </row>
    <row r="769" spans="1:8" ht="21.95" customHeight="1" x14ac:dyDescent="0.2">
      <c r="A769" s="330"/>
      <c r="B769" s="315"/>
      <c r="C769" s="205" t="s">
        <v>556</v>
      </c>
      <c r="D769" s="103">
        <v>0</v>
      </c>
      <c r="E769" s="103">
        <f>D769/D767*100</f>
        <v>0</v>
      </c>
      <c r="F769" s="103">
        <v>0</v>
      </c>
      <c r="G769" s="103">
        <f>F769/F767*100</f>
        <v>0</v>
      </c>
      <c r="H769" s="6" t="s">
        <v>84</v>
      </c>
    </row>
    <row r="770" spans="1:8" ht="21.95" customHeight="1" x14ac:dyDescent="0.2">
      <c r="A770" s="330"/>
      <c r="B770" s="315"/>
      <c r="C770" s="205" t="s">
        <v>557</v>
      </c>
      <c r="D770" s="103">
        <v>693</v>
      </c>
      <c r="E770" s="103">
        <f>D770/D767*100</f>
        <v>100</v>
      </c>
      <c r="F770" s="103">
        <v>476.99</v>
      </c>
      <c r="G770" s="103">
        <f>F770/F767*100</f>
        <v>100</v>
      </c>
      <c r="H770" s="6">
        <f t="shared" si="161"/>
        <v>-31.170274170274169</v>
      </c>
    </row>
    <row r="771" spans="1:8" ht="21.95" customHeight="1" x14ac:dyDescent="0.2">
      <c r="A771" s="331"/>
      <c r="B771" s="316"/>
      <c r="C771" s="205" t="s">
        <v>558</v>
      </c>
      <c r="D771" s="103">
        <v>0</v>
      </c>
      <c r="E771" s="103">
        <f>D771/D767*100</f>
        <v>0</v>
      </c>
      <c r="F771" s="103">
        <v>0</v>
      </c>
      <c r="G771" s="103">
        <f>F771/F767*100</f>
        <v>0</v>
      </c>
      <c r="H771" s="6" t="s">
        <v>84</v>
      </c>
    </row>
    <row r="772" spans="1:8" ht="21.95" customHeight="1" x14ac:dyDescent="0.2">
      <c r="A772" s="330" t="s">
        <v>208</v>
      </c>
      <c r="B772" s="314" t="s">
        <v>1095</v>
      </c>
      <c r="C772" s="204" t="s">
        <v>554</v>
      </c>
      <c r="D772" s="103">
        <f>D773+D774+D775+D776</f>
        <v>2991</v>
      </c>
      <c r="E772" s="103">
        <f>E773+E774+E775+E776</f>
        <v>100</v>
      </c>
      <c r="F772" s="103">
        <f>F773+F774+F775+F776</f>
        <v>2241.7399999999998</v>
      </c>
      <c r="G772" s="103">
        <f>G773+G774+G775+G776</f>
        <v>100</v>
      </c>
      <c r="H772" s="6">
        <f t="shared" si="161"/>
        <v>-25.050484787696419</v>
      </c>
    </row>
    <row r="773" spans="1:8" ht="21.95" customHeight="1" x14ac:dyDescent="0.2">
      <c r="A773" s="330"/>
      <c r="B773" s="315"/>
      <c r="C773" s="205" t="s">
        <v>555</v>
      </c>
      <c r="D773" s="103">
        <v>0</v>
      </c>
      <c r="E773" s="103">
        <f>D773/D772*100</f>
        <v>0</v>
      </c>
      <c r="F773" s="103">
        <v>0</v>
      </c>
      <c r="G773" s="103">
        <f>F773/F772*100</f>
        <v>0</v>
      </c>
      <c r="H773" s="6" t="s">
        <v>84</v>
      </c>
    </row>
    <row r="774" spans="1:8" ht="21.95" customHeight="1" x14ac:dyDescent="0.2">
      <c r="A774" s="330"/>
      <c r="B774" s="315"/>
      <c r="C774" s="205" t="s">
        <v>556</v>
      </c>
      <c r="D774" s="103">
        <v>0</v>
      </c>
      <c r="E774" s="103">
        <f>D774/D772*100</f>
        <v>0</v>
      </c>
      <c r="F774" s="103">
        <v>0</v>
      </c>
      <c r="G774" s="103">
        <f>F774/F772*100</f>
        <v>0</v>
      </c>
      <c r="H774" s="6" t="s">
        <v>84</v>
      </c>
    </row>
    <row r="775" spans="1:8" ht="21.95" customHeight="1" x14ac:dyDescent="0.2">
      <c r="A775" s="330"/>
      <c r="B775" s="315"/>
      <c r="C775" s="205" t="s">
        <v>557</v>
      </c>
      <c r="D775" s="103">
        <v>2991</v>
      </c>
      <c r="E775" s="103">
        <f>D775/D772*100</f>
        <v>100</v>
      </c>
      <c r="F775" s="103">
        <v>2241.7399999999998</v>
      </c>
      <c r="G775" s="103">
        <f>F775/F772*100</f>
        <v>100</v>
      </c>
      <c r="H775" s="6">
        <f t="shared" si="161"/>
        <v>-25.050484787696419</v>
      </c>
    </row>
    <row r="776" spans="1:8" ht="21.95" customHeight="1" x14ac:dyDescent="0.2">
      <c r="A776" s="331"/>
      <c r="B776" s="316"/>
      <c r="C776" s="205" t="s">
        <v>558</v>
      </c>
      <c r="D776" s="103">
        <v>0</v>
      </c>
      <c r="E776" s="103">
        <f>D776/D772*100</f>
        <v>0</v>
      </c>
      <c r="F776" s="103">
        <v>0</v>
      </c>
      <c r="G776" s="103">
        <f>F776/F772*100</f>
        <v>0</v>
      </c>
      <c r="H776" s="6" t="s">
        <v>84</v>
      </c>
    </row>
    <row r="777" spans="1:8" ht="21.95" customHeight="1" x14ac:dyDescent="0.2">
      <c r="A777" s="330" t="s">
        <v>210</v>
      </c>
      <c r="B777" s="314" t="s">
        <v>1096</v>
      </c>
      <c r="C777" s="204" t="s">
        <v>554</v>
      </c>
      <c r="D777" s="103">
        <f>D778+D779+D780+D781</f>
        <v>2447</v>
      </c>
      <c r="E777" s="103">
        <f>E778+E779+E780+E781</f>
        <v>100</v>
      </c>
      <c r="F777" s="103">
        <f>F778+F779+F780+F781</f>
        <v>1134.93</v>
      </c>
      <c r="G777" s="103">
        <f>G778+G779+G780+G781</f>
        <v>100</v>
      </c>
      <c r="H777" s="6">
        <f t="shared" si="161"/>
        <v>-53.619534123416422</v>
      </c>
    </row>
    <row r="778" spans="1:8" ht="21.95" customHeight="1" x14ac:dyDescent="0.2">
      <c r="A778" s="330"/>
      <c r="B778" s="315"/>
      <c r="C778" s="205" t="s">
        <v>555</v>
      </c>
      <c r="D778" s="103">
        <v>0</v>
      </c>
      <c r="E778" s="103">
        <f>D778/D777*100</f>
        <v>0</v>
      </c>
      <c r="F778" s="103">
        <v>0</v>
      </c>
      <c r="G778" s="103">
        <f>F778/F777*100</f>
        <v>0</v>
      </c>
      <c r="H778" s="6" t="s">
        <v>84</v>
      </c>
    </row>
    <row r="779" spans="1:8" ht="21.95" customHeight="1" x14ac:dyDescent="0.2">
      <c r="A779" s="330"/>
      <c r="B779" s="315"/>
      <c r="C779" s="205" t="s">
        <v>556</v>
      </c>
      <c r="D779" s="103">
        <v>2447</v>
      </c>
      <c r="E779" s="103">
        <f>D779/D777*100</f>
        <v>100</v>
      </c>
      <c r="F779" s="103">
        <v>1134.93</v>
      </c>
      <c r="G779" s="103">
        <f>F779/F777*100</f>
        <v>100</v>
      </c>
      <c r="H779" s="6">
        <f t="shared" si="161"/>
        <v>-53.619534123416422</v>
      </c>
    </row>
    <row r="780" spans="1:8" ht="21.95" customHeight="1" x14ac:dyDescent="0.2">
      <c r="A780" s="330"/>
      <c r="B780" s="315"/>
      <c r="C780" s="205" t="s">
        <v>557</v>
      </c>
      <c r="D780" s="103">
        <v>0</v>
      </c>
      <c r="E780" s="103">
        <f>D780/D777*100</f>
        <v>0</v>
      </c>
      <c r="F780" s="103">
        <v>0</v>
      </c>
      <c r="G780" s="103">
        <f>F780/F777*100</f>
        <v>0</v>
      </c>
      <c r="H780" s="6" t="s">
        <v>84</v>
      </c>
    </row>
    <row r="781" spans="1:8" ht="21.95" customHeight="1" x14ac:dyDescent="0.2">
      <c r="A781" s="331"/>
      <c r="B781" s="316"/>
      <c r="C781" s="205" t="s">
        <v>558</v>
      </c>
      <c r="D781" s="103">
        <v>0</v>
      </c>
      <c r="E781" s="103">
        <f>D781/D777*100</f>
        <v>0</v>
      </c>
      <c r="F781" s="103">
        <v>0</v>
      </c>
      <c r="G781" s="103">
        <f>F781/F777*100</f>
        <v>0</v>
      </c>
      <c r="H781" s="6" t="s">
        <v>84</v>
      </c>
    </row>
    <row r="782" spans="1:8" ht="21.95" customHeight="1" x14ac:dyDescent="0.2">
      <c r="A782" s="312" t="s">
        <v>212</v>
      </c>
      <c r="B782" s="314" t="s">
        <v>216</v>
      </c>
      <c r="C782" s="204" t="s">
        <v>554</v>
      </c>
      <c r="D782" s="103">
        <f>D783+D784+D785+D786</f>
        <v>30363</v>
      </c>
      <c r="E782" s="103">
        <f>E783+E784+E785+E786</f>
        <v>100</v>
      </c>
      <c r="F782" s="103">
        <f>F783+F784+F785+F786</f>
        <v>19060.52</v>
      </c>
      <c r="G782" s="103">
        <f>G783+G784+G785+G786</f>
        <v>100</v>
      </c>
      <c r="H782" s="6">
        <f t="shared" si="161"/>
        <v>-37.22451668148733</v>
      </c>
    </row>
    <row r="783" spans="1:8" ht="21.95" customHeight="1" x14ac:dyDescent="0.2">
      <c r="A783" s="312"/>
      <c r="B783" s="315"/>
      <c r="C783" s="205" t="s">
        <v>555</v>
      </c>
      <c r="D783" s="103">
        <v>0</v>
      </c>
      <c r="E783" s="103">
        <f>D783/D782*100</f>
        <v>0</v>
      </c>
      <c r="F783" s="103">
        <v>0</v>
      </c>
      <c r="G783" s="103">
        <f>F783/F782*100</f>
        <v>0</v>
      </c>
      <c r="H783" s="6" t="s">
        <v>84</v>
      </c>
    </row>
    <row r="784" spans="1:8" ht="21.95" customHeight="1" x14ac:dyDescent="0.2">
      <c r="A784" s="312"/>
      <c r="B784" s="315"/>
      <c r="C784" s="205" t="s">
        <v>556</v>
      </c>
      <c r="D784" s="103">
        <v>30363</v>
      </c>
      <c r="E784" s="103">
        <f>D784/D782*100</f>
        <v>100</v>
      </c>
      <c r="F784" s="103">
        <v>19060.52</v>
      </c>
      <c r="G784" s="103">
        <f>F784/F782*100</f>
        <v>100</v>
      </c>
      <c r="H784" s="6">
        <f t="shared" si="161"/>
        <v>-37.22451668148733</v>
      </c>
    </row>
    <row r="785" spans="1:8" ht="21.95" customHeight="1" x14ac:dyDescent="0.2">
      <c r="A785" s="312"/>
      <c r="B785" s="315"/>
      <c r="C785" s="205" t="s">
        <v>557</v>
      </c>
      <c r="D785" s="103">
        <v>0</v>
      </c>
      <c r="E785" s="103">
        <f>D785/D782*100</f>
        <v>0</v>
      </c>
      <c r="F785" s="103">
        <v>0</v>
      </c>
      <c r="G785" s="103">
        <f>F785/F782*100</f>
        <v>0</v>
      </c>
      <c r="H785" s="6" t="s">
        <v>84</v>
      </c>
    </row>
    <row r="786" spans="1:8" ht="21.95" customHeight="1" x14ac:dyDescent="0.2">
      <c r="A786" s="313"/>
      <c r="B786" s="316"/>
      <c r="C786" s="205" t="s">
        <v>558</v>
      </c>
      <c r="D786" s="103">
        <v>0</v>
      </c>
      <c r="E786" s="103">
        <f>D786/D782*100</f>
        <v>0</v>
      </c>
      <c r="F786" s="103">
        <v>0</v>
      </c>
      <c r="G786" s="103">
        <f>F786/F782*100</f>
        <v>0</v>
      </c>
      <c r="H786" s="6" t="s">
        <v>84</v>
      </c>
    </row>
    <row r="787" spans="1:8" ht="21.95" customHeight="1" x14ac:dyDescent="0.2">
      <c r="A787" s="312" t="s">
        <v>214</v>
      </c>
      <c r="B787" s="314" t="s">
        <v>1010</v>
      </c>
      <c r="C787" s="204" t="s">
        <v>554</v>
      </c>
      <c r="D787" s="103">
        <f>D788+D789+D790+D791</f>
        <v>52741</v>
      </c>
      <c r="E787" s="103">
        <f>E788+E789+E790+E791</f>
        <v>100</v>
      </c>
      <c r="F787" s="103">
        <f>F788+F789+F790+F791</f>
        <v>37031.270000000004</v>
      </c>
      <c r="G787" s="103">
        <f>G788+G789+G790+G791</f>
        <v>99.999999999999986</v>
      </c>
      <c r="H787" s="6">
        <f t="shared" si="161"/>
        <v>-29.786560740221063</v>
      </c>
    </row>
    <row r="788" spans="1:8" ht="21.95" customHeight="1" x14ac:dyDescent="0.2">
      <c r="A788" s="312"/>
      <c r="B788" s="315"/>
      <c r="C788" s="205" t="s">
        <v>555</v>
      </c>
      <c r="D788" s="103">
        <v>0</v>
      </c>
      <c r="E788" s="103">
        <f>D788/D787*100</f>
        <v>0</v>
      </c>
      <c r="F788" s="103">
        <v>0</v>
      </c>
      <c r="G788" s="103">
        <f>F788/F787*100</f>
        <v>0</v>
      </c>
      <c r="H788" s="6" t="s">
        <v>84</v>
      </c>
    </row>
    <row r="789" spans="1:8" ht="21.95" customHeight="1" x14ac:dyDescent="0.2">
      <c r="A789" s="312"/>
      <c r="B789" s="315"/>
      <c r="C789" s="205" t="s">
        <v>556</v>
      </c>
      <c r="D789" s="103">
        <v>41050</v>
      </c>
      <c r="E789" s="103">
        <f>D789/D787*100</f>
        <v>77.833184808782534</v>
      </c>
      <c r="F789" s="103">
        <v>26283.33</v>
      </c>
      <c r="G789" s="103">
        <f>F789/F787*100</f>
        <v>70.976042679605627</v>
      </c>
      <c r="H789" s="6">
        <f t="shared" si="161"/>
        <v>-35.972399512789281</v>
      </c>
    </row>
    <row r="790" spans="1:8" ht="21.95" customHeight="1" x14ac:dyDescent="0.2">
      <c r="A790" s="312"/>
      <c r="B790" s="315"/>
      <c r="C790" s="205" t="s">
        <v>557</v>
      </c>
      <c r="D790" s="103">
        <v>11691</v>
      </c>
      <c r="E790" s="103">
        <f>D790/D787*100</f>
        <v>22.166815191217459</v>
      </c>
      <c r="F790" s="103">
        <v>10747.94</v>
      </c>
      <c r="G790" s="103">
        <f>F790/F787*100</f>
        <v>29.023957320394356</v>
      </c>
      <c r="H790" s="6" t="s">
        <v>84</v>
      </c>
    </row>
    <row r="791" spans="1:8" ht="21.95" customHeight="1" x14ac:dyDescent="0.2">
      <c r="A791" s="313"/>
      <c r="B791" s="316"/>
      <c r="C791" s="205" t="s">
        <v>558</v>
      </c>
      <c r="D791" s="103">
        <v>0</v>
      </c>
      <c r="E791" s="103">
        <f>D791/D787*100</f>
        <v>0</v>
      </c>
      <c r="F791" s="103">
        <v>0</v>
      </c>
      <c r="G791" s="103">
        <f>F791/F787*100</f>
        <v>0</v>
      </c>
      <c r="H791" s="6" t="s">
        <v>84</v>
      </c>
    </row>
    <row r="792" spans="1:8" ht="21.95" customHeight="1" x14ac:dyDescent="0.2">
      <c r="A792" s="312" t="s">
        <v>215</v>
      </c>
      <c r="B792" s="314" t="s">
        <v>1009</v>
      </c>
      <c r="C792" s="204" t="s">
        <v>554</v>
      </c>
      <c r="D792" s="103">
        <f>D793+D794+D795+D796</f>
        <v>24861</v>
      </c>
      <c r="E792" s="103">
        <f>E793+E794+E795+E796</f>
        <v>100</v>
      </c>
      <c r="F792" s="103">
        <f>F793+F794+F795+F796</f>
        <v>12413.65</v>
      </c>
      <c r="G792" s="103">
        <f>G793+G794+G795+G796</f>
        <v>100</v>
      </c>
      <c r="H792" s="6">
        <f t="shared" si="161"/>
        <v>-50.067776839226099</v>
      </c>
    </row>
    <row r="793" spans="1:8" ht="21.95" customHeight="1" x14ac:dyDescent="0.2">
      <c r="A793" s="312"/>
      <c r="B793" s="315"/>
      <c r="C793" s="205" t="s">
        <v>555</v>
      </c>
      <c r="D793" s="103">
        <v>0</v>
      </c>
      <c r="E793" s="103">
        <f>D793/D792*100</f>
        <v>0</v>
      </c>
      <c r="F793" s="103">
        <v>0</v>
      </c>
      <c r="G793" s="103">
        <f>F793/F792*100</f>
        <v>0</v>
      </c>
      <c r="H793" s="6" t="s">
        <v>84</v>
      </c>
    </row>
    <row r="794" spans="1:8" ht="21.95" customHeight="1" x14ac:dyDescent="0.2">
      <c r="A794" s="312"/>
      <c r="B794" s="315"/>
      <c r="C794" s="205" t="s">
        <v>556</v>
      </c>
      <c r="D794" s="103">
        <v>0</v>
      </c>
      <c r="E794" s="103">
        <f>D794/D792*100</f>
        <v>0</v>
      </c>
      <c r="F794" s="103">
        <v>0</v>
      </c>
      <c r="G794" s="103">
        <f>F794/F792*100</f>
        <v>0</v>
      </c>
      <c r="H794" s="6" t="s">
        <v>84</v>
      </c>
    </row>
    <row r="795" spans="1:8" ht="21.95" customHeight="1" x14ac:dyDescent="0.2">
      <c r="A795" s="312"/>
      <c r="B795" s="315"/>
      <c r="C795" s="205" t="s">
        <v>557</v>
      </c>
      <c r="D795" s="103">
        <v>24861</v>
      </c>
      <c r="E795" s="103">
        <f>D795/D792*100</f>
        <v>100</v>
      </c>
      <c r="F795" s="103">
        <v>12413.65</v>
      </c>
      <c r="G795" s="103">
        <f>F795/F792*100</f>
        <v>100</v>
      </c>
      <c r="H795" s="6">
        <f t="shared" si="161"/>
        <v>-50.067776839226099</v>
      </c>
    </row>
    <row r="796" spans="1:8" ht="21.95" customHeight="1" x14ac:dyDescent="0.2">
      <c r="A796" s="313"/>
      <c r="B796" s="316"/>
      <c r="C796" s="205" t="s">
        <v>558</v>
      </c>
      <c r="D796" s="103">
        <v>0</v>
      </c>
      <c r="E796" s="103">
        <f>D796/D792*100</f>
        <v>0</v>
      </c>
      <c r="F796" s="103">
        <v>0</v>
      </c>
      <c r="G796" s="103">
        <f>F796/F792*100</f>
        <v>0</v>
      </c>
      <c r="H796" s="6" t="s">
        <v>84</v>
      </c>
    </row>
    <row r="797" spans="1:8" ht="21.95" customHeight="1" x14ac:dyDescent="0.2">
      <c r="A797" s="312" t="s">
        <v>217</v>
      </c>
      <c r="B797" s="314" t="s">
        <v>1008</v>
      </c>
      <c r="C797" s="204" t="s">
        <v>554</v>
      </c>
      <c r="D797" s="103">
        <f>D798+D799+D800+D801</f>
        <v>4790</v>
      </c>
      <c r="E797" s="103">
        <f>E798+E799+E800+E801</f>
        <v>100</v>
      </c>
      <c r="F797" s="103">
        <f>F798+F799+F800+F801</f>
        <v>3592.5</v>
      </c>
      <c r="G797" s="103">
        <f>G798+G799+G800+G801</f>
        <v>100</v>
      </c>
      <c r="H797" s="6">
        <f t="shared" ref="H797:H830" si="162">F797/D797*100-100</f>
        <v>-25</v>
      </c>
    </row>
    <row r="798" spans="1:8" ht="21.95" customHeight="1" x14ac:dyDescent="0.2">
      <c r="A798" s="312"/>
      <c r="B798" s="315"/>
      <c r="C798" s="205" t="s">
        <v>555</v>
      </c>
      <c r="D798" s="103">
        <v>0</v>
      </c>
      <c r="E798" s="103">
        <f>D798/D797*100</f>
        <v>0</v>
      </c>
      <c r="F798" s="103">
        <v>0</v>
      </c>
      <c r="G798" s="103">
        <f>F798/F797*100</f>
        <v>0</v>
      </c>
      <c r="H798" s="6" t="s">
        <v>84</v>
      </c>
    </row>
    <row r="799" spans="1:8" ht="21.95" customHeight="1" x14ac:dyDescent="0.2">
      <c r="A799" s="312"/>
      <c r="B799" s="315"/>
      <c r="C799" s="205" t="s">
        <v>556</v>
      </c>
      <c r="D799" s="103">
        <v>0</v>
      </c>
      <c r="E799" s="103">
        <f>D799/D797*100</f>
        <v>0</v>
      </c>
      <c r="F799" s="103">
        <v>0</v>
      </c>
      <c r="G799" s="103">
        <f>F799/F797*100</f>
        <v>0</v>
      </c>
      <c r="H799" s="6" t="s">
        <v>84</v>
      </c>
    </row>
    <row r="800" spans="1:8" ht="21.95" customHeight="1" x14ac:dyDescent="0.2">
      <c r="A800" s="312"/>
      <c r="B800" s="315"/>
      <c r="C800" s="205" t="s">
        <v>557</v>
      </c>
      <c r="D800" s="103">
        <v>4790</v>
      </c>
      <c r="E800" s="103">
        <f>D800/D797*100</f>
        <v>100</v>
      </c>
      <c r="F800" s="103">
        <v>3592.5</v>
      </c>
      <c r="G800" s="103">
        <f>F800/F797*100</f>
        <v>100</v>
      </c>
      <c r="H800" s="6">
        <f>F800/D800*100-100</f>
        <v>-25</v>
      </c>
    </row>
    <row r="801" spans="1:8" ht="21.95" customHeight="1" x14ac:dyDescent="0.2">
      <c r="A801" s="313"/>
      <c r="B801" s="316"/>
      <c r="C801" s="205" t="s">
        <v>558</v>
      </c>
      <c r="D801" s="103">
        <v>0</v>
      </c>
      <c r="E801" s="103">
        <f>D801/D797*100</f>
        <v>0</v>
      </c>
      <c r="F801" s="103">
        <v>0</v>
      </c>
      <c r="G801" s="103">
        <f>F801/F797*100</f>
        <v>0</v>
      </c>
      <c r="H801" s="6" t="s">
        <v>84</v>
      </c>
    </row>
    <row r="802" spans="1:8" ht="25.5" customHeight="1" x14ac:dyDescent="0.2">
      <c r="A802" s="312" t="s">
        <v>219</v>
      </c>
      <c r="B802" s="314" t="s">
        <v>1008</v>
      </c>
      <c r="C802" s="204" t="s">
        <v>554</v>
      </c>
      <c r="D802" s="103">
        <f>D803+D804+D805+D806</f>
        <v>6600</v>
      </c>
      <c r="E802" s="103">
        <f>E803+E804+E805+E806</f>
        <v>100</v>
      </c>
      <c r="F802" s="103">
        <f>F803+F804+F805+F806</f>
        <v>3620.91</v>
      </c>
      <c r="G802" s="103">
        <f>G803+G804+G805+G806</f>
        <v>100</v>
      </c>
      <c r="H802" s="6">
        <f t="shared" si="162"/>
        <v>-45.137727272727282</v>
      </c>
    </row>
    <row r="803" spans="1:8" ht="25.5" customHeight="1" x14ac:dyDescent="0.2">
      <c r="A803" s="312"/>
      <c r="B803" s="315"/>
      <c r="C803" s="205" t="s">
        <v>555</v>
      </c>
      <c r="D803" s="103">
        <v>6600</v>
      </c>
      <c r="E803" s="103">
        <f>D803/D802*100</f>
        <v>100</v>
      </c>
      <c r="F803" s="103">
        <v>3620.91</v>
      </c>
      <c r="G803" s="103">
        <f>F803/F802*100</f>
        <v>100</v>
      </c>
      <c r="H803" s="6">
        <f t="shared" si="162"/>
        <v>-45.137727272727282</v>
      </c>
    </row>
    <row r="804" spans="1:8" ht="25.5" customHeight="1" x14ac:dyDescent="0.2">
      <c r="A804" s="312"/>
      <c r="B804" s="315"/>
      <c r="C804" s="205" t="s">
        <v>556</v>
      </c>
      <c r="D804" s="103">
        <v>0</v>
      </c>
      <c r="E804" s="103">
        <f>D804/D802*100</f>
        <v>0</v>
      </c>
      <c r="F804" s="103">
        <v>0</v>
      </c>
      <c r="G804" s="103">
        <f>F804/F802*100</f>
        <v>0</v>
      </c>
      <c r="H804" s="6" t="s">
        <v>84</v>
      </c>
    </row>
    <row r="805" spans="1:8" ht="25.5" customHeight="1" x14ac:dyDescent="0.2">
      <c r="A805" s="312"/>
      <c r="B805" s="315"/>
      <c r="C805" s="205" t="s">
        <v>557</v>
      </c>
      <c r="D805" s="103">
        <v>0</v>
      </c>
      <c r="E805" s="103">
        <f>D805/D802*100</f>
        <v>0</v>
      </c>
      <c r="F805" s="103">
        <v>0</v>
      </c>
      <c r="G805" s="103">
        <f>F805/F802*100</f>
        <v>0</v>
      </c>
      <c r="H805" s="6" t="s">
        <v>84</v>
      </c>
    </row>
    <row r="806" spans="1:8" ht="25.5" customHeight="1" x14ac:dyDescent="0.2">
      <c r="A806" s="313"/>
      <c r="B806" s="316"/>
      <c r="C806" s="205" t="s">
        <v>558</v>
      </c>
      <c r="D806" s="103">
        <v>0</v>
      </c>
      <c r="E806" s="103">
        <f>D806/D802*100</f>
        <v>0</v>
      </c>
      <c r="F806" s="103">
        <v>0</v>
      </c>
      <c r="G806" s="103">
        <f>F806/F802*100</f>
        <v>0</v>
      </c>
      <c r="H806" s="6" t="s">
        <v>84</v>
      </c>
    </row>
    <row r="807" spans="1:8" ht="21.95" customHeight="1" x14ac:dyDescent="0.2">
      <c r="A807" s="317" t="s">
        <v>220</v>
      </c>
      <c r="B807" s="320" t="s">
        <v>588</v>
      </c>
      <c r="C807" s="204" t="s">
        <v>554</v>
      </c>
      <c r="D807" s="103">
        <f>D808+D809+D810+D811</f>
        <v>14769</v>
      </c>
      <c r="E807" s="103">
        <f>E808+E809+E810+E811</f>
        <v>100</v>
      </c>
      <c r="F807" s="103">
        <f>F808+F809+F810+F811</f>
        <v>9725.01</v>
      </c>
      <c r="G807" s="103">
        <f>G808+G809+G810+G811</f>
        <v>100</v>
      </c>
      <c r="H807" s="6">
        <f t="shared" si="162"/>
        <v>-34.15254925858217</v>
      </c>
    </row>
    <row r="808" spans="1:8" ht="21.95" customHeight="1" x14ac:dyDescent="0.2">
      <c r="A808" s="318"/>
      <c r="B808" s="321"/>
      <c r="C808" s="205" t="s">
        <v>555</v>
      </c>
      <c r="D808" s="103">
        <v>14769</v>
      </c>
      <c r="E808" s="103">
        <f>D808/D807*100</f>
        <v>100</v>
      </c>
      <c r="F808" s="103">
        <v>9725.01</v>
      </c>
      <c r="G808" s="103">
        <f>F808/F807*100</f>
        <v>100</v>
      </c>
      <c r="H808" s="6">
        <f t="shared" si="162"/>
        <v>-34.15254925858217</v>
      </c>
    </row>
    <row r="809" spans="1:8" ht="21.95" customHeight="1" x14ac:dyDescent="0.2">
      <c r="A809" s="318"/>
      <c r="B809" s="321"/>
      <c r="C809" s="205" t="s">
        <v>556</v>
      </c>
      <c r="D809" s="103">
        <v>0</v>
      </c>
      <c r="E809" s="103">
        <f>D809/D807*100</f>
        <v>0</v>
      </c>
      <c r="F809" s="103">
        <v>0</v>
      </c>
      <c r="G809" s="103">
        <f>F809/F807*100</f>
        <v>0</v>
      </c>
      <c r="H809" s="6" t="s">
        <v>84</v>
      </c>
    </row>
    <row r="810" spans="1:8" ht="21.95" customHeight="1" x14ac:dyDescent="0.2">
      <c r="A810" s="318"/>
      <c r="B810" s="321"/>
      <c r="C810" s="205" t="s">
        <v>557</v>
      </c>
      <c r="D810" s="103">
        <v>0</v>
      </c>
      <c r="E810" s="103">
        <f>D810/D807*100</f>
        <v>0</v>
      </c>
      <c r="F810" s="103">
        <v>0</v>
      </c>
      <c r="G810" s="103">
        <f>F810/F807*100</f>
        <v>0</v>
      </c>
      <c r="H810" s="6" t="s">
        <v>84</v>
      </c>
    </row>
    <row r="811" spans="1:8" ht="21.95" customHeight="1" x14ac:dyDescent="0.2">
      <c r="A811" s="319"/>
      <c r="B811" s="322"/>
      <c r="C811" s="205" t="s">
        <v>558</v>
      </c>
      <c r="D811" s="103">
        <v>0</v>
      </c>
      <c r="E811" s="103">
        <f>D811/D807*100</f>
        <v>0</v>
      </c>
      <c r="F811" s="103">
        <v>0</v>
      </c>
      <c r="G811" s="103">
        <f>F811/F807*100</f>
        <v>0</v>
      </c>
      <c r="H811" s="6" t="s">
        <v>84</v>
      </c>
    </row>
    <row r="812" spans="1:8" ht="21.95" customHeight="1" x14ac:dyDescent="0.2">
      <c r="A812" s="312" t="s">
        <v>221</v>
      </c>
      <c r="B812" s="314" t="s">
        <v>589</v>
      </c>
      <c r="C812" s="204" t="s">
        <v>554</v>
      </c>
      <c r="D812" s="103">
        <f>D813+D814+D815+D816</f>
        <v>5751</v>
      </c>
      <c r="E812" s="103">
        <f>E813+E814+E815+E816</f>
        <v>100</v>
      </c>
      <c r="F812" s="103">
        <f>F813+F814+F815+F816</f>
        <v>4077</v>
      </c>
      <c r="G812" s="103">
        <f>G813+G814+G815+G816</f>
        <v>100</v>
      </c>
      <c r="H812" s="6">
        <f t="shared" si="162"/>
        <v>-29.10798122065728</v>
      </c>
    </row>
    <row r="813" spans="1:8" ht="21.95" customHeight="1" x14ac:dyDescent="0.2">
      <c r="A813" s="312"/>
      <c r="B813" s="315"/>
      <c r="C813" s="205" t="s">
        <v>555</v>
      </c>
      <c r="D813" s="103">
        <v>5751</v>
      </c>
      <c r="E813" s="103">
        <f>D813/D812*100</f>
        <v>100</v>
      </c>
      <c r="F813" s="103">
        <v>4077</v>
      </c>
      <c r="G813" s="103">
        <f>F813/F812*100</f>
        <v>100</v>
      </c>
      <c r="H813" s="6">
        <f t="shared" si="162"/>
        <v>-29.10798122065728</v>
      </c>
    </row>
    <row r="814" spans="1:8" ht="21.95" customHeight="1" x14ac:dyDescent="0.2">
      <c r="A814" s="312"/>
      <c r="B814" s="315"/>
      <c r="C814" s="205" t="s">
        <v>556</v>
      </c>
      <c r="D814" s="103">
        <v>0</v>
      </c>
      <c r="E814" s="103">
        <f>D814/D812*100</f>
        <v>0</v>
      </c>
      <c r="F814" s="103">
        <v>0</v>
      </c>
      <c r="G814" s="103">
        <f>F814/F812*100</f>
        <v>0</v>
      </c>
      <c r="H814" s="6" t="s">
        <v>84</v>
      </c>
    </row>
    <row r="815" spans="1:8" ht="21.95" customHeight="1" x14ac:dyDescent="0.2">
      <c r="A815" s="312"/>
      <c r="B815" s="315"/>
      <c r="C815" s="205" t="s">
        <v>557</v>
      </c>
      <c r="D815" s="103">
        <v>0</v>
      </c>
      <c r="E815" s="103">
        <f>D815/D812*100</f>
        <v>0</v>
      </c>
      <c r="F815" s="103">
        <v>0</v>
      </c>
      <c r="G815" s="103">
        <f>F815/F812*100</f>
        <v>0</v>
      </c>
      <c r="H815" s="6" t="s">
        <v>84</v>
      </c>
    </row>
    <row r="816" spans="1:8" ht="21.95" customHeight="1" x14ac:dyDescent="0.2">
      <c r="A816" s="313"/>
      <c r="B816" s="316"/>
      <c r="C816" s="205" t="s">
        <v>558</v>
      </c>
      <c r="D816" s="103">
        <v>0</v>
      </c>
      <c r="E816" s="103">
        <f>D816/D812*100</f>
        <v>0</v>
      </c>
      <c r="F816" s="103">
        <v>0</v>
      </c>
      <c r="G816" s="103">
        <f>F816/F812*100</f>
        <v>0</v>
      </c>
      <c r="H816" s="6" t="s">
        <v>84</v>
      </c>
    </row>
    <row r="817" spans="1:8" ht="21.95" customHeight="1" x14ac:dyDescent="0.2">
      <c r="A817" s="312" t="s">
        <v>222</v>
      </c>
      <c r="B817" s="326" t="s">
        <v>1007</v>
      </c>
      <c r="C817" s="204" t="s">
        <v>554</v>
      </c>
      <c r="D817" s="103">
        <f>D818+D819+D820+D821</f>
        <v>337</v>
      </c>
      <c r="E817" s="103">
        <f>E818+E819+E820+E821</f>
        <v>100</v>
      </c>
      <c r="F817" s="103">
        <f>F818+F819+F820+F821</f>
        <v>256.58999999999997</v>
      </c>
      <c r="G817" s="103">
        <f>G818+G819+G820+G821</f>
        <v>100</v>
      </c>
      <c r="H817" s="6">
        <f t="shared" si="162"/>
        <v>-23.860534124629083</v>
      </c>
    </row>
    <row r="818" spans="1:8" ht="21.95" customHeight="1" x14ac:dyDescent="0.2">
      <c r="A818" s="312"/>
      <c r="B818" s="315"/>
      <c r="C818" s="205" t="s">
        <v>555</v>
      </c>
      <c r="D818" s="103">
        <v>337</v>
      </c>
      <c r="E818" s="103">
        <f>D818/D817*100</f>
        <v>100</v>
      </c>
      <c r="F818" s="103">
        <v>256.58999999999997</v>
      </c>
      <c r="G818" s="103">
        <f>F818/F817*100</f>
        <v>100</v>
      </c>
      <c r="H818" s="6">
        <f t="shared" si="162"/>
        <v>-23.860534124629083</v>
      </c>
    </row>
    <row r="819" spans="1:8" ht="21.95" customHeight="1" x14ac:dyDescent="0.2">
      <c r="A819" s="312"/>
      <c r="B819" s="315"/>
      <c r="C819" s="205" t="s">
        <v>556</v>
      </c>
      <c r="D819" s="103">
        <v>0</v>
      </c>
      <c r="E819" s="103">
        <f>D819/D817*100</f>
        <v>0</v>
      </c>
      <c r="F819" s="103">
        <v>0</v>
      </c>
      <c r="G819" s="103">
        <f>F819/F817*100</f>
        <v>0</v>
      </c>
      <c r="H819" s="6" t="s">
        <v>84</v>
      </c>
    </row>
    <row r="820" spans="1:8" ht="21.95" customHeight="1" x14ac:dyDescent="0.2">
      <c r="A820" s="312"/>
      <c r="B820" s="315"/>
      <c r="C820" s="205" t="s">
        <v>557</v>
      </c>
      <c r="D820" s="103">
        <v>0</v>
      </c>
      <c r="E820" s="103">
        <f>D820/D817*100</f>
        <v>0</v>
      </c>
      <c r="F820" s="103">
        <v>0</v>
      </c>
      <c r="G820" s="103">
        <f>F820/F817*100</f>
        <v>0</v>
      </c>
      <c r="H820" s="6" t="s">
        <v>84</v>
      </c>
    </row>
    <row r="821" spans="1:8" ht="21.95" customHeight="1" x14ac:dyDescent="0.2">
      <c r="A821" s="313"/>
      <c r="B821" s="316"/>
      <c r="C821" s="205" t="s">
        <v>558</v>
      </c>
      <c r="D821" s="103">
        <v>0</v>
      </c>
      <c r="E821" s="103">
        <f>D821/D817*100</f>
        <v>0</v>
      </c>
      <c r="F821" s="103">
        <v>0</v>
      </c>
      <c r="G821" s="103">
        <f>F821/F817*100</f>
        <v>0</v>
      </c>
      <c r="H821" s="6" t="s">
        <v>84</v>
      </c>
    </row>
    <row r="822" spans="1:8" ht="21.95" customHeight="1" x14ac:dyDescent="0.2">
      <c r="A822" s="312" t="s">
        <v>223</v>
      </c>
      <c r="B822" s="314" t="s">
        <v>1006</v>
      </c>
      <c r="C822" s="204" t="s">
        <v>554</v>
      </c>
      <c r="D822" s="103">
        <f>D823+D824+D825+D826</f>
        <v>5454</v>
      </c>
      <c r="E822" s="103">
        <f>E823+E824+E825+E826</f>
        <v>100</v>
      </c>
      <c r="F822" s="103">
        <f>F823+F824+F825+F826</f>
        <v>3243.79</v>
      </c>
      <c r="G822" s="103">
        <f>G823+G824+G825+G826</f>
        <v>100</v>
      </c>
      <c r="H822" s="6">
        <f t="shared" si="162"/>
        <v>-40.524569123579028</v>
      </c>
    </row>
    <row r="823" spans="1:8" ht="21.95" customHeight="1" x14ac:dyDescent="0.2">
      <c r="A823" s="312"/>
      <c r="B823" s="315"/>
      <c r="C823" s="205" t="s">
        <v>555</v>
      </c>
      <c r="D823" s="103">
        <v>0</v>
      </c>
      <c r="E823" s="103">
        <f>D823/D822*100</f>
        <v>0</v>
      </c>
      <c r="F823" s="103">
        <v>0</v>
      </c>
      <c r="G823" s="103">
        <f>F823/F822*100</f>
        <v>0</v>
      </c>
      <c r="H823" s="6" t="s">
        <v>84</v>
      </c>
    </row>
    <row r="824" spans="1:8" ht="21.95" customHeight="1" x14ac:dyDescent="0.2">
      <c r="A824" s="312"/>
      <c r="B824" s="315"/>
      <c r="C824" s="205" t="s">
        <v>556</v>
      </c>
      <c r="D824" s="103">
        <v>5454</v>
      </c>
      <c r="E824" s="103">
        <f>D824/D822*100</f>
        <v>100</v>
      </c>
      <c r="F824" s="103">
        <v>3243.79</v>
      </c>
      <c r="G824" s="103">
        <f>F824/F822*100</f>
        <v>100</v>
      </c>
      <c r="H824" s="6">
        <f t="shared" si="162"/>
        <v>-40.524569123579028</v>
      </c>
    </row>
    <row r="825" spans="1:8" ht="21.95" customHeight="1" x14ac:dyDescent="0.2">
      <c r="A825" s="312"/>
      <c r="B825" s="315"/>
      <c r="C825" s="205" t="s">
        <v>557</v>
      </c>
      <c r="D825" s="103">
        <v>0</v>
      </c>
      <c r="E825" s="103">
        <f>D825/D822*100</f>
        <v>0</v>
      </c>
      <c r="F825" s="103">
        <v>0</v>
      </c>
      <c r="G825" s="103">
        <f>F825/F822*100</f>
        <v>0</v>
      </c>
      <c r="H825" s="6" t="s">
        <v>84</v>
      </c>
    </row>
    <row r="826" spans="1:8" ht="21.95" customHeight="1" x14ac:dyDescent="0.2">
      <c r="A826" s="313"/>
      <c r="B826" s="316"/>
      <c r="C826" s="205" t="s">
        <v>558</v>
      </c>
      <c r="D826" s="103">
        <v>0</v>
      </c>
      <c r="E826" s="103">
        <f>D826/D822*100</f>
        <v>0</v>
      </c>
      <c r="F826" s="103">
        <v>0</v>
      </c>
      <c r="G826" s="103">
        <f>F826/F822*100</f>
        <v>0</v>
      </c>
      <c r="H826" s="6" t="s">
        <v>84</v>
      </c>
    </row>
    <row r="827" spans="1:8" ht="21.95" customHeight="1" x14ac:dyDescent="0.2">
      <c r="A827" s="312" t="s">
        <v>224</v>
      </c>
      <c r="B827" s="326" t="s">
        <v>1005</v>
      </c>
      <c r="C827" s="204" t="s">
        <v>554</v>
      </c>
      <c r="D827" s="103">
        <f>D828+D829+D830+D831</f>
        <v>2249</v>
      </c>
      <c r="E827" s="103">
        <f>E828+E829+E830+E831</f>
        <v>100</v>
      </c>
      <c r="F827" s="103">
        <f>F828+F829+F830+F831</f>
        <v>2008.59</v>
      </c>
      <c r="G827" s="103">
        <f>G828+G829+G830+G831</f>
        <v>100</v>
      </c>
      <c r="H827" s="6">
        <f t="shared" si="162"/>
        <v>-10.689639839928873</v>
      </c>
    </row>
    <row r="828" spans="1:8" ht="21.95" customHeight="1" x14ac:dyDescent="0.2">
      <c r="A828" s="312"/>
      <c r="B828" s="315"/>
      <c r="C828" s="205" t="s">
        <v>555</v>
      </c>
      <c r="D828" s="103">
        <v>0</v>
      </c>
      <c r="E828" s="103">
        <f>D828/D827*100</f>
        <v>0</v>
      </c>
      <c r="F828" s="103">
        <v>0</v>
      </c>
      <c r="G828" s="103">
        <f>F828/F827*100</f>
        <v>0</v>
      </c>
      <c r="H828" s="6" t="s">
        <v>84</v>
      </c>
    </row>
    <row r="829" spans="1:8" ht="21.95" customHeight="1" x14ac:dyDescent="0.2">
      <c r="A829" s="312"/>
      <c r="B829" s="315"/>
      <c r="C829" s="205" t="s">
        <v>556</v>
      </c>
      <c r="D829" s="103">
        <v>0</v>
      </c>
      <c r="E829" s="103">
        <f>D829/D827*100</f>
        <v>0</v>
      </c>
      <c r="F829" s="103">
        <v>0</v>
      </c>
      <c r="G829" s="103">
        <f>F829/F827*100</f>
        <v>0</v>
      </c>
      <c r="H829" s="6" t="s">
        <v>84</v>
      </c>
    </row>
    <row r="830" spans="1:8" ht="21.95" customHeight="1" x14ac:dyDescent="0.2">
      <c r="A830" s="312"/>
      <c r="B830" s="315"/>
      <c r="C830" s="205" t="s">
        <v>557</v>
      </c>
      <c r="D830" s="103">
        <v>2249</v>
      </c>
      <c r="E830" s="103">
        <f>D830/D827*100</f>
        <v>100</v>
      </c>
      <c r="F830" s="103">
        <v>2008.59</v>
      </c>
      <c r="G830" s="103">
        <f>F830/F827*100</f>
        <v>100</v>
      </c>
      <c r="H830" s="6">
        <f t="shared" si="162"/>
        <v>-10.689639839928873</v>
      </c>
    </row>
    <row r="831" spans="1:8" ht="21.95" customHeight="1" x14ac:dyDescent="0.2">
      <c r="A831" s="313"/>
      <c r="B831" s="316"/>
      <c r="C831" s="205" t="s">
        <v>558</v>
      </c>
      <c r="D831" s="103">
        <v>0</v>
      </c>
      <c r="E831" s="103">
        <f>D831/D827*100</f>
        <v>0</v>
      </c>
      <c r="F831" s="103">
        <v>0</v>
      </c>
      <c r="G831" s="103">
        <f>F831/F827*100</f>
        <v>0</v>
      </c>
      <c r="H831" s="6" t="s">
        <v>84</v>
      </c>
    </row>
    <row r="832" spans="1:8" s="47" customFormat="1" ht="21.95" hidden="1" customHeight="1" x14ac:dyDescent="0.2">
      <c r="A832" s="312" t="s">
        <v>226</v>
      </c>
      <c r="B832" s="314" t="s">
        <v>1097</v>
      </c>
      <c r="C832" s="204" t="s">
        <v>554</v>
      </c>
      <c r="D832" s="103">
        <f>D833+D834+D835+D836</f>
        <v>0</v>
      </c>
      <c r="E832" s="103">
        <f>E833+E834+E835+E836</f>
        <v>0</v>
      </c>
      <c r="F832" s="103">
        <f>F833+F834+F835+F836</f>
        <v>0</v>
      </c>
      <c r="G832" s="103">
        <f>G833+G834+G835+G836</f>
        <v>0</v>
      </c>
      <c r="H832" s="6">
        <v>0</v>
      </c>
    </row>
    <row r="833" spans="1:8" s="47" customFormat="1" ht="21.95" hidden="1" customHeight="1" x14ac:dyDescent="0.2">
      <c r="A833" s="312"/>
      <c r="B833" s="315"/>
      <c r="C833" s="205" t="s">
        <v>555</v>
      </c>
      <c r="D833" s="103">
        <v>0</v>
      </c>
      <c r="E833" s="103">
        <v>0</v>
      </c>
      <c r="F833" s="103">
        <v>0</v>
      </c>
      <c r="G833" s="103">
        <v>0</v>
      </c>
      <c r="H833" s="6">
        <v>0</v>
      </c>
    </row>
    <row r="834" spans="1:8" s="47" customFormat="1" ht="21.95" hidden="1" customHeight="1" x14ac:dyDescent="0.2">
      <c r="A834" s="312"/>
      <c r="B834" s="315"/>
      <c r="C834" s="205" t="s">
        <v>556</v>
      </c>
      <c r="D834" s="103">
        <v>0</v>
      </c>
      <c r="E834" s="103">
        <v>0</v>
      </c>
      <c r="F834" s="103">
        <v>0</v>
      </c>
      <c r="G834" s="103">
        <v>0</v>
      </c>
      <c r="H834" s="6">
        <v>0</v>
      </c>
    </row>
    <row r="835" spans="1:8" s="47" customFormat="1" ht="21.95" hidden="1" customHeight="1" x14ac:dyDescent="0.2">
      <c r="A835" s="312"/>
      <c r="B835" s="315"/>
      <c r="C835" s="205" t="s">
        <v>557</v>
      </c>
      <c r="D835" s="103">
        <v>0</v>
      </c>
      <c r="E835" s="103">
        <v>0</v>
      </c>
      <c r="F835" s="103">
        <v>0</v>
      </c>
      <c r="G835" s="103">
        <v>0</v>
      </c>
      <c r="H835" s="6">
        <v>0</v>
      </c>
    </row>
    <row r="836" spans="1:8" s="47" customFormat="1" ht="21.95" hidden="1" customHeight="1" x14ac:dyDescent="0.2">
      <c r="A836" s="313"/>
      <c r="B836" s="316"/>
      <c r="C836" s="205" t="s">
        <v>558</v>
      </c>
      <c r="D836" s="103">
        <v>0</v>
      </c>
      <c r="E836" s="103">
        <v>0</v>
      </c>
      <c r="F836" s="103">
        <v>0</v>
      </c>
      <c r="G836" s="103">
        <v>0</v>
      </c>
      <c r="H836" s="6">
        <v>0</v>
      </c>
    </row>
    <row r="837" spans="1:8" s="47" customFormat="1" ht="21.95" hidden="1" customHeight="1" x14ac:dyDescent="0.2">
      <c r="A837" s="312" t="s">
        <v>1229</v>
      </c>
      <c r="B837" s="314" t="s">
        <v>230</v>
      </c>
      <c r="C837" s="204" t="s">
        <v>554</v>
      </c>
      <c r="D837" s="103">
        <f>D838+D839+D840+D841</f>
        <v>0</v>
      </c>
      <c r="E837" s="103">
        <f>E838+E839+E840+E841</f>
        <v>0</v>
      </c>
      <c r="F837" s="103">
        <f>F838+F839+F840+F841</f>
        <v>0</v>
      </c>
      <c r="G837" s="103">
        <f>G838+G839+G840+G841</f>
        <v>0</v>
      </c>
      <c r="H837" s="6">
        <v>0</v>
      </c>
    </row>
    <row r="838" spans="1:8" s="47" customFormat="1" ht="21.95" hidden="1" customHeight="1" x14ac:dyDescent="0.2">
      <c r="A838" s="312"/>
      <c r="B838" s="315"/>
      <c r="C838" s="205" t="s">
        <v>555</v>
      </c>
      <c r="D838" s="103">
        <v>0</v>
      </c>
      <c r="E838" s="103">
        <v>0</v>
      </c>
      <c r="F838" s="103">
        <v>0</v>
      </c>
      <c r="G838" s="103">
        <v>0</v>
      </c>
      <c r="H838" s="6">
        <v>0</v>
      </c>
    </row>
    <row r="839" spans="1:8" s="47" customFormat="1" ht="21.95" hidden="1" customHeight="1" x14ac:dyDescent="0.2">
      <c r="A839" s="312"/>
      <c r="B839" s="315"/>
      <c r="C839" s="205" t="s">
        <v>556</v>
      </c>
      <c r="D839" s="103">
        <v>0</v>
      </c>
      <c r="E839" s="103">
        <v>0</v>
      </c>
      <c r="F839" s="103">
        <v>0</v>
      </c>
      <c r="G839" s="103">
        <v>0</v>
      </c>
      <c r="H839" s="6">
        <v>0</v>
      </c>
    </row>
    <row r="840" spans="1:8" s="47" customFormat="1" ht="21.95" hidden="1" customHeight="1" x14ac:dyDescent="0.2">
      <c r="A840" s="312"/>
      <c r="B840" s="315"/>
      <c r="C840" s="205" t="s">
        <v>557</v>
      </c>
      <c r="D840" s="103">
        <v>0</v>
      </c>
      <c r="E840" s="103">
        <v>0</v>
      </c>
      <c r="F840" s="103">
        <v>0</v>
      </c>
      <c r="G840" s="103">
        <v>0</v>
      </c>
      <c r="H840" s="6">
        <v>0</v>
      </c>
    </row>
    <row r="841" spans="1:8" s="47" customFormat="1" ht="21.95" hidden="1" customHeight="1" x14ac:dyDescent="0.2">
      <c r="A841" s="313"/>
      <c r="B841" s="316"/>
      <c r="C841" s="205" t="s">
        <v>558</v>
      </c>
      <c r="D841" s="103">
        <v>0</v>
      </c>
      <c r="E841" s="103">
        <v>0</v>
      </c>
      <c r="F841" s="103">
        <v>0</v>
      </c>
      <c r="G841" s="103">
        <v>0</v>
      </c>
      <c r="H841" s="6">
        <v>0</v>
      </c>
    </row>
    <row r="842" spans="1:8" ht="21.95" customHeight="1" x14ac:dyDescent="0.2">
      <c r="A842" s="312" t="s">
        <v>226</v>
      </c>
      <c r="B842" s="320" t="s">
        <v>1004</v>
      </c>
      <c r="C842" s="204" t="s">
        <v>554</v>
      </c>
      <c r="D842" s="103">
        <f>D843+D844+D845+D846</f>
        <v>457</v>
      </c>
      <c r="E842" s="103">
        <f>E843+E844+E845+E846</f>
        <v>100</v>
      </c>
      <c r="F842" s="103">
        <f>F843+F844+F845+F846</f>
        <v>150</v>
      </c>
      <c r="G842" s="103">
        <f>G843+G844+G845+G846</f>
        <v>100</v>
      </c>
      <c r="H842" s="6">
        <f t="shared" ref="H842:H850" si="163">F842/D842*100-100</f>
        <v>-67.177242888402617</v>
      </c>
    </row>
    <row r="843" spans="1:8" ht="21.95" customHeight="1" x14ac:dyDescent="0.2">
      <c r="A843" s="312"/>
      <c r="B843" s="315"/>
      <c r="C843" s="205" t="s">
        <v>555</v>
      </c>
      <c r="D843" s="103">
        <v>0</v>
      </c>
      <c r="E843" s="103">
        <f>D843/D842*100</f>
        <v>0</v>
      </c>
      <c r="F843" s="103">
        <v>0</v>
      </c>
      <c r="G843" s="103">
        <f>F843/F842*100</f>
        <v>0</v>
      </c>
      <c r="H843" s="6" t="s">
        <v>84</v>
      </c>
    </row>
    <row r="844" spans="1:8" ht="21.95" customHeight="1" x14ac:dyDescent="0.2">
      <c r="A844" s="312"/>
      <c r="B844" s="315"/>
      <c r="C844" s="205" t="s">
        <v>556</v>
      </c>
      <c r="D844" s="103">
        <v>0</v>
      </c>
      <c r="E844" s="103">
        <f>D844/D842*100</f>
        <v>0</v>
      </c>
      <c r="F844" s="103">
        <v>0</v>
      </c>
      <c r="G844" s="103">
        <f>F844/F842*100</f>
        <v>0</v>
      </c>
      <c r="H844" s="6" t="s">
        <v>84</v>
      </c>
    </row>
    <row r="845" spans="1:8" ht="21.95" customHeight="1" x14ac:dyDescent="0.2">
      <c r="A845" s="312"/>
      <c r="B845" s="315"/>
      <c r="C845" s="205" t="s">
        <v>557</v>
      </c>
      <c r="D845" s="103">
        <v>457</v>
      </c>
      <c r="E845" s="103">
        <f>D845/D842*100</f>
        <v>100</v>
      </c>
      <c r="F845" s="103">
        <v>150</v>
      </c>
      <c r="G845" s="103">
        <f>F845/F842*100</f>
        <v>100</v>
      </c>
      <c r="H845" s="6">
        <f t="shared" si="163"/>
        <v>-67.177242888402617</v>
      </c>
    </row>
    <row r="846" spans="1:8" ht="21.95" customHeight="1" x14ac:dyDescent="0.2">
      <c r="A846" s="313"/>
      <c r="B846" s="316"/>
      <c r="C846" s="205" t="s">
        <v>558</v>
      </c>
      <c r="D846" s="103">
        <v>0</v>
      </c>
      <c r="E846" s="103">
        <f>D846/D842*100</f>
        <v>0</v>
      </c>
      <c r="F846" s="103">
        <v>0</v>
      </c>
      <c r="G846" s="103">
        <f>F846/F842*100</f>
        <v>0</v>
      </c>
      <c r="H846" s="6" t="s">
        <v>84</v>
      </c>
    </row>
    <row r="847" spans="1:8" ht="21.95" customHeight="1" x14ac:dyDescent="0.2">
      <c r="A847" s="312" t="s">
        <v>228</v>
      </c>
      <c r="B847" s="323" t="s">
        <v>1294</v>
      </c>
      <c r="C847" s="204" t="s">
        <v>554</v>
      </c>
      <c r="D847" s="103">
        <f>D848+D849+D850+D851</f>
        <v>3394</v>
      </c>
      <c r="E847" s="103">
        <f>E848+E849+E850+E851</f>
        <v>100</v>
      </c>
      <c r="F847" s="103">
        <f>F848+F849+F850+F851</f>
        <v>2063.8199999999997</v>
      </c>
      <c r="G847" s="103">
        <f>G848+G849+G850+G851</f>
        <v>100.00000000000001</v>
      </c>
      <c r="H847" s="6">
        <f t="shared" si="163"/>
        <v>-39.192103712433713</v>
      </c>
    </row>
    <row r="848" spans="1:8" ht="21.95" customHeight="1" x14ac:dyDescent="0.2">
      <c r="A848" s="312"/>
      <c r="B848" s="315"/>
      <c r="C848" s="205" t="s">
        <v>555</v>
      </c>
      <c r="D848" s="103">
        <v>0</v>
      </c>
      <c r="E848" s="103">
        <f>D848/D847*100</f>
        <v>0</v>
      </c>
      <c r="F848" s="103">
        <v>0</v>
      </c>
      <c r="G848" s="103">
        <f>F848/F847*100</f>
        <v>0</v>
      </c>
      <c r="H848" s="6" t="s">
        <v>84</v>
      </c>
    </row>
    <row r="849" spans="1:8" ht="21.95" customHeight="1" x14ac:dyDescent="0.2">
      <c r="A849" s="312"/>
      <c r="B849" s="315"/>
      <c r="C849" s="205" t="s">
        <v>556</v>
      </c>
      <c r="D849" s="103">
        <v>1259</v>
      </c>
      <c r="E849" s="103">
        <f>D849/D847*100</f>
        <v>37.094873305833822</v>
      </c>
      <c r="F849" s="103">
        <v>1233.81</v>
      </c>
      <c r="G849" s="103">
        <f>F849/F847*100</f>
        <v>59.782829897956226</v>
      </c>
      <c r="H849" s="6">
        <f t="shared" si="163"/>
        <v>-2.0007942811755441</v>
      </c>
    </row>
    <row r="850" spans="1:8" ht="21.95" customHeight="1" x14ac:dyDescent="0.2">
      <c r="A850" s="312"/>
      <c r="B850" s="315"/>
      <c r="C850" s="205" t="s">
        <v>557</v>
      </c>
      <c r="D850" s="103">
        <v>2135</v>
      </c>
      <c r="E850" s="103">
        <f>D850/D847*100</f>
        <v>62.905126694166178</v>
      </c>
      <c r="F850" s="103">
        <v>830.01</v>
      </c>
      <c r="G850" s="103">
        <f>F850/F847*100</f>
        <v>40.217170102043788</v>
      </c>
      <c r="H850" s="6">
        <f t="shared" si="163"/>
        <v>-61.123653395784544</v>
      </c>
    </row>
    <row r="851" spans="1:8" ht="21.95" customHeight="1" x14ac:dyDescent="0.2">
      <c r="A851" s="313"/>
      <c r="B851" s="316"/>
      <c r="C851" s="205" t="s">
        <v>558</v>
      </c>
      <c r="D851" s="103">
        <v>0</v>
      </c>
      <c r="E851" s="103">
        <f>D851/D847*100</f>
        <v>0</v>
      </c>
      <c r="F851" s="103">
        <v>0</v>
      </c>
      <c r="G851" s="103">
        <f>F851/F847*100</f>
        <v>0</v>
      </c>
      <c r="H851" s="6" t="s">
        <v>84</v>
      </c>
    </row>
    <row r="852" spans="1:8" s="47" customFormat="1" ht="21.95" hidden="1" customHeight="1" x14ac:dyDescent="0.2">
      <c r="A852" s="312" t="s">
        <v>229</v>
      </c>
      <c r="B852" s="320" t="s">
        <v>906</v>
      </c>
      <c r="C852" s="204" t="s">
        <v>554</v>
      </c>
      <c r="D852" s="103">
        <f>D853+D854+D855+D856</f>
        <v>0</v>
      </c>
      <c r="E852" s="103">
        <f>E853+E854+E855+E856</f>
        <v>0</v>
      </c>
      <c r="F852" s="103">
        <f>F853+F854+F855+F856</f>
        <v>0</v>
      </c>
      <c r="G852" s="103">
        <f>G853+G854+G855+G856</f>
        <v>0</v>
      </c>
      <c r="H852" s="6">
        <v>0</v>
      </c>
    </row>
    <row r="853" spans="1:8" s="47" customFormat="1" ht="21.95" hidden="1" customHeight="1" x14ac:dyDescent="0.2">
      <c r="A853" s="312"/>
      <c r="B853" s="315"/>
      <c r="C853" s="205" t="s">
        <v>555</v>
      </c>
      <c r="D853" s="103">
        <v>0</v>
      </c>
      <c r="E853" s="103">
        <v>0</v>
      </c>
      <c r="F853" s="103">
        <v>0</v>
      </c>
      <c r="G853" s="103">
        <v>0</v>
      </c>
      <c r="H853" s="6">
        <v>0</v>
      </c>
    </row>
    <row r="854" spans="1:8" s="47" customFormat="1" ht="21.95" hidden="1" customHeight="1" x14ac:dyDescent="0.2">
      <c r="A854" s="312"/>
      <c r="B854" s="315"/>
      <c r="C854" s="205" t="s">
        <v>556</v>
      </c>
      <c r="D854" s="103">
        <v>0</v>
      </c>
      <c r="E854" s="103">
        <v>0</v>
      </c>
      <c r="F854" s="103">
        <v>0</v>
      </c>
      <c r="G854" s="103">
        <v>0</v>
      </c>
      <c r="H854" s="6">
        <v>0</v>
      </c>
    </row>
    <row r="855" spans="1:8" s="47" customFormat="1" ht="21.95" hidden="1" customHeight="1" x14ac:dyDescent="0.2">
      <c r="A855" s="312"/>
      <c r="B855" s="315"/>
      <c r="C855" s="205" t="s">
        <v>557</v>
      </c>
      <c r="D855" s="103">
        <v>0</v>
      </c>
      <c r="E855" s="103">
        <v>0</v>
      </c>
      <c r="F855" s="103">
        <v>0</v>
      </c>
      <c r="G855" s="103">
        <v>0</v>
      </c>
      <c r="H855" s="6">
        <v>0</v>
      </c>
    </row>
    <row r="856" spans="1:8" s="47" customFormat="1" ht="21.95" hidden="1" customHeight="1" x14ac:dyDescent="0.2">
      <c r="A856" s="313"/>
      <c r="B856" s="316"/>
      <c r="C856" s="205" t="s">
        <v>558</v>
      </c>
      <c r="D856" s="103">
        <v>0</v>
      </c>
      <c r="E856" s="103">
        <v>0</v>
      </c>
      <c r="F856" s="103">
        <v>0</v>
      </c>
      <c r="G856" s="103">
        <v>0</v>
      </c>
      <c r="H856" s="6">
        <v>0</v>
      </c>
    </row>
    <row r="857" spans="1:8" s="47" customFormat="1" ht="21.95" hidden="1" customHeight="1" x14ac:dyDescent="0.2">
      <c r="A857" s="312" t="s">
        <v>984</v>
      </c>
      <c r="B857" s="320" t="s">
        <v>1003</v>
      </c>
      <c r="C857" s="204" t="s">
        <v>554</v>
      </c>
      <c r="D857" s="103">
        <f>D858+D859+D860+D861</f>
        <v>0</v>
      </c>
      <c r="E857" s="103">
        <f>E858+E859+E860+E861</f>
        <v>0</v>
      </c>
      <c r="F857" s="103">
        <f>F858+F859+F860+F861</f>
        <v>0</v>
      </c>
      <c r="G857" s="103">
        <f>G858+G859+G860+G861</f>
        <v>0</v>
      </c>
      <c r="H857" s="6">
        <v>0</v>
      </c>
    </row>
    <row r="858" spans="1:8" s="47" customFormat="1" ht="21.95" hidden="1" customHeight="1" x14ac:dyDescent="0.2">
      <c r="A858" s="312"/>
      <c r="B858" s="315"/>
      <c r="C858" s="205" t="s">
        <v>555</v>
      </c>
      <c r="D858" s="103">
        <v>0</v>
      </c>
      <c r="E858" s="103">
        <v>0</v>
      </c>
      <c r="F858" s="103">
        <v>0</v>
      </c>
      <c r="G858" s="103">
        <v>0</v>
      </c>
      <c r="H858" s="6">
        <v>0</v>
      </c>
    </row>
    <row r="859" spans="1:8" s="47" customFormat="1" ht="21.95" hidden="1" customHeight="1" x14ac:dyDescent="0.2">
      <c r="A859" s="312"/>
      <c r="B859" s="315"/>
      <c r="C859" s="205" t="s">
        <v>556</v>
      </c>
      <c r="D859" s="103">
        <v>0</v>
      </c>
      <c r="E859" s="103">
        <v>0</v>
      </c>
      <c r="F859" s="103">
        <v>0</v>
      </c>
      <c r="G859" s="103">
        <v>0</v>
      </c>
      <c r="H859" s="6">
        <v>0</v>
      </c>
    </row>
    <row r="860" spans="1:8" s="47" customFormat="1" ht="21.95" hidden="1" customHeight="1" x14ac:dyDescent="0.2">
      <c r="A860" s="312"/>
      <c r="B860" s="315"/>
      <c r="C860" s="205" t="s">
        <v>557</v>
      </c>
      <c r="D860" s="103">
        <v>0</v>
      </c>
      <c r="E860" s="103">
        <v>0</v>
      </c>
      <c r="F860" s="103">
        <v>0</v>
      </c>
      <c r="G860" s="103">
        <v>0</v>
      </c>
      <c r="H860" s="6">
        <v>0</v>
      </c>
    </row>
    <row r="861" spans="1:8" s="47" customFormat="1" ht="21.95" hidden="1" customHeight="1" x14ac:dyDescent="0.2">
      <c r="A861" s="313"/>
      <c r="B861" s="316"/>
      <c r="C861" s="205" t="s">
        <v>558</v>
      </c>
      <c r="D861" s="103">
        <v>0</v>
      </c>
      <c r="E861" s="103">
        <v>0</v>
      </c>
      <c r="F861" s="103">
        <v>0</v>
      </c>
      <c r="G861" s="103">
        <v>0</v>
      </c>
      <c r="H861" s="6">
        <v>0</v>
      </c>
    </row>
    <row r="862" spans="1:8" s="37" customFormat="1" ht="21.95" customHeight="1" x14ac:dyDescent="0.2">
      <c r="A862" s="327" t="s">
        <v>231</v>
      </c>
      <c r="B862" s="323" t="s">
        <v>735</v>
      </c>
      <c r="C862" s="209" t="s">
        <v>554</v>
      </c>
      <c r="D862" s="212">
        <f>D863+D864+D865+D866</f>
        <v>113024</v>
      </c>
      <c r="E862" s="212">
        <f>E863+E864+E865+E866</f>
        <v>100.00000000000001</v>
      </c>
      <c r="F862" s="212">
        <f>F863+F864+F865+F866</f>
        <v>75536.09</v>
      </c>
      <c r="G862" s="212">
        <f>G863+G864+G865+G866</f>
        <v>100</v>
      </c>
      <c r="H862" s="213">
        <f t="shared" ref="H862:H877" si="164">F862/D862*100-100</f>
        <v>-33.168097041336353</v>
      </c>
    </row>
    <row r="863" spans="1:8" s="37" customFormat="1" ht="21.95" customHeight="1" x14ac:dyDescent="0.2">
      <c r="A863" s="328"/>
      <c r="B863" s="321"/>
      <c r="C863" s="206" t="s">
        <v>555</v>
      </c>
      <c r="D863" s="212">
        <f t="shared" ref="D863:F866" si="165">D868</f>
        <v>0</v>
      </c>
      <c r="E863" s="212">
        <f>D863/D862*100</f>
        <v>0</v>
      </c>
      <c r="F863" s="212">
        <f t="shared" si="165"/>
        <v>0</v>
      </c>
      <c r="G863" s="212">
        <f>F863/F862*100</f>
        <v>0</v>
      </c>
      <c r="H863" s="213" t="s">
        <v>84</v>
      </c>
    </row>
    <row r="864" spans="1:8" s="37" customFormat="1" ht="21.95" customHeight="1" x14ac:dyDescent="0.2">
      <c r="A864" s="328"/>
      <c r="B864" s="321"/>
      <c r="C864" s="206" t="s">
        <v>556</v>
      </c>
      <c r="D864" s="212">
        <f t="shared" si="165"/>
        <v>0</v>
      </c>
      <c r="E864" s="212">
        <f>D864/D862*100</f>
        <v>0</v>
      </c>
      <c r="F864" s="212">
        <f t="shared" si="165"/>
        <v>0</v>
      </c>
      <c r="G864" s="212">
        <f>F864/F862*100</f>
        <v>0</v>
      </c>
      <c r="H864" s="213" t="s">
        <v>84</v>
      </c>
    </row>
    <row r="865" spans="1:8" s="37" customFormat="1" ht="21.95" customHeight="1" x14ac:dyDescent="0.2">
      <c r="A865" s="328"/>
      <c r="B865" s="321"/>
      <c r="C865" s="206" t="s">
        <v>557</v>
      </c>
      <c r="D865" s="212">
        <f t="shared" si="165"/>
        <v>105314</v>
      </c>
      <c r="E865" s="212">
        <f>D865/D862*100</f>
        <v>93.178439977349953</v>
      </c>
      <c r="F865" s="212">
        <f t="shared" si="165"/>
        <v>70011.86</v>
      </c>
      <c r="G865" s="212">
        <f>F865/F862*100</f>
        <v>92.686634958203427</v>
      </c>
      <c r="H865" s="213">
        <f t="shared" si="164"/>
        <v>-33.520842433104818</v>
      </c>
    </row>
    <row r="866" spans="1:8" s="37" customFormat="1" ht="21.95" customHeight="1" x14ac:dyDescent="0.2">
      <c r="A866" s="329"/>
      <c r="B866" s="322"/>
      <c r="C866" s="206" t="s">
        <v>558</v>
      </c>
      <c r="D866" s="212">
        <f t="shared" si="165"/>
        <v>7710</v>
      </c>
      <c r="E866" s="212">
        <f>D866/D862*100</f>
        <v>6.8215600226500568</v>
      </c>
      <c r="F866" s="212">
        <f t="shared" si="165"/>
        <v>5524.23</v>
      </c>
      <c r="G866" s="212">
        <f>F866/F862*100</f>
        <v>7.313365041796577</v>
      </c>
      <c r="H866" s="213">
        <f t="shared" si="164"/>
        <v>-28.349805447470828</v>
      </c>
    </row>
    <row r="867" spans="1:8" ht="21.95" customHeight="1" x14ac:dyDescent="0.2">
      <c r="A867" s="312" t="s">
        <v>232</v>
      </c>
      <c r="B867" s="314" t="s">
        <v>233</v>
      </c>
      <c r="C867" s="204" t="s">
        <v>554</v>
      </c>
      <c r="D867" s="103">
        <f>D868+D869+D870+D871</f>
        <v>113024</v>
      </c>
      <c r="E867" s="103">
        <f>E868+E869+E870+E871</f>
        <v>100.00000000000001</v>
      </c>
      <c r="F867" s="103">
        <f>F868+F869+F870+F871</f>
        <v>75536.09</v>
      </c>
      <c r="G867" s="103">
        <f>G868+G869+G870+G871</f>
        <v>100</v>
      </c>
      <c r="H867" s="6">
        <f t="shared" si="164"/>
        <v>-33.168097041336353</v>
      </c>
    </row>
    <row r="868" spans="1:8" ht="21.95" customHeight="1" x14ac:dyDescent="0.2">
      <c r="A868" s="312"/>
      <c r="B868" s="315"/>
      <c r="C868" s="205" t="s">
        <v>555</v>
      </c>
      <c r="D868" s="103">
        <v>0</v>
      </c>
      <c r="E868" s="103">
        <f>D868/D867*100</f>
        <v>0</v>
      </c>
      <c r="F868" s="103">
        <v>0</v>
      </c>
      <c r="G868" s="103">
        <f>F868/F867*100</f>
        <v>0</v>
      </c>
      <c r="H868" s="6" t="s">
        <v>84</v>
      </c>
    </row>
    <row r="869" spans="1:8" ht="21.95" customHeight="1" x14ac:dyDescent="0.2">
      <c r="A869" s="312"/>
      <c r="B869" s="315"/>
      <c r="C869" s="205" t="s">
        <v>556</v>
      </c>
      <c r="D869" s="103">
        <v>0</v>
      </c>
      <c r="E869" s="103">
        <f>D869/D867*100</f>
        <v>0</v>
      </c>
      <c r="F869" s="103">
        <v>0</v>
      </c>
      <c r="G869" s="103">
        <f>F869/F867*100</f>
        <v>0</v>
      </c>
      <c r="H869" s="6" t="s">
        <v>84</v>
      </c>
    </row>
    <row r="870" spans="1:8" ht="21.95" customHeight="1" x14ac:dyDescent="0.2">
      <c r="A870" s="312"/>
      <c r="B870" s="315"/>
      <c r="C870" s="205" t="s">
        <v>557</v>
      </c>
      <c r="D870" s="103">
        <v>105314</v>
      </c>
      <c r="E870" s="103">
        <f>D870/D867*100</f>
        <v>93.178439977349953</v>
      </c>
      <c r="F870" s="103">
        <v>70011.86</v>
      </c>
      <c r="G870" s="103">
        <f>F870/F867*100</f>
        <v>92.686634958203427</v>
      </c>
      <c r="H870" s="6">
        <f t="shared" si="164"/>
        <v>-33.520842433104818</v>
      </c>
    </row>
    <row r="871" spans="1:8" ht="21.95" customHeight="1" x14ac:dyDescent="0.2">
      <c r="A871" s="313"/>
      <c r="B871" s="316"/>
      <c r="C871" s="205" t="s">
        <v>558</v>
      </c>
      <c r="D871" s="103">
        <v>7710</v>
      </c>
      <c r="E871" s="103">
        <f>D871/D867*100</f>
        <v>6.8215600226500568</v>
      </c>
      <c r="F871" s="103">
        <v>5524.23</v>
      </c>
      <c r="G871" s="103">
        <f>F871/F867*100</f>
        <v>7.313365041796577</v>
      </c>
      <c r="H871" s="6">
        <f t="shared" si="164"/>
        <v>-28.349805447470828</v>
      </c>
    </row>
    <row r="872" spans="1:8" ht="21.95" customHeight="1" x14ac:dyDescent="0.2">
      <c r="A872" s="324" t="s">
        <v>236</v>
      </c>
      <c r="B872" s="326" t="s">
        <v>736</v>
      </c>
      <c r="C872" s="209" t="s">
        <v>554</v>
      </c>
      <c r="D872" s="212">
        <f>D873+D874+D875+D876</f>
        <v>53225.4</v>
      </c>
      <c r="E872" s="212">
        <f>E873+E874+E875+E876</f>
        <v>99.999999999999986</v>
      </c>
      <c r="F872" s="212">
        <f>F873+F874+F875+F876</f>
        <v>32236.2</v>
      </c>
      <c r="G872" s="212">
        <f>G873+G874+G875+G876</f>
        <v>100</v>
      </c>
      <c r="H872" s="213">
        <f t="shared" si="164"/>
        <v>-39.434555682061564</v>
      </c>
    </row>
    <row r="873" spans="1:8" ht="21.95" customHeight="1" x14ac:dyDescent="0.2">
      <c r="A873" s="324"/>
      <c r="B873" s="321"/>
      <c r="C873" s="206" t="s">
        <v>555</v>
      </c>
      <c r="D873" s="212">
        <f t="shared" ref="D873:F875" si="166">D878+D883+D888</f>
        <v>325</v>
      </c>
      <c r="E873" s="212">
        <f>D873/D872*100</f>
        <v>0.61061072345158518</v>
      </c>
      <c r="F873" s="212">
        <f>F878+F883+F888</f>
        <v>234.65</v>
      </c>
      <c r="G873" s="212">
        <f>F873/F872*100</f>
        <v>0.72790837629745442</v>
      </c>
      <c r="H873" s="213">
        <f t="shared" si="164"/>
        <v>-27.799999999999997</v>
      </c>
    </row>
    <row r="874" spans="1:8" ht="21.95" customHeight="1" x14ac:dyDescent="0.2">
      <c r="A874" s="324"/>
      <c r="B874" s="321"/>
      <c r="C874" s="206" t="s">
        <v>556</v>
      </c>
      <c r="D874" s="212">
        <f t="shared" si="166"/>
        <v>464.4</v>
      </c>
      <c r="E874" s="212">
        <f>D874/D872*100</f>
        <v>0.87251575375666501</v>
      </c>
      <c r="F874" s="212">
        <f t="shared" si="166"/>
        <v>154.43</v>
      </c>
      <c r="G874" s="212">
        <f>F874/F872*100</f>
        <v>0.47905770531266095</v>
      </c>
      <c r="H874" s="213">
        <f t="shared" si="164"/>
        <v>-66.746339362618428</v>
      </c>
    </row>
    <row r="875" spans="1:8" ht="21.95" customHeight="1" x14ac:dyDescent="0.2">
      <c r="A875" s="324"/>
      <c r="B875" s="321"/>
      <c r="C875" s="206" t="s">
        <v>557</v>
      </c>
      <c r="D875" s="212">
        <f t="shared" si="166"/>
        <v>52436</v>
      </c>
      <c r="E875" s="212">
        <f>D875/D872*100</f>
        <v>98.516873522791741</v>
      </c>
      <c r="F875" s="212">
        <f>F880+F885+F890</f>
        <v>31847.119999999999</v>
      </c>
      <c r="G875" s="212">
        <f>F875/F872*100</f>
        <v>98.793033918389881</v>
      </c>
      <c r="H875" s="213">
        <f t="shared" si="164"/>
        <v>-39.264779922190861</v>
      </c>
    </row>
    <row r="876" spans="1:8" ht="21.95" customHeight="1" x14ac:dyDescent="0.2">
      <c r="A876" s="325"/>
      <c r="B876" s="322"/>
      <c r="C876" s="206" t="s">
        <v>558</v>
      </c>
      <c r="D876" s="212">
        <f>D881+D886+D891</f>
        <v>0</v>
      </c>
      <c r="E876" s="212">
        <f>D876/D872*100</f>
        <v>0</v>
      </c>
      <c r="F876" s="212">
        <f>F881+F886+F891</f>
        <v>0</v>
      </c>
      <c r="G876" s="212">
        <f>F876/F872*100</f>
        <v>0</v>
      </c>
      <c r="H876" s="213" t="s">
        <v>84</v>
      </c>
    </row>
    <row r="877" spans="1:8" ht="21.95" customHeight="1" x14ac:dyDescent="0.2">
      <c r="A877" s="312" t="s">
        <v>238</v>
      </c>
      <c r="B877" s="314" t="s">
        <v>239</v>
      </c>
      <c r="C877" s="204" t="s">
        <v>554</v>
      </c>
      <c r="D877" s="103">
        <f>D878+D879+D880+D881</f>
        <v>23456.400000000001</v>
      </c>
      <c r="E877" s="103">
        <f>E878+E879+E880+E881</f>
        <v>100</v>
      </c>
      <c r="F877" s="103">
        <f>F878+F879+F880+F881</f>
        <v>13720.130000000001</v>
      </c>
      <c r="G877" s="103">
        <f>G878+G879+G880+G881</f>
        <v>99.999999999999986</v>
      </c>
      <c r="H877" s="6">
        <f t="shared" si="164"/>
        <v>-41.507946658481266</v>
      </c>
    </row>
    <row r="878" spans="1:8" ht="21.95" customHeight="1" x14ac:dyDescent="0.2">
      <c r="A878" s="312"/>
      <c r="B878" s="315"/>
      <c r="C878" s="205" t="s">
        <v>555</v>
      </c>
      <c r="D878" s="103">
        <v>0</v>
      </c>
      <c r="E878" s="103">
        <f>D878/D877*100</f>
        <v>0</v>
      </c>
      <c r="F878" s="103">
        <v>0</v>
      </c>
      <c r="G878" s="103">
        <f>F878/F877*100</f>
        <v>0</v>
      </c>
      <c r="H878" s="6" t="s">
        <v>84</v>
      </c>
    </row>
    <row r="879" spans="1:8" ht="21.95" customHeight="1" x14ac:dyDescent="0.2">
      <c r="A879" s="312"/>
      <c r="B879" s="315"/>
      <c r="C879" s="205" t="s">
        <v>556</v>
      </c>
      <c r="D879" s="103">
        <v>464.4</v>
      </c>
      <c r="E879" s="103">
        <f>D879/D877*100</f>
        <v>1.9798434542385019</v>
      </c>
      <c r="F879" s="103">
        <v>154.43</v>
      </c>
      <c r="G879" s="103">
        <f>F879/F877*100</f>
        <v>1.1255724253341621</v>
      </c>
      <c r="H879" s="6">
        <f t="shared" ref="H879:H888" si="167">F879/D879*100-100</f>
        <v>-66.746339362618428</v>
      </c>
    </row>
    <row r="880" spans="1:8" ht="21.95" customHeight="1" x14ac:dyDescent="0.2">
      <c r="A880" s="312"/>
      <c r="B880" s="315"/>
      <c r="C880" s="205" t="s">
        <v>557</v>
      </c>
      <c r="D880" s="103">
        <v>22992</v>
      </c>
      <c r="E880" s="103">
        <f>D880/D877*100</f>
        <v>98.020156545761495</v>
      </c>
      <c r="F880" s="103">
        <v>13565.7</v>
      </c>
      <c r="G880" s="103">
        <f>F880/F877*100</f>
        <v>98.87442757466583</v>
      </c>
      <c r="H880" s="6">
        <f t="shared" si="167"/>
        <v>-40.998173277661785</v>
      </c>
    </row>
    <row r="881" spans="1:8" ht="21.95" customHeight="1" x14ac:dyDescent="0.2">
      <c r="A881" s="313"/>
      <c r="B881" s="316"/>
      <c r="C881" s="205" t="s">
        <v>558</v>
      </c>
      <c r="D881" s="103">
        <v>0</v>
      </c>
      <c r="E881" s="103">
        <f>D881/D877*100</f>
        <v>0</v>
      </c>
      <c r="F881" s="103">
        <v>0</v>
      </c>
      <c r="G881" s="103">
        <f>F881/F877*100</f>
        <v>0</v>
      </c>
      <c r="H881" s="6" t="s">
        <v>84</v>
      </c>
    </row>
    <row r="882" spans="1:8" ht="21.95" customHeight="1" x14ac:dyDescent="0.2">
      <c r="A882" s="317" t="s">
        <v>241</v>
      </c>
      <c r="B882" s="320" t="s">
        <v>1292</v>
      </c>
      <c r="C882" s="204" t="s">
        <v>554</v>
      </c>
      <c r="D882" s="103">
        <f>D883+D884+D885+D886</f>
        <v>29444</v>
      </c>
      <c r="E882" s="103">
        <f>E883+E884+E885+E886</f>
        <v>100</v>
      </c>
      <c r="F882" s="103">
        <f>F883+F884+F885+F886</f>
        <v>18281.419999999998</v>
      </c>
      <c r="G882" s="103">
        <f>G883+G884+G885+G886</f>
        <v>100</v>
      </c>
      <c r="H882" s="6">
        <f t="shared" si="167"/>
        <v>-37.911221301453615</v>
      </c>
    </row>
    <row r="883" spans="1:8" ht="21.95" customHeight="1" x14ac:dyDescent="0.2">
      <c r="A883" s="318"/>
      <c r="B883" s="321"/>
      <c r="C883" s="205" t="s">
        <v>555</v>
      </c>
      <c r="D883" s="103">
        <v>0</v>
      </c>
      <c r="E883" s="103">
        <f>D883/D882*100</f>
        <v>0</v>
      </c>
      <c r="F883" s="103">
        <v>0</v>
      </c>
      <c r="G883" s="103">
        <f>F883/F882*100</f>
        <v>0</v>
      </c>
      <c r="H883" s="6" t="s">
        <v>84</v>
      </c>
    </row>
    <row r="884" spans="1:8" ht="21.95" customHeight="1" x14ac:dyDescent="0.2">
      <c r="A884" s="318"/>
      <c r="B884" s="321"/>
      <c r="C884" s="205" t="s">
        <v>556</v>
      </c>
      <c r="D884" s="103">
        <v>0</v>
      </c>
      <c r="E884" s="103">
        <f>D884/D882*100</f>
        <v>0</v>
      </c>
      <c r="F884" s="103">
        <v>0</v>
      </c>
      <c r="G884" s="103">
        <f>F884/F882*100</f>
        <v>0</v>
      </c>
      <c r="H884" s="6" t="s">
        <v>84</v>
      </c>
    </row>
    <row r="885" spans="1:8" ht="21.95" customHeight="1" x14ac:dyDescent="0.2">
      <c r="A885" s="318"/>
      <c r="B885" s="321"/>
      <c r="C885" s="205" t="s">
        <v>557</v>
      </c>
      <c r="D885" s="103">
        <v>29444</v>
      </c>
      <c r="E885" s="103">
        <f>D885/D882*100</f>
        <v>100</v>
      </c>
      <c r="F885" s="103">
        <v>18281.419999999998</v>
      </c>
      <c r="G885" s="103">
        <f>F885/F882*100</f>
        <v>100</v>
      </c>
      <c r="H885" s="6">
        <f t="shared" si="167"/>
        <v>-37.911221301453615</v>
      </c>
    </row>
    <row r="886" spans="1:8" ht="21.95" customHeight="1" x14ac:dyDescent="0.2">
      <c r="A886" s="319"/>
      <c r="B886" s="322"/>
      <c r="C886" s="205" t="s">
        <v>558</v>
      </c>
      <c r="D886" s="103">
        <v>0</v>
      </c>
      <c r="E886" s="103">
        <f>D886/D882*100</f>
        <v>0</v>
      </c>
      <c r="F886" s="103">
        <v>0</v>
      </c>
      <c r="G886" s="103">
        <f>F886/F882*100</f>
        <v>0</v>
      </c>
      <c r="H886" s="6" t="s">
        <v>84</v>
      </c>
    </row>
    <row r="887" spans="1:8" ht="21.95" customHeight="1" x14ac:dyDescent="0.2">
      <c r="A887" s="312" t="s">
        <v>244</v>
      </c>
      <c r="B887" s="314" t="s">
        <v>590</v>
      </c>
      <c r="C887" s="204" t="s">
        <v>554</v>
      </c>
      <c r="D887" s="103">
        <f>D888+D889+D890+D891</f>
        <v>325</v>
      </c>
      <c r="E887" s="103">
        <f>E888+E889+E890+E891</f>
        <v>100</v>
      </c>
      <c r="F887" s="103">
        <f>F888+F889+F890+F891</f>
        <v>234.65</v>
      </c>
      <c r="G887" s="103">
        <f>G888+G889+G890+G891</f>
        <v>100</v>
      </c>
      <c r="H887" s="6">
        <f t="shared" si="167"/>
        <v>-27.799999999999997</v>
      </c>
    </row>
    <row r="888" spans="1:8" ht="21.95" customHeight="1" x14ac:dyDescent="0.2">
      <c r="A888" s="312"/>
      <c r="B888" s="315"/>
      <c r="C888" s="205" t="s">
        <v>555</v>
      </c>
      <c r="D888" s="103">
        <v>325</v>
      </c>
      <c r="E888" s="103">
        <f>D888/D887*100</f>
        <v>100</v>
      </c>
      <c r="F888" s="103">
        <v>234.65</v>
      </c>
      <c r="G888" s="103">
        <f>F888/F887*100</f>
        <v>100</v>
      </c>
      <c r="H888" s="6">
        <f t="shared" si="167"/>
        <v>-27.799999999999997</v>
      </c>
    </row>
    <row r="889" spans="1:8" ht="21.95" customHeight="1" x14ac:dyDescent="0.2">
      <c r="A889" s="312"/>
      <c r="B889" s="315"/>
      <c r="C889" s="205" t="s">
        <v>556</v>
      </c>
      <c r="D889" s="103">
        <v>0</v>
      </c>
      <c r="E889" s="103">
        <f>D889/D887*100</f>
        <v>0</v>
      </c>
      <c r="F889" s="103">
        <v>0</v>
      </c>
      <c r="G889" s="103">
        <v>0</v>
      </c>
      <c r="H889" s="6" t="s">
        <v>84</v>
      </c>
    </row>
    <row r="890" spans="1:8" ht="21.95" customHeight="1" x14ac:dyDescent="0.2">
      <c r="A890" s="312"/>
      <c r="B890" s="315"/>
      <c r="C890" s="205" t="s">
        <v>557</v>
      </c>
      <c r="D890" s="103">
        <v>0</v>
      </c>
      <c r="E890" s="103">
        <f>D890/D887*100</f>
        <v>0</v>
      </c>
      <c r="F890" s="103">
        <v>0</v>
      </c>
      <c r="G890" s="103">
        <v>0</v>
      </c>
      <c r="H890" s="6" t="s">
        <v>84</v>
      </c>
    </row>
    <row r="891" spans="1:8" ht="21.95" customHeight="1" x14ac:dyDescent="0.2">
      <c r="A891" s="313"/>
      <c r="B891" s="316"/>
      <c r="C891" s="205" t="s">
        <v>558</v>
      </c>
      <c r="D891" s="103">
        <v>0</v>
      </c>
      <c r="E891" s="103">
        <f>D891/D887*100</f>
        <v>0</v>
      </c>
      <c r="F891" s="103">
        <v>0</v>
      </c>
      <c r="G891" s="103">
        <v>0</v>
      </c>
      <c r="H891" s="6" t="s">
        <v>84</v>
      </c>
    </row>
    <row r="892" spans="1:8" ht="21.95" customHeight="1" x14ac:dyDescent="0.2">
      <c r="A892" s="324" t="s">
        <v>247</v>
      </c>
      <c r="B892" s="326" t="s">
        <v>1098</v>
      </c>
      <c r="C892" s="209" t="s">
        <v>554</v>
      </c>
      <c r="D892" s="212">
        <f>D897+D902+D907</f>
        <v>7250</v>
      </c>
      <c r="E892" s="212">
        <f>E893+E894+E895+E896</f>
        <v>100</v>
      </c>
      <c r="F892" s="212">
        <f>F897+F902+F907</f>
        <v>6771.67</v>
      </c>
      <c r="G892" s="212">
        <f>G893+G894+G895+G896</f>
        <v>100</v>
      </c>
      <c r="H892" s="213">
        <f t="shared" ref="H892:H900" si="168">F892/D892*100-100</f>
        <v>-6.5976551724137948</v>
      </c>
    </row>
    <row r="893" spans="1:8" ht="21.95" customHeight="1" x14ac:dyDescent="0.2">
      <c r="A893" s="324"/>
      <c r="B893" s="321"/>
      <c r="C893" s="206" t="s">
        <v>555</v>
      </c>
      <c r="D893" s="212">
        <f>D898+D903+D908</f>
        <v>4860</v>
      </c>
      <c r="E893" s="212">
        <f>D893/D892*100</f>
        <v>67.034482758620697</v>
      </c>
      <c r="F893" s="212">
        <f>F898+F903+F908</f>
        <v>4384.84</v>
      </c>
      <c r="G893" s="212">
        <f>F893/F892*100</f>
        <v>64.752712403291952</v>
      </c>
      <c r="H893" s="213">
        <f t="shared" si="168"/>
        <v>-9.7769547325102906</v>
      </c>
    </row>
    <row r="894" spans="1:8" ht="21.95" customHeight="1" x14ac:dyDescent="0.2">
      <c r="A894" s="324"/>
      <c r="B894" s="321"/>
      <c r="C894" s="206" t="s">
        <v>556</v>
      </c>
      <c r="D894" s="212">
        <f>D899+D904+D909</f>
        <v>1770</v>
      </c>
      <c r="E894" s="212">
        <f>D894/D892*100</f>
        <v>24.413793103448274</v>
      </c>
      <c r="F894" s="212">
        <f>F899+F904+F909</f>
        <v>1767.35</v>
      </c>
      <c r="G894" s="212">
        <f>F894/F892*100</f>
        <v>26.099174945028331</v>
      </c>
      <c r="H894" s="213">
        <f t="shared" si="168"/>
        <v>-0.14971751412430478</v>
      </c>
    </row>
    <row r="895" spans="1:8" ht="21.95" customHeight="1" x14ac:dyDescent="0.2">
      <c r="A895" s="324"/>
      <c r="B895" s="321"/>
      <c r="C895" s="206" t="s">
        <v>557</v>
      </c>
      <c r="D895" s="212">
        <f>D900+D905+D910</f>
        <v>620</v>
      </c>
      <c r="E895" s="212">
        <f>D895/D892*100</f>
        <v>8.5517241379310338</v>
      </c>
      <c r="F895" s="212">
        <f>F900+F905+F910</f>
        <v>619.48</v>
      </c>
      <c r="G895" s="212">
        <f>F895/F892*100</f>
        <v>9.1481126516797175</v>
      </c>
      <c r="H895" s="213">
        <f t="shared" si="168"/>
        <v>-8.3870967741930258E-2</v>
      </c>
    </row>
    <row r="896" spans="1:8" ht="21.95" customHeight="1" x14ac:dyDescent="0.2">
      <c r="A896" s="325"/>
      <c r="B896" s="322"/>
      <c r="C896" s="206" t="s">
        <v>558</v>
      </c>
      <c r="D896" s="212">
        <f>D901+D906+D911</f>
        <v>0</v>
      </c>
      <c r="E896" s="212">
        <f>D896/D892*100</f>
        <v>0</v>
      </c>
      <c r="F896" s="212">
        <f>F901+F906+F911</f>
        <v>0</v>
      </c>
      <c r="G896" s="212">
        <f>F896/F892*100</f>
        <v>0</v>
      </c>
      <c r="H896" s="213" t="s">
        <v>84</v>
      </c>
    </row>
    <row r="897" spans="1:8" ht="21.95" customHeight="1" x14ac:dyDescent="0.2">
      <c r="A897" s="312" t="s">
        <v>248</v>
      </c>
      <c r="B897" s="314" t="s">
        <v>1002</v>
      </c>
      <c r="C897" s="204" t="s">
        <v>554</v>
      </c>
      <c r="D897" s="103">
        <f>D898+D899+D900+D901</f>
        <v>3043</v>
      </c>
      <c r="E897" s="103">
        <f>E898+E899+E900+E901</f>
        <v>100</v>
      </c>
      <c r="F897" s="103">
        <f>F898+F899+F900+F901</f>
        <v>2868.57</v>
      </c>
      <c r="G897" s="103">
        <f>G898+G899+G900+G901</f>
        <v>99.999999999999986</v>
      </c>
      <c r="H897" s="6">
        <f t="shared" si="168"/>
        <v>-5.7321721984883283</v>
      </c>
    </row>
    <row r="898" spans="1:8" ht="21.95" customHeight="1" x14ac:dyDescent="0.2">
      <c r="A898" s="312"/>
      <c r="B898" s="315"/>
      <c r="C898" s="205" t="s">
        <v>555</v>
      </c>
      <c r="D898" s="103">
        <v>653</v>
      </c>
      <c r="E898" s="103">
        <f>D898/D897*100</f>
        <v>21.459086427867234</v>
      </c>
      <c r="F898" s="103">
        <v>481.74</v>
      </c>
      <c r="G898" s="103">
        <f>F898/F897*100</f>
        <v>16.793733463014675</v>
      </c>
      <c r="H898" s="6">
        <f t="shared" si="168"/>
        <v>-26.226646248085757</v>
      </c>
    </row>
    <row r="899" spans="1:8" ht="21.95" customHeight="1" x14ac:dyDescent="0.2">
      <c r="A899" s="312"/>
      <c r="B899" s="315"/>
      <c r="C899" s="205" t="s">
        <v>556</v>
      </c>
      <c r="D899" s="103">
        <v>1770</v>
      </c>
      <c r="E899" s="103">
        <f>D899/D897*100</f>
        <v>58.166283273085774</v>
      </c>
      <c r="F899" s="103">
        <v>1767.35</v>
      </c>
      <c r="G899" s="103">
        <f>F899/F897*100</f>
        <v>61.610837455596332</v>
      </c>
      <c r="H899" s="6">
        <f t="shared" si="168"/>
        <v>-0.14971751412430478</v>
      </c>
    </row>
    <row r="900" spans="1:8" ht="21.95" customHeight="1" x14ac:dyDescent="0.2">
      <c r="A900" s="312"/>
      <c r="B900" s="315"/>
      <c r="C900" s="205" t="s">
        <v>557</v>
      </c>
      <c r="D900" s="103">
        <v>620</v>
      </c>
      <c r="E900" s="103">
        <f>D900/D897*100</f>
        <v>20.374630299046991</v>
      </c>
      <c r="F900" s="103">
        <v>619.48</v>
      </c>
      <c r="G900" s="103">
        <f>F900/F897*100</f>
        <v>21.595429081388986</v>
      </c>
      <c r="H900" s="6">
        <f t="shared" si="168"/>
        <v>-8.3870967741930258E-2</v>
      </c>
    </row>
    <row r="901" spans="1:8" ht="21.95" customHeight="1" x14ac:dyDescent="0.2">
      <c r="A901" s="313"/>
      <c r="B901" s="316"/>
      <c r="C901" s="205" t="s">
        <v>558</v>
      </c>
      <c r="D901" s="103">
        <v>0</v>
      </c>
      <c r="E901" s="103">
        <f>D901/D897*100</f>
        <v>0</v>
      </c>
      <c r="F901" s="103">
        <v>0</v>
      </c>
      <c r="G901" s="103">
        <v>0</v>
      </c>
      <c r="H901" s="6" t="s">
        <v>84</v>
      </c>
    </row>
    <row r="902" spans="1:8" ht="21.95" customHeight="1" x14ac:dyDescent="0.2">
      <c r="A902" s="312" t="s">
        <v>249</v>
      </c>
      <c r="B902" s="320" t="s">
        <v>591</v>
      </c>
      <c r="C902" s="204" t="s">
        <v>554</v>
      </c>
      <c r="D902" s="103">
        <f>D903+D904+D905+D906</f>
        <v>691</v>
      </c>
      <c r="E902" s="103">
        <f>E903+E904+E905+E906</f>
        <v>100</v>
      </c>
      <c r="F902" s="103">
        <f>F903+F904+F905+F906</f>
        <v>387.1</v>
      </c>
      <c r="G902" s="103">
        <f>G903+G904+G905+G906</f>
        <v>100</v>
      </c>
      <c r="H902" s="6">
        <f t="shared" ref="H902:H908" si="169">F902/D902*100-100</f>
        <v>-43.979739507959479</v>
      </c>
    </row>
    <row r="903" spans="1:8" ht="21.95" customHeight="1" x14ac:dyDescent="0.2">
      <c r="A903" s="312"/>
      <c r="B903" s="321"/>
      <c r="C903" s="205" t="s">
        <v>555</v>
      </c>
      <c r="D903" s="103">
        <v>691</v>
      </c>
      <c r="E903" s="103">
        <f>D903/D902*100</f>
        <v>100</v>
      </c>
      <c r="F903" s="103">
        <v>387.1</v>
      </c>
      <c r="G903" s="103">
        <f>F903/F902*100</f>
        <v>100</v>
      </c>
      <c r="H903" s="6">
        <f t="shared" si="169"/>
        <v>-43.979739507959479</v>
      </c>
    </row>
    <row r="904" spans="1:8" ht="21.95" customHeight="1" x14ac:dyDescent="0.2">
      <c r="A904" s="312"/>
      <c r="B904" s="321"/>
      <c r="C904" s="205" t="s">
        <v>556</v>
      </c>
      <c r="D904" s="103">
        <v>0</v>
      </c>
      <c r="E904" s="103">
        <f>D904/D902*100</f>
        <v>0</v>
      </c>
      <c r="F904" s="103">
        <v>0</v>
      </c>
      <c r="G904" s="103">
        <f>F904/F902*100</f>
        <v>0</v>
      </c>
      <c r="H904" s="6" t="s">
        <v>84</v>
      </c>
    </row>
    <row r="905" spans="1:8" ht="21.95" customHeight="1" x14ac:dyDescent="0.2">
      <c r="A905" s="312"/>
      <c r="B905" s="321"/>
      <c r="C905" s="205" t="s">
        <v>557</v>
      </c>
      <c r="D905" s="103">
        <v>0</v>
      </c>
      <c r="E905" s="103">
        <f>D905/D902*100</f>
        <v>0</v>
      </c>
      <c r="F905" s="103">
        <v>0</v>
      </c>
      <c r="G905" s="103">
        <f>F905/F902*100</f>
        <v>0</v>
      </c>
      <c r="H905" s="6" t="s">
        <v>84</v>
      </c>
    </row>
    <row r="906" spans="1:8" ht="21.95" customHeight="1" x14ac:dyDescent="0.2">
      <c r="A906" s="313"/>
      <c r="B906" s="322"/>
      <c r="C906" s="205" t="s">
        <v>558</v>
      </c>
      <c r="D906" s="103">
        <v>0</v>
      </c>
      <c r="E906" s="103">
        <f>D906/D902*100</f>
        <v>0</v>
      </c>
      <c r="F906" s="103">
        <v>0</v>
      </c>
      <c r="G906" s="103">
        <f>F906/F902*100</f>
        <v>0</v>
      </c>
      <c r="H906" s="6" t="s">
        <v>84</v>
      </c>
    </row>
    <row r="907" spans="1:8" ht="21.95" customHeight="1" x14ac:dyDescent="0.2">
      <c r="A907" s="312" t="s">
        <v>250</v>
      </c>
      <c r="B907" s="314" t="s">
        <v>252</v>
      </c>
      <c r="C907" s="204" t="s">
        <v>554</v>
      </c>
      <c r="D907" s="103">
        <f>D908+D909+D910+D911</f>
        <v>3516</v>
      </c>
      <c r="E907" s="103">
        <f>E908+E909+E910+E911</f>
        <v>100</v>
      </c>
      <c r="F907" s="103">
        <f>F908+F909+F910+F911</f>
        <v>3516</v>
      </c>
      <c r="G907" s="103">
        <f>G908+G909+G910+G911</f>
        <v>100</v>
      </c>
      <c r="H907" s="6">
        <f t="shared" si="169"/>
        <v>0</v>
      </c>
    </row>
    <row r="908" spans="1:8" ht="21.95" customHeight="1" x14ac:dyDescent="0.2">
      <c r="A908" s="312"/>
      <c r="B908" s="315"/>
      <c r="C908" s="205" t="s">
        <v>555</v>
      </c>
      <c r="D908" s="103">
        <v>3516</v>
      </c>
      <c r="E908" s="103">
        <f>D908/D907*100</f>
        <v>100</v>
      </c>
      <c r="F908" s="103">
        <v>3516</v>
      </c>
      <c r="G908" s="103">
        <f>F908/F907*100</f>
        <v>100</v>
      </c>
      <c r="H908" s="6">
        <f t="shared" si="169"/>
        <v>0</v>
      </c>
    </row>
    <row r="909" spans="1:8" ht="21.95" customHeight="1" x14ac:dyDescent="0.2">
      <c r="A909" s="312"/>
      <c r="B909" s="315"/>
      <c r="C909" s="205" t="s">
        <v>556</v>
      </c>
      <c r="D909" s="103">
        <v>0</v>
      </c>
      <c r="E909" s="103">
        <f>D909/D907*100</f>
        <v>0</v>
      </c>
      <c r="F909" s="103">
        <v>0</v>
      </c>
      <c r="G909" s="103">
        <f>F909/F907*100</f>
        <v>0</v>
      </c>
      <c r="H909" s="6" t="s">
        <v>84</v>
      </c>
    </row>
    <row r="910" spans="1:8" ht="21.95" customHeight="1" x14ac:dyDescent="0.2">
      <c r="A910" s="312"/>
      <c r="B910" s="315"/>
      <c r="C910" s="205" t="s">
        <v>557</v>
      </c>
      <c r="D910" s="103">
        <v>0</v>
      </c>
      <c r="E910" s="103">
        <f>D910/D907*100</f>
        <v>0</v>
      </c>
      <c r="F910" s="103">
        <v>0</v>
      </c>
      <c r="G910" s="103">
        <f>F910/F907*100</f>
        <v>0</v>
      </c>
      <c r="H910" s="6" t="s">
        <v>84</v>
      </c>
    </row>
    <row r="911" spans="1:8" ht="21.95" customHeight="1" x14ac:dyDescent="0.2">
      <c r="A911" s="313"/>
      <c r="B911" s="316"/>
      <c r="C911" s="205" t="s">
        <v>558</v>
      </c>
      <c r="D911" s="103">
        <v>0</v>
      </c>
      <c r="E911" s="103">
        <f>D911/D907*100</f>
        <v>0</v>
      </c>
      <c r="F911" s="103">
        <v>0</v>
      </c>
      <c r="G911" s="103">
        <f>F911/F907*100</f>
        <v>0</v>
      </c>
      <c r="H911" s="6" t="s">
        <v>84</v>
      </c>
    </row>
    <row r="912" spans="1:8" ht="21.95" customHeight="1" x14ac:dyDescent="0.2">
      <c r="A912" s="324" t="s">
        <v>253</v>
      </c>
      <c r="B912" s="326" t="s">
        <v>737</v>
      </c>
      <c r="C912" s="209" t="s">
        <v>554</v>
      </c>
      <c r="D912" s="212">
        <f>D913+D914+D915+D916</f>
        <v>7020</v>
      </c>
      <c r="E912" s="212">
        <f>E913+E914+E915+E916</f>
        <v>100</v>
      </c>
      <c r="F912" s="212">
        <f>F913+F914+F915+F916</f>
        <v>5065.83</v>
      </c>
      <c r="G912" s="212">
        <f>G913+G914+G915+G916</f>
        <v>100</v>
      </c>
      <c r="H912" s="213">
        <f t="shared" ref="H912:H917" si="170">F912/D912*100-100</f>
        <v>-27.837179487179483</v>
      </c>
    </row>
    <row r="913" spans="1:8" ht="21.95" customHeight="1" x14ac:dyDescent="0.2">
      <c r="A913" s="324"/>
      <c r="B913" s="321"/>
      <c r="C913" s="206" t="s">
        <v>555</v>
      </c>
      <c r="D913" s="212">
        <f>D918+D923+D928</f>
        <v>0</v>
      </c>
      <c r="E913" s="212">
        <f>D913/D912*100</f>
        <v>0</v>
      </c>
      <c r="F913" s="212">
        <f>F918+F923+F928</f>
        <v>0</v>
      </c>
      <c r="G913" s="212">
        <f>F913/F912*100</f>
        <v>0</v>
      </c>
      <c r="H913" s="213" t="s">
        <v>84</v>
      </c>
    </row>
    <row r="914" spans="1:8" ht="21.95" customHeight="1" x14ac:dyDescent="0.2">
      <c r="A914" s="324"/>
      <c r="B914" s="321"/>
      <c r="C914" s="206" t="s">
        <v>556</v>
      </c>
      <c r="D914" s="212">
        <f>D919+D924+D929</f>
        <v>3040</v>
      </c>
      <c r="E914" s="212">
        <f>D914/D912*100</f>
        <v>43.304843304843303</v>
      </c>
      <c r="F914" s="212">
        <f>F919+F924+F929</f>
        <v>5065.83</v>
      </c>
      <c r="G914" s="212">
        <f>F914/F912*100</f>
        <v>100</v>
      </c>
      <c r="H914" s="213">
        <f t="shared" si="170"/>
        <v>66.639144736842098</v>
      </c>
    </row>
    <row r="915" spans="1:8" ht="21.95" customHeight="1" x14ac:dyDescent="0.2">
      <c r="A915" s="324"/>
      <c r="B915" s="321"/>
      <c r="C915" s="206" t="s">
        <v>557</v>
      </c>
      <c r="D915" s="212">
        <f>D920+D925+D930</f>
        <v>3980</v>
      </c>
      <c r="E915" s="212">
        <f>D915/D912*100</f>
        <v>56.69515669515669</v>
      </c>
      <c r="F915" s="212">
        <f>F920+F925+F930</f>
        <v>0</v>
      </c>
      <c r="G915" s="212">
        <f>F915/F912*100</f>
        <v>0</v>
      </c>
      <c r="H915" s="213">
        <f t="shared" si="170"/>
        <v>-100</v>
      </c>
    </row>
    <row r="916" spans="1:8" ht="21.95" customHeight="1" x14ac:dyDescent="0.2">
      <c r="A916" s="325"/>
      <c r="B916" s="322"/>
      <c r="C916" s="206" t="s">
        <v>558</v>
      </c>
      <c r="D916" s="212">
        <f>D921+D926+D931</f>
        <v>0</v>
      </c>
      <c r="E916" s="212">
        <f>D916/D912*100</f>
        <v>0</v>
      </c>
      <c r="F916" s="212">
        <f>F921+F926+F931</f>
        <v>0</v>
      </c>
      <c r="G916" s="212">
        <f>F916/F912*100</f>
        <v>0</v>
      </c>
      <c r="H916" s="213" t="s">
        <v>84</v>
      </c>
    </row>
    <row r="917" spans="1:8" ht="21.95" customHeight="1" x14ac:dyDescent="0.2">
      <c r="A917" s="312" t="s">
        <v>254</v>
      </c>
      <c r="B917" s="314" t="s">
        <v>592</v>
      </c>
      <c r="C917" s="204" t="s">
        <v>554</v>
      </c>
      <c r="D917" s="103">
        <f>D918+D919+D920+D921</f>
        <v>3980</v>
      </c>
      <c r="E917" s="103">
        <f>E918+E919+E920+E921</f>
        <v>100</v>
      </c>
      <c r="F917" s="103">
        <f>F918+F919+F920+F921</f>
        <v>0</v>
      </c>
      <c r="G917" s="103">
        <v>0</v>
      </c>
      <c r="H917" s="6">
        <f t="shared" si="170"/>
        <v>-100</v>
      </c>
    </row>
    <row r="918" spans="1:8" ht="21.95" customHeight="1" x14ac:dyDescent="0.2">
      <c r="A918" s="312"/>
      <c r="B918" s="315"/>
      <c r="C918" s="205" t="s">
        <v>555</v>
      </c>
      <c r="D918" s="103">
        <v>0</v>
      </c>
      <c r="E918" s="103">
        <f>D918/D917*100</f>
        <v>0</v>
      </c>
      <c r="F918" s="103">
        <v>0</v>
      </c>
      <c r="G918" s="103">
        <v>0</v>
      </c>
      <c r="H918" s="6" t="s">
        <v>84</v>
      </c>
    </row>
    <row r="919" spans="1:8" ht="21.95" customHeight="1" x14ac:dyDescent="0.2">
      <c r="A919" s="312"/>
      <c r="B919" s="315"/>
      <c r="C919" s="205" t="s">
        <v>556</v>
      </c>
      <c r="D919" s="103">
        <v>0</v>
      </c>
      <c r="E919" s="103">
        <f>D919/D917*100</f>
        <v>0</v>
      </c>
      <c r="F919" s="103">
        <v>0</v>
      </c>
      <c r="G919" s="103">
        <v>0</v>
      </c>
      <c r="H919" s="6" t="s">
        <v>84</v>
      </c>
    </row>
    <row r="920" spans="1:8" ht="21.95" customHeight="1" x14ac:dyDescent="0.2">
      <c r="A920" s="312"/>
      <c r="B920" s="315"/>
      <c r="C920" s="205" t="s">
        <v>557</v>
      </c>
      <c r="D920" s="103">
        <v>3980</v>
      </c>
      <c r="E920" s="103">
        <f>D920/D917*100</f>
        <v>100</v>
      </c>
      <c r="F920" s="103">
        <v>0</v>
      </c>
      <c r="G920" s="103">
        <v>0</v>
      </c>
      <c r="H920" s="6">
        <f t="shared" ref="H920:H924" si="171">F920/D920*100-100</f>
        <v>-100</v>
      </c>
    </row>
    <row r="921" spans="1:8" ht="21.95" customHeight="1" x14ac:dyDescent="0.2">
      <c r="A921" s="313"/>
      <c r="B921" s="316"/>
      <c r="C921" s="205" t="s">
        <v>558</v>
      </c>
      <c r="D921" s="103">
        <v>0</v>
      </c>
      <c r="E921" s="103">
        <f>D921/D917*100</f>
        <v>0</v>
      </c>
      <c r="F921" s="103">
        <v>0</v>
      </c>
      <c r="G921" s="103">
        <v>0</v>
      </c>
      <c r="H921" s="6" t="s">
        <v>84</v>
      </c>
    </row>
    <row r="922" spans="1:8" ht="21.95" customHeight="1" x14ac:dyDescent="0.2">
      <c r="A922" s="312" t="s">
        <v>255</v>
      </c>
      <c r="B922" s="314" t="s">
        <v>1001</v>
      </c>
      <c r="C922" s="204" t="s">
        <v>554</v>
      </c>
      <c r="D922" s="103">
        <f>D923+D924+D925+D926</f>
        <v>1520</v>
      </c>
      <c r="E922" s="103">
        <f>E923+E924+E925+E926</f>
        <v>0</v>
      </c>
      <c r="F922" s="103">
        <f>F923+F924+F925+F926</f>
        <v>2894.76</v>
      </c>
      <c r="G922" s="103">
        <f>G923+G924+G925+G926</f>
        <v>100</v>
      </c>
      <c r="H922" s="6">
        <f t="shared" si="171"/>
        <v>90.444736842105272</v>
      </c>
    </row>
    <row r="923" spans="1:8" ht="21.95" customHeight="1" x14ac:dyDescent="0.2">
      <c r="A923" s="312"/>
      <c r="B923" s="315"/>
      <c r="C923" s="205" t="s">
        <v>555</v>
      </c>
      <c r="D923" s="103">
        <v>0</v>
      </c>
      <c r="E923" s="103">
        <v>0</v>
      </c>
      <c r="F923" s="103">
        <v>0</v>
      </c>
      <c r="G923" s="103">
        <v>0</v>
      </c>
      <c r="H923" s="6" t="s">
        <v>84</v>
      </c>
    </row>
    <row r="924" spans="1:8" ht="21.95" customHeight="1" x14ac:dyDescent="0.2">
      <c r="A924" s="312"/>
      <c r="B924" s="315"/>
      <c r="C924" s="205" t="s">
        <v>556</v>
      </c>
      <c r="D924" s="103">
        <v>1520</v>
      </c>
      <c r="E924" s="103">
        <v>0</v>
      </c>
      <c r="F924" s="103">
        <v>2894.76</v>
      </c>
      <c r="G924" s="103">
        <f>F924/F922*100</f>
        <v>100</v>
      </c>
      <c r="H924" s="6">
        <f t="shared" si="171"/>
        <v>90.444736842105272</v>
      </c>
    </row>
    <row r="925" spans="1:8" ht="21.95" customHeight="1" x14ac:dyDescent="0.2">
      <c r="A925" s="312"/>
      <c r="B925" s="315"/>
      <c r="C925" s="205" t="s">
        <v>557</v>
      </c>
      <c r="D925" s="103">
        <v>0</v>
      </c>
      <c r="E925" s="103">
        <v>0</v>
      </c>
      <c r="F925" s="103">
        <v>0</v>
      </c>
      <c r="G925" s="103">
        <v>0</v>
      </c>
      <c r="H925" s="6" t="s">
        <v>84</v>
      </c>
    </row>
    <row r="926" spans="1:8" ht="21.95" customHeight="1" x14ac:dyDescent="0.2">
      <c r="A926" s="313"/>
      <c r="B926" s="316"/>
      <c r="C926" s="205" t="s">
        <v>558</v>
      </c>
      <c r="D926" s="103">
        <v>0</v>
      </c>
      <c r="E926" s="103">
        <v>0</v>
      </c>
      <c r="F926" s="103">
        <v>0</v>
      </c>
      <c r="G926" s="103">
        <v>0</v>
      </c>
      <c r="H926" s="6" t="s">
        <v>84</v>
      </c>
    </row>
    <row r="927" spans="1:8" ht="21.95" customHeight="1" x14ac:dyDescent="0.2">
      <c r="A927" s="312" t="s">
        <v>256</v>
      </c>
      <c r="B927" s="314" t="s">
        <v>1293</v>
      </c>
      <c r="C927" s="204" t="s">
        <v>554</v>
      </c>
      <c r="D927" s="103">
        <f>D928+D929+D930+D931</f>
        <v>1520</v>
      </c>
      <c r="E927" s="103">
        <f>E928+E929+E930+E931</f>
        <v>0</v>
      </c>
      <c r="F927" s="103">
        <f>F928+F929+F930+F931</f>
        <v>2171.0700000000002</v>
      </c>
      <c r="G927" s="103">
        <f>G928+G929+G930+G931</f>
        <v>100</v>
      </c>
      <c r="H927" s="6">
        <f t="shared" ref="H927" si="172">F927/D927*100-100</f>
        <v>42.833552631578954</v>
      </c>
    </row>
    <row r="928" spans="1:8" ht="21.95" customHeight="1" x14ac:dyDescent="0.2">
      <c r="A928" s="312"/>
      <c r="B928" s="315"/>
      <c r="C928" s="205" t="s">
        <v>555</v>
      </c>
      <c r="D928" s="103">
        <v>0</v>
      </c>
      <c r="E928" s="103">
        <v>0</v>
      </c>
      <c r="F928" s="103">
        <v>0</v>
      </c>
      <c r="G928" s="103">
        <v>0</v>
      </c>
      <c r="H928" s="6" t="s">
        <v>84</v>
      </c>
    </row>
    <row r="929" spans="1:8" ht="21.95" customHeight="1" x14ac:dyDescent="0.2">
      <c r="A929" s="312"/>
      <c r="B929" s="315"/>
      <c r="C929" s="205" t="s">
        <v>556</v>
      </c>
      <c r="D929" s="103">
        <v>1520</v>
      </c>
      <c r="E929" s="103">
        <v>0</v>
      </c>
      <c r="F929" s="103">
        <v>2171.0700000000002</v>
      </c>
      <c r="G929" s="103">
        <f>F929/F927*100</f>
        <v>100</v>
      </c>
      <c r="H929" s="6">
        <f t="shared" ref="H929" si="173">F929/D929*100-100</f>
        <v>42.833552631578954</v>
      </c>
    </row>
    <row r="930" spans="1:8" ht="21.95" customHeight="1" x14ac:dyDescent="0.2">
      <c r="A930" s="312"/>
      <c r="B930" s="315"/>
      <c r="C930" s="205" t="s">
        <v>557</v>
      </c>
      <c r="D930" s="103">
        <v>0</v>
      </c>
      <c r="E930" s="103">
        <v>0</v>
      </c>
      <c r="F930" s="103">
        <v>0</v>
      </c>
      <c r="G930" s="103">
        <v>0</v>
      </c>
      <c r="H930" s="6" t="s">
        <v>84</v>
      </c>
    </row>
    <row r="931" spans="1:8" ht="21.95" customHeight="1" x14ac:dyDescent="0.2">
      <c r="A931" s="313"/>
      <c r="B931" s="316"/>
      <c r="C931" s="205" t="s">
        <v>558</v>
      </c>
      <c r="D931" s="103">
        <v>0</v>
      </c>
      <c r="E931" s="103">
        <v>0</v>
      </c>
      <c r="F931" s="103">
        <v>0</v>
      </c>
      <c r="G931" s="103">
        <v>0</v>
      </c>
      <c r="H931" s="6" t="s">
        <v>84</v>
      </c>
    </row>
    <row r="932" spans="1:8" ht="21.95" customHeight="1" x14ac:dyDescent="0.2">
      <c r="A932" s="327" t="s">
        <v>258</v>
      </c>
      <c r="B932" s="323" t="s">
        <v>1176</v>
      </c>
      <c r="C932" s="209" t="s">
        <v>554</v>
      </c>
      <c r="D932" s="212">
        <f>D933+D934+D935+D936</f>
        <v>17312.2</v>
      </c>
      <c r="E932" s="212">
        <f>E933+E934+E935+E936</f>
        <v>100</v>
      </c>
      <c r="F932" s="212">
        <f>F933+F934+F935+F936</f>
        <v>11632.5</v>
      </c>
      <c r="G932" s="212">
        <f>G933+G934+G935+G936</f>
        <v>100</v>
      </c>
      <c r="H932" s="213">
        <f t="shared" ref="H932:H937" si="174">F932/D932*100-100</f>
        <v>-32.807499913355898</v>
      </c>
    </row>
    <row r="933" spans="1:8" ht="21.95" customHeight="1" x14ac:dyDescent="0.2">
      <c r="A933" s="328"/>
      <c r="B933" s="321"/>
      <c r="C933" s="206" t="s">
        <v>555</v>
      </c>
      <c r="D933" s="212">
        <f>D938+D943+D948+D953+D958+D963</f>
        <v>800</v>
      </c>
      <c r="E933" s="212">
        <f>D933/D932*100</f>
        <v>4.6210187035732027</v>
      </c>
      <c r="F933" s="212">
        <f>F938+F943+F948+F953+F958+F963</f>
        <v>569.4</v>
      </c>
      <c r="G933" s="212">
        <f>F933/F932*100</f>
        <v>4.8949065119277888</v>
      </c>
      <c r="H933" s="213">
        <f t="shared" si="174"/>
        <v>-28.825000000000003</v>
      </c>
    </row>
    <row r="934" spans="1:8" ht="21.95" customHeight="1" x14ac:dyDescent="0.2">
      <c r="A934" s="328"/>
      <c r="B934" s="321"/>
      <c r="C934" s="206" t="s">
        <v>556</v>
      </c>
      <c r="D934" s="212">
        <f>D939+D944+D949</f>
        <v>0</v>
      </c>
      <c r="E934" s="212">
        <f>D934/D932*100</f>
        <v>0</v>
      </c>
      <c r="F934" s="212">
        <f>F939+F949+F954+F959+F964</f>
        <v>0</v>
      </c>
      <c r="G934" s="212">
        <f>F934/F932*100</f>
        <v>0</v>
      </c>
      <c r="H934" s="213" t="s">
        <v>84</v>
      </c>
    </row>
    <row r="935" spans="1:8" ht="21.95" customHeight="1" x14ac:dyDescent="0.2">
      <c r="A935" s="328"/>
      <c r="B935" s="321"/>
      <c r="C935" s="206" t="s">
        <v>557</v>
      </c>
      <c r="D935" s="212">
        <f>D940+D945+D950+D955+D960+D965</f>
        <v>16512.2</v>
      </c>
      <c r="E935" s="212">
        <f>D935/D932*100</f>
        <v>95.378981296426801</v>
      </c>
      <c r="F935" s="212">
        <f>F940+F945+F950+F955+F960+F965</f>
        <v>11063.1</v>
      </c>
      <c r="G935" s="212">
        <f>F935/F932*100</f>
        <v>95.105093488072214</v>
      </c>
      <c r="H935" s="213">
        <f t="shared" si="174"/>
        <v>-33.000448153486516</v>
      </c>
    </row>
    <row r="936" spans="1:8" ht="21.95" customHeight="1" x14ac:dyDescent="0.2">
      <c r="A936" s="329"/>
      <c r="B936" s="322"/>
      <c r="C936" s="206" t="s">
        <v>558</v>
      </c>
      <c r="D936" s="212">
        <f>D941+D946+D951+D956+D961+D966</f>
        <v>0</v>
      </c>
      <c r="E936" s="212">
        <f>D936/D932*100</f>
        <v>0</v>
      </c>
      <c r="F936" s="212">
        <f>F941+F946+F951+F956+F961+F966</f>
        <v>0</v>
      </c>
      <c r="G936" s="212">
        <f>F936/F932*100</f>
        <v>0</v>
      </c>
      <c r="H936" s="213" t="s">
        <v>84</v>
      </c>
    </row>
    <row r="937" spans="1:8" ht="21.95" customHeight="1" x14ac:dyDescent="0.2">
      <c r="A937" s="312" t="s">
        <v>259</v>
      </c>
      <c r="B937" s="314" t="s">
        <v>260</v>
      </c>
      <c r="C937" s="204" t="s">
        <v>554</v>
      </c>
      <c r="D937" s="103">
        <f>D938+D939+D940+D941</f>
        <v>11409</v>
      </c>
      <c r="E937" s="103">
        <f>E938+E939+E940+E941</f>
        <v>100</v>
      </c>
      <c r="F937" s="103">
        <f>F938+F939+F940+F941</f>
        <v>7644</v>
      </c>
      <c r="G937" s="103">
        <f>G938+G939+G940+G941</f>
        <v>100</v>
      </c>
      <c r="H937" s="6">
        <f t="shared" si="174"/>
        <v>-33.0002629503024</v>
      </c>
    </row>
    <row r="938" spans="1:8" ht="21.95" customHeight="1" x14ac:dyDescent="0.2">
      <c r="A938" s="312"/>
      <c r="B938" s="315"/>
      <c r="C938" s="205" t="s">
        <v>555</v>
      </c>
      <c r="D938" s="103">
        <v>0</v>
      </c>
      <c r="E938" s="103">
        <f>D938/D937*100</f>
        <v>0</v>
      </c>
      <c r="F938" s="103">
        <v>0</v>
      </c>
      <c r="G938" s="103">
        <f>F938/F937*100</f>
        <v>0</v>
      </c>
      <c r="H938" s="6" t="s">
        <v>84</v>
      </c>
    </row>
    <row r="939" spans="1:8" ht="21.95" customHeight="1" x14ac:dyDescent="0.2">
      <c r="A939" s="312"/>
      <c r="B939" s="315"/>
      <c r="C939" s="205" t="s">
        <v>556</v>
      </c>
      <c r="D939" s="103">
        <v>0</v>
      </c>
      <c r="E939" s="103">
        <f>D939/D937*100</f>
        <v>0</v>
      </c>
      <c r="F939" s="103">
        <v>0</v>
      </c>
      <c r="G939" s="103">
        <f>F939/F937*100</f>
        <v>0</v>
      </c>
      <c r="H939" s="6" t="s">
        <v>84</v>
      </c>
    </row>
    <row r="940" spans="1:8" ht="21.95" customHeight="1" x14ac:dyDescent="0.2">
      <c r="A940" s="312"/>
      <c r="B940" s="315"/>
      <c r="C940" s="205" t="s">
        <v>557</v>
      </c>
      <c r="D940" s="103">
        <v>11409</v>
      </c>
      <c r="E940" s="103">
        <f>D940/D937*100</f>
        <v>100</v>
      </c>
      <c r="F940" s="103">
        <v>7644</v>
      </c>
      <c r="G940" s="103">
        <f>F940/F937*100</f>
        <v>100</v>
      </c>
      <c r="H940" s="6">
        <f t="shared" ref="H940:H965" si="175">F940/D940*100-100</f>
        <v>-33.0002629503024</v>
      </c>
    </row>
    <row r="941" spans="1:8" ht="21.95" customHeight="1" x14ac:dyDescent="0.2">
      <c r="A941" s="313"/>
      <c r="B941" s="316"/>
      <c r="C941" s="205" t="s">
        <v>558</v>
      </c>
      <c r="D941" s="103">
        <v>0</v>
      </c>
      <c r="E941" s="103">
        <f>D941/D937*100</f>
        <v>0</v>
      </c>
      <c r="F941" s="103">
        <v>0</v>
      </c>
      <c r="G941" s="103">
        <f>F941/F937*100</f>
        <v>0</v>
      </c>
      <c r="H941" s="6" t="s">
        <v>84</v>
      </c>
    </row>
    <row r="942" spans="1:8" ht="21.95" customHeight="1" x14ac:dyDescent="0.2">
      <c r="A942" s="312" t="s">
        <v>261</v>
      </c>
      <c r="B942" s="314" t="s">
        <v>138</v>
      </c>
      <c r="C942" s="204" t="s">
        <v>554</v>
      </c>
      <c r="D942" s="103">
        <f>D943+D944+D945+D946</f>
        <v>800</v>
      </c>
      <c r="E942" s="103">
        <f>E943+E944+E945+E946</f>
        <v>100</v>
      </c>
      <c r="F942" s="103">
        <f>F943+F944+F945+F946</f>
        <v>569.4</v>
      </c>
      <c r="G942" s="103">
        <f>G943+G944+G945+G946</f>
        <v>100</v>
      </c>
      <c r="H942" s="6">
        <f t="shared" si="175"/>
        <v>-28.825000000000003</v>
      </c>
    </row>
    <row r="943" spans="1:8" ht="21.95" customHeight="1" x14ac:dyDescent="0.2">
      <c r="A943" s="312"/>
      <c r="B943" s="315"/>
      <c r="C943" s="205" t="s">
        <v>555</v>
      </c>
      <c r="D943" s="103">
        <v>800</v>
      </c>
      <c r="E943" s="103">
        <f>D943/D942*100</f>
        <v>100</v>
      </c>
      <c r="F943" s="103">
        <v>569.4</v>
      </c>
      <c r="G943" s="103">
        <f>F943/F942*100</f>
        <v>100</v>
      </c>
      <c r="H943" s="6">
        <f>F943/D943*100-100</f>
        <v>-28.825000000000003</v>
      </c>
    </row>
    <row r="944" spans="1:8" ht="21.95" customHeight="1" x14ac:dyDescent="0.2">
      <c r="A944" s="312"/>
      <c r="B944" s="315"/>
      <c r="C944" s="205" t="s">
        <v>556</v>
      </c>
      <c r="D944" s="103">
        <v>0</v>
      </c>
      <c r="E944" s="103">
        <f>D944/D942*100</f>
        <v>0</v>
      </c>
      <c r="F944" s="103">
        <v>0</v>
      </c>
      <c r="G944" s="103">
        <f>F944/F942*100</f>
        <v>0</v>
      </c>
      <c r="H944" s="6" t="s">
        <v>84</v>
      </c>
    </row>
    <row r="945" spans="1:8" ht="21.95" customHeight="1" x14ac:dyDescent="0.2">
      <c r="A945" s="312"/>
      <c r="B945" s="315"/>
      <c r="C945" s="205" t="s">
        <v>557</v>
      </c>
      <c r="D945" s="103">
        <v>0</v>
      </c>
      <c r="E945" s="103">
        <f>D945/D942*100</f>
        <v>0</v>
      </c>
      <c r="F945" s="103">
        <v>0</v>
      </c>
      <c r="G945" s="103">
        <f>F945/F942*100</f>
        <v>0</v>
      </c>
      <c r="H945" s="6" t="s">
        <v>84</v>
      </c>
    </row>
    <row r="946" spans="1:8" ht="21.95" customHeight="1" x14ac:dyDescent="0.2">
      <c r="A946" s="313"/>
      <c r="B946" s="316"/>
      <c r="C946" s="205" t="s">
        <v>558</v>
      </c>
      <c r="D946" s="103">
        <v>0</v>
      </c>
      <c r="E946" s="103">
        <f>D946/D942*100</f>
        <v>0</v>
      </c>
      <c r="F946" s="103">
        <v>0</v>
      </c>
      <c r="G946" s="103">
        <f>F946/F942*100</f>
        <v>0</v>
      </c>
      <c r="H946" s="6" t="s">
        <v>84</v>
      </c>
    </row>
    <row r="947" spans="1:8" ht="21.95" customHeight="1" x14ac:dyDescent="0.2">
      <c r="A947" s="312" t="s">
        <v>263</v>
      </c>
      <c r="B947" s="314" t="s">
        <v>1000</v>
      </c>
      <c r="C947" s="204" t="s">
        <v>554</v>
      </c>
      <c r="D947" s="103">
        <f>D948+D949+D950+D951</f>
        <v>1823</v>
      </c>
      <c r="E947" s="103">
        <f>E948+E949+E950+E951</f>
        <v>100</v>
      </c>
      <c r="F947" s="103">
        <f>F948+F949+F950+F951</f>
        <v>1222</v>
      </c>
      <c r="G947" s="103">
        <f>G948+G949+G950+G951</f>
        <v>100</v>
      </c>
      <c r="H947" s="6">
        <f t="shared" si="175"/>
        <v>-32.967635765222155</v>
      </c>
    </row>
    <row r="948" spans="1:8" ht="21.95" customHeight="1" x14ac:dyDescent="0.2">
      <c r="A948" s="312"/>
      <c r="B948" s="315"/>
      <c r="C948" s="205" t="s">
        <v>555</v>
      </c>
      <c r="D948" s="103">
        <v>0</v>
      </c>
      <c r="E948" s="103">
        <f>D948/D947*100</f>
        <v>0</v>
      </c>
      <c r="F948" s="103">
        <v>0</v>
      </c>
      <c r="G948" s="103">
        <f>F948/F947*100</f>
        <v>0</v>
      </c>
      <c r="H948" s="6" t="s">
        <v>84</v>
      </c>
    </row>
    <row r="949" spans="1:8" ht="21.95" customHeight="1" x14ac:dyDescent="0.2">
      <c r="A949" s="312"/>
      <c r="B949" s="315"/>
      <c r="C949" s="205" t="s">
        <v>556</v>
      </c>
      <c r="D949" s="103">
        <v>0</v>
      </c>
      <c r="E949" s="103">
        <f>D949/D947*100</f>
        <v>0</v>
      </c>
      <c r="F949" s="103">
        <v>0</v>
      </c>
      <c r="G949" s="103">
        <f>F949/F947*100</f>
        <v>0</v>
      </c>
      <c r="H949" s="6" t="s">
        <v>84</v>
      </c>
    </row>
    <row r="950" spans="1:8" ht="21.95" customHeight="1" x14ac:dyDescent="0.2">
      <c r="A950" s="312"/>
      <c r="B950" s="315"/>
      <c r="C950" s="205" t="s">
        <v>557</v>
      </c>
      <c r="D950" s="103">
        <v>1823</v>
      </c>
      <c r="E950" s="103">
        <f>D950/D947*100</f>
        <v>100</v>
      </c>
      <c r="F950" s="103">
        <v>1222</v>
      </c>
      <c r="G950" s="103">
        <f>F950/F947*100</f>
        <v>100</v>
      </c>
      <c r="H950" s="6">
        <f t="shared" si="175"/>
        <v>-32.967635765222155</v>
      </c>
    </row>
    <row r="951" spans="1:8" ht="21.95" customHeight="1" x14ac:dyDescent="0.2">
      <c r="A951" s="313"/>
      <c r="B951" s="316"/>
      <c r="C951" s="205" t="s">
        <v>558</v>
      </c>
      <c r="D951" s="103">
        <v>0</v>
      </c>
      <c r="E951" s="103">
        <f>D951/D947*100</f>
        <v>0</v>
      </c>
      <c r="F951" s="103">
        <v>0</v>
      </c>
      <c r="G951" s="103">
        <f>F951/F947*100</f>
        <v>0</v>
      </c>
      <c r="H951" s="6" t="s">
        <v>84</v>
      </c>
    </row>
    <row r="952" spans="1:8" ht="21.95" customHeight="1" x14ac:dyDescent="0.2">
      <c r="A952" s="312" t="s">
        <v>265</v>
      </c>
      <c r="B952" s="326" t="s">
        <v>999</v>
      </c>
      <c r="C952" s="204" t="s">
        <v>554</v>
      </c>
      <c r="D952" s="103">
        <f>D953+D954+D955+D956</f>
        <v>1175</v>
      </c>
      <c r="E952" s="103">
        <f>E953+E954+E955+E956</f>
        <v>100</v>
      </c>
      <c r="F952" s="103">
        <f>F953+F954+F955+F956</f>
        <v>788</v>
      </c>
      <c r="G952" s="103">
        <f>G953+G954+G955+G956</f>
        <v>100</v>
      </c>
      <c r="H952" s="6">
        <f t="shared" si="175"/>
        <v>-32.936170212765958</v>
      </c>
    </row>
    <row r="953" spans="1:8" ht="21.95" customHeight="1" x14ac:dyDescent="0.2">
      <c r="A953" s="312"/>
      <c r="B953" s="315"/>
      <c r="C953" s="205" t="s">
        <v>555</v>
      </c>
      <c r="D953" s="103">
        <v>0</v>
      </c>
      <c r="E953" s="103">
        <f>D953/D952*100</f>
        <v>0</v>
      </c>
      <c r="F953" s="103">
        <v>0</v>
      </c>
      <c r="G953" s="103">
        <f>F953/F952*100</f>
        <v>0</v>
      </c>
      <c r="H953" s="6" t="s">
        <v>84</v>
      </c>
    </row>
    <row r="954" spans="1:8" ht="21.95" customHeight="1" x14ac:dyDescent="0.2">
      <c r="A954" s="312"/>
      <c r="B954" s="315"/>
      <c r="C954" s="205" t="s">
        <v>556</v>
      </c>
      <c r="D954" s="103">
        <v>0</v>
      </c>
      <c r="E954" s="103">
        <f>D954/D952*100</f>
        <v>0</v>
      </c>
      <c r="F954" s="103">
        <v>0</v>
      </c>
      <c r="G954" s="103">
        <f>F954/F952*100</f>
        <v>0</v>
      </c>
      <c r="H954" s="6" t="s">
        <v>84</v>
      </c>
    </row>
    <row r="955" spans="1:8" ht="21.95" customHeight="1" x14ac:dyDescent="0.2">
      <c r="A955" s="312"/>
      <c r="B955" s="315"/>
      <c r="C955" s="205" t="s">
        <v>557</v>
      </c>
      <c r="D955" s="103">
        <v>1175</v>
      </c>
      <c r="E955" s="103">
        <f>D955/D952*100</f>
        <v>100</v>
      </c>
      <c r="F955" s="103">
        <v>788</v>
      </c>
      <c r="G955" s="103">
        <f>F955/F952*100</f>
        <v>100</v>
      </c>
      <c r="H955" s="6">
        <f>F955/D955*100-100</f>
        <v>-32.936170212765958</v>
      </c>
    </row>
    <row r="956" spans="1:8" ht="21.95" customHeight="1" x14ac:dyDescent="0.2">
      <c r="A956" s="313"/>
      <c r="B956" s="316"/>
      <c r="C956" s="205" t="s">
        <v>558</v>
      </c>
      <c r="D956" s="103">
        <v>0</v>
      </c>
      <c r="E956" s="103">
        <f>D956/D952*100</f>
        <v>0</v>
      </c>
      <c r="F956" s="103">
        <v>0</v>
      </c>
      <c r="G956" s="103">
        <f>F956/F952*100</f>
        <v>0</v>
      </c>
      <c r="H956" s="6" t="s">
        <v>84</v>
      </c>
    </row>
    <row r="957" spans="1:8" ht="21.95" customHeight="1" x14ac:dyDescent="0.2">
      <c r="A957" s="312" t="s">
        <v>268</v>
      </c>
      <c r="B957" s="314" t="s">
        <v>998</v>
      </c>
      <c r="C957" s="204" t="s">
        <v>554</v>
      </c>
      <c r="D957" s="103">
        <f>D958+D959+D960+D961</f>
        <v>2101</v>
      </c>
      <c r="E957" s="103">
        <f>E958+E959+E960+E961</f>
        <v>100</v>
      </c>
      <c r="F957" s="103">
        <f>F958+F959+F960+F961</f>
        <v>1407</v>
      </c>
      <c r="G957" s="103">
        <f>G958+G959+G960+G961</f>
        <v>100</v>
      </c>
      <c r="H957" s="6">
        <f t="shared" si="175"/>
        <v>-33.031889576392189</v>
      </c>
    </row>
    <row r="958" spans="1:8" ht="21.95" customHeight="1" x14ac:dyDescent="0.2">
      <c r="A958" s="312"/>
      <c r="B958" s="315"/>
      <c r="C958" s="205" t="s">
        <v>555</v>
      </c>
      <c r="D958" s="103">
        <v>0</v>
      </c>
      <c r="E958" s="103">
        <f>D958/D957*100</f>
        <v>0</v>
      </c>
      <c r="F958" s="103">
        <v>0</v>
      </c>
      <c r="G958" s="103">
        <f>F958/F957*100</f>
        <v>0</v>
      </c>
      <c r="H958" s="6" t="s">
        <v>84</v>
      </c>
    </row>
    <row r="959" spans="1:8" ht="21.95" customHeight="1" x14ac:dyDescent="0.2">
      <c r="A959" s="312"/>
      <c r="B959" s="315"/>
      <c r="C959" s="205" t="s">
        <v>556</v>
      </c>
      <c r="D959" s="103">
        <v>0</v>
      </c>
      <c r="E959" s="103">
        <f>D959/D957*100</f>
        <v>0</v>
      </c>
      <c r="F959" s="103">
        <v>0</v>
      </c>
      <c r="G959" s="103">
        <f>F959/F957*100</f>
        <v>0</v>
      </c>
      <c r="H959" s="6" t="s">
        <v>84</v>
      </c>
    </row>
    <row r="960" spans="1:8" ht="21.95" customHeight="1" x14ac:dyDescent="0.2">
      <c r="A960" s="312"/>
      <c r="B960" s="315"/>
      <c r="C960" s="205" t="s">
        <v>557</v>
      </c>
      <c r="D960" s="103">
        <v>2101</v>
      </c>
      <c r="E960" s="103">
        <f>D960/D957*100</f>
        <v>100</v>
      </c>
      <c r="F960" s="103">
        <v>1407</v>
      </c>
      <c r="G960" s="103">
        <f>F960/F957*100</f>
        <v>100</v>
      </c>
      <c r="H960" s="6">
        <f t="shared" si="175"/>
        <v>-33.031889576392189</v>
      </c>
    </row>
    <row r="961" spans="1:8" ht="21.95" customHeight="1" x14ac:dyDescent="0.2">
      <c r="A961" s="313"/>
      <c r="B961" s="316"/>
      <c r="C961" s="205" t="s">
        <v>558</v>
      </c>
      <c r="D961" s="103">
        <v>0</v>
      </c>
      <c r="E961" s="103">
        <f>D961/D957*100</f>
        <v>0</v>
      </c>
      <c r="F961" s="103">
        <v>0</v>
      </c>
      <c r="G961" s="103">
        <f>F961/F957*100</f>
        <v>0</v>
      </c>
      <c r="H961" s="6" t="s">
        <v>84</v>
      </c>
    </row>
    <row r="962" spans="1:8" ht="21.95" customHeight="1" x14ac:dyDescent="0.2">
      <c r="A962" s="312" t="s">
        <v>593</v>
      </c>
      <c r="B962" s="314" t="s">
        <v>997</v>
      </c>
      <c r="C962" s="204" t="s">
        <v>554</v>
      </c>
      <c r="D962" s="103">
        <f>D963+D964+D965+D966</f>
        <v>4.2</v>
      </c>
      <c r="E962" s="103">
        <f>E963+E964+E965+E966</f>
        <v>100</v>
      </c>
      <c r="F962" s="103">
        <f>F963+F964+F965+F966</f>
        <v>2.1</v>
      </c>
      <c r="G962" s="103">
        <f>G963+G964+G965+G966</f>
        <v>100</v>
      </c>
      <c r="H962" s="6">
        <f t="shared" si="175"/>
        <v>-50</v>
      </c>
    </row>
    <row r="963" spans="1:8" ht="21.95" customHeight="1" x14ac:dyDescent="0.2">
      <c r="A963" s="312"/>
      <c r="B963" s="315"/>
      <c r="C963" s="205" t="s">
        <v>555</v>
      </c>
      <c r="D963" s="103">
        <v>0</v>
      </c>
      <c r="E963" s="103">
        <f>D963/D962*100</f>
        <v>0</v>
      </c>
      <c r="F963" s="103">
        <v>0</v>
      </c>
      <c r="G963" s="103">
        <f>F963/F962*100</f>
        <v>0</v>
      </c>
      <c r="H963" s="6" t="s">
        <v>84</v>
      </c>
    </row>
    <row r="964" spans="1:8" ht="21.95" customHeight="1" x14ac:dyDescent="0.2">
      <c r="A964" s="312"/>
      <c r="B964" s="315"/>
      <c r="C964" s="205" t="s">
        <v>556</v>
      </c>
      <c r="D964" s="103">
        <v>0</v>
      </c>
      <c r="E964" s="103">
        <f>D964/D962*100</f>
        <v>0</v>
      </c>
      <c r="F964" s="103">
        <v>0</v>
      </c>
      <c r="G964" s="103">
        <f>F964/F962*100</f>
        <v>0</v>
      </c>
      <c r="H964" s="6" t="s">
        <v>84</v>
      </c>
    </row>
    <row r="965" spans="1:8" ht="21.95" customHeight="1" x14ac:dyDescent="0.2">
      <c r="A965" s="312"/>
      <c r="B965" s="315"/>
      <c r="C965" s="205" t="s">
        <v>557</v>
      </c>
      <c r="D965" s="103">
        <v>4.2</v>
      </c>
      <c r="E965" s="103">
        <f>D965/D962*100</f>
        <v>100</v>
      </c>
      <c r="F965" s="103">
        <v>2.1</v>
      </c>
      <c r="G965" s="103">
        <f>F965/F962*100</f>
        <v>100</v>
      </c>
      <c r="H965" s="6">
        <f t="shared" si="175"/>
        <v>-50</v>
      </c>
    </row>
    <row r="966" spans="1:8" ht="21.95" customHeight="1" x14ac:dyDescent="0.2">
      <c r="A966" s="313"/>
      <c r="B966" s="316"/>
      <c r="C966" s="205" t="s">
        <v>558</v>
      </c>
      <c r="D966" s="103">
        <v>0</v>
      </c>
      <c r="E966" s="103">
        <f>D966/D962*100</f>
        <v>0</v>
      </c>
      <c r="F966" s="103">
        <v>0</v>
      </c>
      <c r="G966" s="103">
        <f>F966/F962*100</f>
        <v>0</v>
      </c>
      <c r="H966" s="6" t="s">
        <v>84</v>
      </c>
    </row>
    <row r="967" spans="1:8" ht="21.95" customHeight="1" x14ac:dyDescent="0.2">
      <c r="A967" s="373" t="s">
        <v>271</v>
      </c>
      <c r="B967" s="379" t="s">
        <v>947</v>
      </c>
      <c r="C967" s="210" t="s">
        <v>554</v>
      </c>
      <c r="D967" s="125">
        <f>D968+D969+D970+D971</f>
        <v>204286.7</v>
      </c>
      <c r="E967" s="125">
        <f>SUM(E968:E971)</f>
        <v>100</v>
      </c>
      <c r="F967" s="125">
        <f>F968+F969+F970+F971</f>
        <v>157164.90000000002</v>
      </c>
      <c r="G967" s="125">
        <f>SUM(G968:G971)</f>
        <v>99.999999999999986</v>
      </c>
      <c r="H967" s="105">
        <f>F967/D967*100-100</f>
        <v>-23.066504084700568</v>
      </c>
    </row>
    <row r="968" spans="1:8" ht="21.95" customHeight="1" x14ac:dyDescent="0.2">
      <c r="A968" s="373"/>
      <c r="B968" s="379"/>
      <c r="C968" s="210" t="s">
        <v>555</v>
      </c>
      <c r="D968" s="125">
        <f>D973+D1003+D1013+D1023</f>
        <v>152334</v>
      </c>
      <c r="E968" s="125">
        <f>D968/D967*100</f>
        <v>74.568731101926844</v>
      </c>
      <c r="F968" s="125">
        <f>F973+F1003+F1013+F1023</f>
        <v>139526.20000000001</v>
      </c>
      <c r="G968" s="125">
        <f>F968/F967*100</f>
        <v>88.776947015523177</v>
      </c>
      <c r="H968" s="105">
        <f t="shared" ref="H968:H971" si="176">F968/D968*100-100</f>
        <v>-8.4077093754513044</v>
      </c>
    </row>
    <row r="969" spans="1:8" ht="21.95" customHeight="1" x14ac:dyDescent="0.2">
      <c r="A969" s="373"/>
      <c r="B969" s="379"/>
      <c r="C969" s="210" t="s">
        <v>556</v>
      </c>
      <c r="D969" s="125">
        <f>D974+D1004+D1014+D1024</f>
        <v>25000</v>
      </c>
      <c r="E969" s="125">
        <f>D969/D967*100</f>
        <v>12.237703188704893</v>
      </c>
      <c r="F969" s="125">
        <f>F974</f>
        <v>4739.1000000000004</v>
      </c>
      <c r="G969" s="125">
        <f>F969/F967*100</f>
        <v>3.0153679352069069</v>
      </c>
      <c r="H969" s="105">
        <f t="shared" si="176"/>
        <v>-81.043599999999998</v>
      </c>
    </row>
    <row r="970" spans="1:8" ht="21.95" customHeight="1" x14ac:dyDescent="0.2">
      <c r="A970" s="373"/>
      <c r="B970" s="379"/>
      <c r="C970" s="210" t="s">
        <v>557</v>
      </c>
      <c r="D970" s="125">
        <f>D975+D1005+D1015+D1025</f>
        <v>1041.7</v>
      </c>
      <c r="E970" s="125">
        <f>D970/D967*100</f>
        <v>0.50992061646695552</v>
      </c>
      <c r="F970" s="125">
        <f>F975</f>
        <v>197.5</v>
      </c>
      <c r="G970" s="125">
        <f>F970/F967*100</f>
        <v>0.12566419092303688</v>
      </c>
      <c r="H970" s="105">
        <f t="shared" si="176"/>
        <v>-81.040606700585585</v>
      </c>
    </row>
    <row r="971" spans="1:8" ht="21.95" customHeight="1" x14ac:dyDescent="0.2">
      <c r="A971" s="373"/>
      <c r="B971" s="379"/>
      <c r="C971" s="210" t="s">
        <v>558</v>
      </c>
      <c r="D971" s="125">
        <f>D976+D1006+D1016+D1026</f>
        <v>25911</v>
      </c>
      <c r="E971" s="125">
        <f>D971/D967*100</f>
        <v>12.683645092901299</v>
      </c>
      <c r="F971" s="125">
        <f>F976</f>
        <v>12702.1</v>
      </c>
      <c r="G971" s="125">
        <f>F971/F967*100</f>
        <v>8.0820208583468691</v>
      </c>
      <c r="H971" s="105">
        <f t="shared" si="176"/>
        <v>-50.977963027285703</v>
      </c>
    </row>
    <row r="972" spans="1:8" ht="21.95" customHeight="1" x14ac:dyDescent="0.2">
      <c r="A972" s="338" t="s">
        <v>277</v>
      </c>
      <c r="B972" s="376" t="s">
        <v>946</v>
      </c>
      <c r="C972" s="209" t="s">
        <v>554</v>
      </c>
      <c r="D972" s="212">
        <f>SUM(D973:D976)</f>
        <v>194726.7</v>
      </c>
      <c r="E972" s="212">
        <f>SUM(E973:E976)</f>
        <v>99.999999999999986</v>
      </c>
      <c r="F972" s="212">
        <f>SUM(F973:F976)</f>
        <v>148677.80000000002</v>
      </c>
      <c r="G972" s="212">
        <f>SUM(G973:G976)</f>
        <v>100</v>
      </c>
      <c r="H972" s="213">
        <f>F972/D972*100-100</f>
        <v>-23.647964043965203</v>
      </c>
    </row>
    <row r="973" spans="1:8" ht="21.95" customHeight="1" x14ac:dyDescent="0.2">
      <c r="A973" s="338"/>
      <c r="B973" s="376"/>
      <c r="C973" s="209" t="s">
        <v>555</v>
      </c>
      <c r="D973" s="212">
        <f>D983+D988+D993+D978</f>
        <v>142774</v>
      </c>
      <c r="E973" s="212">
        <f>D973/D972*100</f>
        <v>73.320196973501822</v>
      </c>
      <c r="F973" s="212">
        <f>F983+F988+F993+F978+F997</f>
        <v>131039.1</v>
      </c>
      <c r="G973" s="212">
        <f>F973/F972*100</f>
        <v>88.136292035529181</v>
      </c>
      <c r="H973" s="213">
        <f>F973/D973*100-100</f>
        <v>-8.2192135823049028</v>
      </c>
    </row>
    <row r="974" spans="1:8" ht="21.95" customHeight="1" x14ac:dyDescent="0.2">
      <c r="A974" s="338"/>
      <c r="B974" s="376"/>
      <c r="C974" s="209" t="s">
        <v>556</v>
      </c>
      <c r="D974" s="212">
        <f>D979</f>
        <v>25000</v>
      </c>
      <c r="E974" s="118">
        <f>D974/D972*100</f>
        <v>12.838506481134839</v>
      </c>
      <c r="F974" s="118">
        <f>F979</f>
        <v>4739.1000000000004</v>
      </c>
      <c r="G974" s="118">
        <f>F974/F972*100</f>
        <v>3.1874967210975678</v>
      </c>
      <c r="H974" s="213">
        <f t="shared" ref="H974:H975" si="177">F974/D974*100-100</f>
        <v>-81.043599999999998</v>
      </c>
    </row>
    <row r="975" spans="1:8" ht="21.95" customHeight="1" x14ac:dyDescent="0.2">
      <c r="A975" s="338"/>
      <c r="B975" s="376"/>
      <c r="C975" s="209" t="s">
        <v>557</v>
      </c>
      <c r="D975" s="212">
        <f>D980</f>
        <v>1041.7</v>
      </c>
      <c r="E975" s="118">
        <f>D975/D972*100</f>
        <v>0.53495488805592661</v>
      </c>
      <c r="F975" s="118">
        <f>F980</f>
        <v>197.5</v>
      </c>
      <c r="G975" s="118">
        <f>F975/F972*100</f>
        <v>0.13283758570546508</v>
      </c>
      <c r="H975" s="213">
        <f t="shared" si="177"/>
        <v>-81.040606700585585</v>
      </c>
    </row>
    <row r="976" spans="1:8" ht="21.95" customHeight="1" x14ac:dyDescent="0.2">
      <c r="A976" s="338"/>
      <c r="B976" s="376"/>
      <c r="C976" s="209" t="s">
        <v>558</v>
      </c>
      <c r="D976" s="212">
        <f>D986</f>
        <v>25911</v>
      </c>
      <c r="E976" s="212">
        <f>D976/D972*100</f>
        <v>13.306341657307394</v>
      </c>
      <c r="F976" s="212">
        <f>F986</f>
        <v>12702.1</v>
      </c>
      <c r="G976" s="212">
        <f>F976/F972*100</f>
        <v>8.5433736576677877</v>
      </c>
      <c r="H976" s="213">
        <f>F976/D976*100-100</f>
        <v>-50.977963027285703</v>
      </c>
    </row>
    <row r="977" spans="1:8" ht="21.95" customHeight="1" x14ac:dyDescent="0.2">
      <c r="A977" s="306" t="s">
        <v>279</v>
      </c>
      <c r="B977" s="380" t="s">
        <v>1099</v>
      </c>
      <c r="C977" s="204" t="s">
        <v>554</v>
      </c>
      <c r="D977" s="103">
        <f>D978+D979+D980+D981</f>
        <v>28935.7</v>
      </c>
      <c r="E977" s="103">
        <f t="shared" ref="E977:G977" si="178">E978+E979+E980+E981</f>
        <v>99.999999999999986</v>
      </c>
      <c r="F977" s="103">
        <f t="shared" si="178"/>
        <v>5485.1</v>
      </c>
      <c r="G977" s="103">
        <f t="shared" si="178"/>
        <v>0</v>
      </c>
      <c r="H977" s="6">
        <f>F977/D977*100-100</f>
        <v>-81.043831668146964</v>
      </c>
    </row>
    <row r="978" spans="1:8" ht="21.95" customHeight="1" x14ac:dyDescent="0.2">
      <c r="A978" s="307"/>
      <c r="B978" s="381"/>
      <c r="C978" s="204" t="s">
        <v>555</v>
      </c>
      <c r="D978" s="103">
        <v>2894</v>
      </c>
      <c r="E978" s="103">
        <f>D978/D977*100</f>
        <v>10.001486053560136</v>
      </c>
      <c r="F978" s="103">
        <v>548.5</v>
      </c>
      <c r="G978" s="103">
        <v>0</v>
      </c>
      <c r="H978" s="6">
        <f t="shared" ref="H978:H980" si="179">F978/D978*100-100</f>
        <v>-81.04699378023497</v>
      </c>
    </row>
    <row r="979" spans="1:8" ht="21.95" customHeight="1" x14ac:dyDescent="0.2">
      <c r="A979" s="307"/>
      <c r="B979" s="381"/>
      <c r="C979" s="204" t="s">
        <v>556</v>
      </c>
      <c r="D979" s="103">
        <v>25000</v>
      </c>
      <c r="E979" s="103">
        <f>D979/D977*100</f>
        <v>86.398462798549886</v>
      </c>
      <c r="F979" s="103">
        <v>4739.1000000000004</v>
      </c>
      <c r="G979" s="103">
        <v>0</v>
      </c>
      <c r="H979" s="6">
        <f t="shared" si="179"/>
        <v>-81.043599999999998</v>
      </c>
    </row>
    <row r="980" spans="1:8" ht="21.95" customHeight="1" x14ac:dyDescent="0.2">
      <c r="A980" s="307"/>
      <c r="B980" s="381"/>
      <c r="C980" s="204" t="s">
        <v>557</v>
      </c>
      <c r="D980" s="103">
        <v>1041.7</v>
      </c>
      <c r="E980" s="103">
        <f>D980/D977*100</f>
        <v>3.6000511478899764</v>
      </c>
      <c r="F980" s="103">
        <v>197.5</v>
      </c>
      <c r="G980" s="103">
        <v>0</v>
      </c>
      <c r="H980" s="6">
        <f t="shared" si="179"/>
        <v>-81.040606700585585</v>
      </c>
    </row>
    <row r="981" spans="1:8" ht="21.95" customHeight="1" x14ac:dyDescent="0.2">
      <c r="A981" s="308"/>
      <c r="B981" s="381"/>
      <c r="C981" s="204" t="s">
        <v>558</v>
      </c>
      <c r="D981" s="103">
        <v>0</v>
      </c>
      <c r="E981" s="103">
        <v>0</v>
      </c>
      <c r="F981" s="103">
        <v>0</v>
      </c>
      <c r="G981" s="103">
        <v>0</v>
      </c>
      <c r="H981" s="6" t="s">
        <v>84</v>
      </c>
    </row>
    <row r="982" spans="1:8" ht="21.95" customHeight="1" x14ac:dyDescent="0.2">
      <c r="A982" s="304" t="s">
        <v>282</v>
      </c>
      <c r="B982" s="305" t="s">
        <v>291</v>
      </c>
      <c r="C982" s="204" t="s">
        <v>554</v>
      </c>
      <c r="D982" s="103">
        <f>SUM(D983:D986)</f>
        <v>160867</v>
      </c>
      <c r="E982" s="103">
        <f>SUM(E983:E986)</f>
        <v>100</v>
      </c>
      <c r="F982" s="103">
        <f>SUM(F983:F986)</f>
        <v>138519.9</v>
      </c>
      <c r="G982" s="103">
        <f>SUM(G983:G986)</f>
        <v>100</v>
      </c>
      <c r="H982" s="6">
        <f>F982/D982*100-100</f>
        <v>-13.891662056232789</v>
      </c>
    </row>
    <row r="983" spans="1:8" ht="21.95" customHeight="1" x14ac:dyDescent="0.2">
      <c r="A983" s="304"/>
      <c r="B983" s="305"/>
      <c r="C983" s="204" t="s">
        <v>555</v>
      </c>
      <c r="D983" s="103">
        <v>134956</v>
      </c>
      <c r="E983" s="103">
        <f>D983/D982*100</f>
        <v>83.892905319301036</v>
      </c>
      <c r="F983" s="103">
        <v>125817.8</v>
      </c>
      <c r="G983" s="103">
        <f>F983/F982*100</f>
        <v>90.830126212912376</v>
      </c>
      <c r="H983" s="6">
        <f>F983/D983*100-100</f>
        <v>-6.7712439609946955</v>
      </c>
    </row>
    <row r="984" spans="1:8" ht="21.95" customHeight="1" x14ac:dyDescent="0.2">
      <c r="A984" s="304"/>
      <c r="B984" s="305"/>
      <c r="C984" s="204" t="s">
        <v>556</v>
      </c>
      <c r="D984" s="103">
        <v>0</v>
      </c>
      <c r="E984" s="103">
        <f>D984/D982*100</f>
        <v>0</v>
      </c>
      <c r="F984" s="103">
        <v>0</v>
      </c>
      <c r="G984" s="103">
        <f>F984/F982*100</f>
        <v>0</v>
      </c>
      <c r="H984" s="6" t="s">
        <v>84</v>
      </c>
    </row>
    <row r="985" spans="1:8" ht="21.95" customHeight="1" x14ac:dyDescent="0.2">
      <c r="A985" s="304"/>
      <c r="B985" s="305"/>
      <c r="C985" s="204" t="s">
        <v>557</v>
      </c>
      <c r="D985" s="103">
        <v>0</v>
      </c>
      <c r="E985" s="103">
        <f>D985/D982*100</f>
        <v>0</v>
      </c>
      <c r="F985" s="103">
        <v>0</v>
      </c>
      <c r="G985" s="103">
        <f>F985/F982*100</f>
        <v>0</v>
      </c>
      <c r="H985" s="6" t="s">
        <v>84</v>
      </c>
    </row>
    <row r="986" spans="1:8" ht="21.95" customHeight="1" x14ac:dyDescent="0.2">
      <c r="A986" s="304"/>
      <c r="B986" s="305"/>
      <c r="C986" s="204" t="s">
        <v>558</v>
      </c>
      <c r="D986" s="103">
        <v>25911</v>
      </c>
      <c r="E986" s="103">
        <f>D986/D982*100</f>
        <v>16.107094680698964</v>
      </c>
      <c r="F986" s="103">
        <v>12702.1</v>
      </c>
      <c r="G986" s="103">
        <f>F986/F982*100</f>
        <v>9.1698737870876315</v>
      </c>
      <c r="H986" s="6">
        <f>F986/D986*100-100</f>
        <v>-50.977963027285703</v>
      </c>
    </row>
    <row r="987" spans="1:8" ht="31.5" customHeight="1" x14ac:dyDescent="0.2">
      <c r="A987" s="304" t="s">
        <v>284</v>
      </c>
      <c r="B987" s="305" t="s">
        <v>594</v>
      </c>
      <c r="C987" s="204" t="s">
        <v>554</v>
      </c>
      <c r="D987" s="103">
        <f>D988</f>
        <v>144</v>
      </c>
      <c r="E987" s="103">
        <f>SUM(E988:E991)</f>
        <v>100</v>
      </c>
      <c r="F987" s="103">
        <f>F988</f>
        <v>801.8</v>
      </c>
      <c r="G987" s="103">
        <f>SUM(G988:G991)</f>
        <v>100</v>
      </c>
      <c r="H987" s="6">
        <f>F987/D987*100-100</f>
        <v>456.80555555555554</v>
      </c>
    </row>
    <row r="988" spans="1:8" ht="29.25" customHeight="1" x14ac:dyDescent="0.2">
      <c r="A988" s="304"/>
      <c r="B988" s="305"/>
      <c r="C988" s="204" t="s">
        <v>555</v>
      </c>
      <c r="D988" s="103">
        <v>144</v>
      </c>
      <c r="E988" s="103">
        <f>D988/D987*100</f>
        <v>100</v>
      </c>
      <c r="F988" s="103">
        <v>801.8</v>
      </c>
      <c r="G988" s="103">
        <f>F988/F987*100</f>
        <v>100</v>
      </c>
      <c r="H988" s="6">
        <f>F988/D988*100-100</f>
        <v>456.80555555555554</v>
      </c>
    </row>
    <row r="989" spans="1:8" ht="21.95" customHeight="1" x14ac:dyDescent="0.2">
      <c r="A989" s="304"/>
      <c r="B989" s="305"/>
      <c r="C989" s="204" t="s">
        <v>556</v>
      </c>
      <c r="D989" s="103">
        <v>0</v>
      </c>
      <c r="E989" s="103">
        <f>D989/D987*100</f>
        <v>0</v>
      </c>
      <c r="F989" s="103">
        <v>0</v>
      </c>
      <c r="G989" s="103">
        <f>F989/F987*100</f>
        <v>0</v>
      </c>
      <c r="H989" s="6" t="s">
        <v>84</v>
      </c>
    </row>
    <row r="990" spans="1:8" ht="33.75" customHeight="1" x14ac:dyDescent="0.2">
      <c r="A990" s="304"/>
      <c r="B990" s="305"/>
      <c r="C990" s="204" t="s">
        <v>557</v>
      </c>
      <c r="D990" s="103">
        <v>0</v>
      </c>
      <c r="E990" s="103">
        <f>D990/D987*100</f>
        <v>0</v>
      </c>
      <c r="F990" s="103">
        <v>0</v>
      </c>
      <c r="G990" s="103">
        <f>F990/F987*100</f>
        <v>0</v>
      </c>
      <c r="H990" s="6" t="s">
        <v>84</v>
      </c>
    </row>
    <row r="991" spans="1:8" ht="24" customHeight="1" x14ac:dyDescent="0.2">
      <c r="A991" s="304"/>
      <c r="B991" s="305"/>
      <c r="C991" s="204" t="s">
        <v>558</v>
      </c>
      <c r="D991" s="103">
        <v>0</v>
      </c>
      <c r="E991" s="103">
        <f>D991/D987*100</f>
        <v>0</v>
      </c>
      <c r="F991" s="103">
        <v>0</v>
      </c>
      <c r="G991" s="103">
        <f>F991/F987*100</f>
        <v>0</v>
      </c>
      <c r="H991" s="6" t="s">
        <v>84</v>
      </c>
    </row>
    <row r="992" spans="1:8" ht="21.95" customHeight="1" x14ac:dyDescent="0.2">
      <c r="A992" s="304" t="s">
        <v>285</v>
      </c>
      <c r="B992" s="305" t="s">
        <v>92</v>
      </c>
      <c r="C992" s="204" t="s">
        <v>554</v>
      </c>
      <c r="D992" s="103">
        <f>D993</f>
        <v>4780</v>
      </c>
      <c r="E992" s="103">
        <f>SUM(E993:E996)</f>
        <v>100</v>
      </c>
      <c r="F992" s="103">
        <f>F993</f>
        <v>3854.6</v>
      </c>
      <c r="G992" s="103">
        <f>SUM(G993:G996)</f>
        <v>100</v>
      </c>
      <c r="H992" s="6">
        <f>F992/D992*100-100</f>
        <v>-19.359832635983267</v>
      </c>
    </row>
    <row r="993" spans="1:8" ht="21.95" customHeight="1" x14ac:dyDescent="0.2">
      <c r="A993" s="304"/>
      <c r="B993" s="305"/>
      <c r="C993" s="204" t="s">
        <v>555</v>
      </c>
      <c r="D993" s="103">
        <v>4780</v>
      </c>
      <c r="E993" s="103">
        <f>D993/D992*100</f>
        <v>100</v>
      </c>
      <c r="F993" s="103">
        <v>3854.6</v>
      </c>
      <c r="G993" s="103">
        <f>F993/F992*100</f>
        <v>100</v>
      </c>
      <c r="H993" s="6">
        <f>F993/D993*100-100</f>
        <v>-19.359832635983267</v>
      </c>
    </row>
    <row r="994" spans="1:8" ht="21.95" customHeight="1" x14ac:dyDescent="0.2">
      <c r="A994" s="304"/>
      <c r="B994" s="305"/>
      <c r="C994" s="204" t="s">
        <v>556</v>
      </c>
      <c r="D994" s="103">
        <v>0</v>
      </c>
      <c r="E994" s="103">
        <f>D994/D992*100</f>
        <v>0</v>
      </c>
      <c r="F994" s="103">
        <v>0</v>
      </c>
      <c r="G994" s="103">
        <f>F994/F992*100</f>
        <v>0</v>
      </c>
      <c r="H994" s="6" t="s">
        <v>84</v>
      </c>
    </row>
    <row r="995" spans="1:8" ht="21.95" customHeight="1" x14ac:dyDescent="0.2">
      <c r="A995" s="304"/>
      <c r="B995" s="305"/>
      <c r="C995" s="204" t="s">
        <v>557</v>
      </c>
      <c r="D995" s="103">
        <v>0</v>
      </c>
      <c r="E995" s="103">
        <f>D995/D992*100</f>
        <v>0</v>
      </c>
      <c r="F995" s="103">
        <v>0</v>
      </c>
      <c r="G995" s="103">
        <f>F995/F992*100</f>
        <v>0</v>
      </c>
      <c r="H995" s="6" t="s">
        <v>84</v>
      </c>
    </row>
    <row r="996" spans="1:8" ht="21.95" customHeight="1" x14ac:dyDescent="0.2">
      <c r="A996" s="304"/>
      <c r="B996" s="305"/>
      <c r="C996" s="204" t="s">
        <v>558</v>
      </c>
      <c r="D996" s="103">
        <v>0</v>
      </c>
      <c r="E996" s="103">
        <f>D996/D992*100</f>
        <v>0</v>
      </c>
      <c r="F996" s="103">
        <v>0</v>
      </c>
      <c r="G996" s="103">
        <f>F996/F992*100</f>
        <v>0</v>
      </c>
      <c r="H996" s="6" t="s">
        <v>84</v>
      </c>
    </row>
    <row r="997" spans="1:8" ht="21.95" hidden="1" customHeight="1" x14ac:dyDescent="0.2">
      <c r="A997" s="306" t="s">
        <v>1244</v>
      </c>
      <c r="B997" s="309" t="s">
        <v>1245</v>
      </c>
      <c r="C997" s="204" t="s">
        <v>554</v>
      </c>
      <c r="D997" s="103">
        <f>D998</f>
        <v>0</v>
      </c>
      <c r="E997" s="103">
        <f>SUM(E998:E1001)</f>
        <v>0</v>
      </c>
      <c r="F997" s="103">
        <f>F998</f>
        <v>16.399999999999999</v>
      </c>
      <c r="G997" s="103">
        <v>0</v>
      </c>
      <c r="H997" s="6" t="s">
        <v>84</v>
      </c>
    </row>
    <row r="998" spans="1:8" ht="21.95" hidden="1" customHeight="1" x14ac:dyDescent="0.2">
      <c r="A998" s="307"/>
      <c r="B998" s="310"/>
      <c r="C998" s="204" t="s">
        <v>555</v>
      </c>
      <c r="D998" s="103">
        <v>0</v>
      </c>
      <c r="E998" s="103">
        <v>0</v>
      </c>
      <c r="F998" s="103">
        <v>16.399999999999999</v>
      </c>
      <c r="G998" s="103">
        <v>0</v>
      </c>
      <c r="H998" s="6" t="s">
        <v>84</v>
      </c>
    </row>
    <row r="999" spans="1:8" ht="21.95" hidden="1" customHeight="1" x14ac:dyDescent="0.2">
      <c r="A999" s="307"/>
      <c r="B999" s="310"/>
      <c r="C999" s="204" t="s">
        <v>556</v>
      </c>
      <c r="D999" s="103">
        <v>0</v>
      </c>
      <c r="E999" s="103">
        <v>0</v>
      </c>
      <c r="F999" s="103">
        <v>0</v>
      </c>
      <c r="G999" s="103">
        <f>F999/F997*100</f>
        <v>0</v>
      </c>
      <c r="H999" s="6" t="s">
        <v>84</v>
      </c>
    </row>
    <row r="1000" spans="1:8" ht="21.95" hidden="1" customHeight="1" x14ac:dyDescent="0.2">
      <c r="A1000" s="307"/>
      <c r="B1000" s="310"/>
      <c r="C1000" s="204" t="s">
        <v>557</v>
      </c>
      <c r="D1000" s="103">
        <v>0</v>
      </c>
      <c r="E1000" s="103">
        <v>0</v>
      </c>
      <c r="F1000" s="103">
        <v>0</v>
      </c>
      <c r="G1000" s="103">
        <f>F1000/F997*100</f>
        <v>0</v>
      </c>
      <c r="H1000" s="6" t="s">
        <v>84</v>
      </c>
    </row>
    <row r="1001" spans="1:8" ht="21.95" hidden="1" customHeight="1" x14ac:dyDescent="0.2">
      <c r="A1001" s="308"/>
      <c r="B1001" s="311"/>
      <c r="C1001" s="204" t="s">
        <v>558</v>
      </c>
      <c r="D1001" s="103">
        <v>0</v>
      </c>
      <c r="E1001" s="103">
        <v>0</v>
      </c>
      <c r="F1001" s="103">
        <v>0</v>
      </c>
      <c r="G1001" s="103">
        <f>F1001/F997*100</f>
        <v>0</v>
      </c>
      <c r="H1001" s="6" t="s">
        <v>84</v>
      </c>
    </row>
    <row r="1002" spans="1:8" ht="21.95" customHeight="1" x14ac:dyDescent="0.2">
      <c r="A1002" s="338" t="s">
        <v>288</v>
      </c>
      <c r="B1002" s="376" t="s">
        <v>948</v>
      </c>
      <c r="C1002" s="209" t="s">
        <v>554</v>
      </c>
      <c r="D1002" s="212">
        <f>SUM(D1003:D1006)</f>
        <v>845</v>
      </c>
      <c r="E1002" s="212">
        <f>SUM(E1003:E1006)</f>
        <v>100</v>
      </c>
      <c r="F1002" s="212">
        <f>SUM(F1003:F1006)</f>
        <v>517</v>
      </c>
      <c r="G1002" s="212">
        <f>SUM(G1003:G1006)</f>
        <v>100</v>
      </c>
      <c r="H1002" s="213">
        <f>F1002/D1002*100-100</f>
        <v>-38.816568047337277</v>
      </c>
    </row>
    <row r="1003" spans="1:8" ht="21.95" customHeight="1" x14ac:dyDescent="0.2">
      <c r="A1003" s="338"/>
      <c r="B1003" s="376"/>
      <c r="C1003" s="209" t="s">
        <v>555</v>
      </c>
      <c r="D1003" s="212">
        <f>D1008</f>
        <v>845</v>
      </c>
      <c r="E1003" s="212">
        <f>D1003/D1002*100</f>
        <v>100</v>
      </c>
      <c r="F1003" s="212">
        <f>F1008</f>
        <v>517</v>
      </c>
      <c r="G1003" s="212">
        <f>F1003/F1002*100</f>
        <v>100</v>
      </c>
      <c r="H1003" s="213">
        <f>F1003/D1003*100-100</f>
        <v>-38.816568047337277</v>
      </c>
    </row>
    <row r="1004" spans="1:8" ht="21.95" customHeight="1" x14ac:dyDescent="0.2">
      <c r="A1004" s="338"/>
      <c r="B1004" s="376"/>
      <c r="C1004" s="209" t="s">
        <v>556</v>
      </c>
      <c r="D1004" s="212">
        <f>D1009</f>
        <v>0</v>
      </c>
      <c r="E1004" s="118">
        <f>D1004/D1002*100</f>
        <v>0</v>
      </c>
      <c r="F1004" s="118">
        <f>F1009</f>
        <v>0</v>
      </c>
      <c r="G1004" s="118">
        <f>F1004/F1002*100</f>
        <v>0</v>
      </c>
      <c r="H1004" s="49" t="s">
        <v>84</v>
      </c>
    </row>
    <row r="1005" spans="1:8" ht="21.95" customHeight="1" x14ac:dyDescent="0.2">
      <c r="A1005" s="338"/>
      <c r="B1005" s="376"/>
      <c r="C1005" s="209" t="s">
        <v>557</v>
      </c>
      <c r="D1005" s="212">
        <f>D1010</f>
        <v>0</v>
      </c>
      <c r="E1005" s="118">
        <f>D1005/D1002*100</f>
        <v>0</v>
      </c>
      <c r="F1005" s="118">
        <f>F1010</f>
        <v>0</v>
      </c>
      <c r="G1005" s="118">
        <f>F1005/F1002*100</f>
        <v>0</v>
      </c>
      <c r="H1005" s="49" t="s">
        <v>84</v>
      </c>
    </row>
    <row r="1006" spans="1:8" ht="21.95" customHeight="1" x14ac:dyDescent="0.2">
      <c r="A1006" s="338"/>
      <c r="B1006" s="376"/>
      <c r="C1006" s="209" t="s">
        <v>558</v>
      </c>
      <c r="D1006" s="212">
        <f>D1011</f>
        <v>0</v>
      </c>
      <c r="E1006" s="118">
        <f>D1006/D1002*100</f>
        <v>0</v>
      </c>
      <c r="F1006" s="118">
        <f>F1011</f>
        <v>0</v>
      </c>
      <c r="G1006" s="118">
        <f>F1006/F1002*100</f>
        <v>0</v>
      </c>
      <c r="H1006" s="49" t="s">
        <v>84</v>
      </c>
    </row>
    <row r="1007" spans="1:8" ht="21.95" customHeight="1" x14ac:dyDescent="0.2">
      <c r="A1007" s="304" t="s">
        <v>290</v>
      </c>
      <c r="B1007" s="305" t="s">
        <v>92</v>
      </c>
      <c r="C1007" s="204" t="s">
        <v>554</v>
      </c>
      <c r="D1007" s="103">
        <f>SUM(D1008:D1011)</f>
        <v>845</v>
      </c>
      <c r="E1007" s="103">
        <f>SUM(E1008:E1011)</f>
        <v>100</v>
      </c>
      <c r="F1007" s="103">
        <f>SUM(F1008:F1011)</f>
        <v>517</v>
      </c>
      <c r="G1007" s="103">
        <f>SUM(G1008:G1011)</f>
        <v>100</v>
      </c>
      <c r="H1007" s="6">
        <f>F1007/D1007*100-100</f>
        <v>-38.816568047337277</v>
      </c>
    </row>
    <row r="1008" spans="1:8" ht="21.95" customHeight="1" x14ac:dyDescent="0.2">
      <c r="A1008" s="304"/>
      <c r="B1008" s="305"/>
      <c r="C1008" s="204" t="s">
        <v>555</v>
      </c>
      <c r="D1008" s="103">
        <v>845</v>
      </c>
      <c r="E1008" s="103">
        <f>D1008/D1007*100</f>
        <v>100</v>
      </c>
      <c r="F1008" s="103">
        <v>517</v>
      </c>
      <c r="G1008" s="103">
        <f>F1008/F1007*100</f>
        <v>100</v>
      </c>
      <c r="H1008" s="6">
        <f>F1008/D1008*100-100</f>
        <v>-38.816568047337277</v>
      </c>
    </row>
    <row r="1009" spans="1:8" ht="21.95" customHeight="1" x14ac:dyDescent="0.2">
      <c r="A1009" s="304"/>
      <c r="B1009" s="305"/>
      <c r="C1009" s="204" t="s">
        <v>556</v>
      </c>
      <c r="D1009" s="103">
        <v>0</v>
      </c>
      <c r="E1009" s="117">
        <f>D1009/D1007*100</f>
        <v>0</v>
      </c>
      <c r="F1009" s="117">
        <v>0</v>
      </c>
      <c r="G1009" s="117">
        <f>F1009/F1007*100</f>
        <v>0</v>
      </c>
      <c r="H1009" s="48" t="s">
        <v>84</v>
      </c>
    </row>
    <row r="1010" spans="1:8" ht="21.95" customHeight="1" x14ac:dyDescent="0.2">
      <c r="A1010" s="304"/>
      <c r="B1010" s="305"/>
      <c r="C1010" s="204" t="s">
        <v>557</v>
      </c>
      <c r="D1010" s="103">
        <v>0</v>
      </c>
      <c r="E1010" s="117">
        <f>D1010/D1007*100</f>
        <v>0</v>
      </c>
      <c r="F1010" s="117">
        <v>0</v>
      </c>
      <c r="G1010" s="117">
        <f>F1010/F1007*100</f>
        <v>0</v>
      </c>
      <c r="H1010" s="48" t="s">
        <v>84</v>
      </c>
    </row>
    <row r="1011" spans="1:8" ht="21.95" customHeight="1" x14ac:dyDescent="0.2">
      <c r="A1011" s="304"/>
      <c r="B1011" s="305"/>
      <c r="C1011" s="204" t="s">
        <v>558</v>
      </c>
      <c r="D1011" s="103">
        <v>0</v>
      </c>
      <c r="E1011" s="117">
        <f>D1011/D1007*100</f>
        <v>0</v>
      </c>
      <c r="F1011" s="117">
        <v>0</v>
      </c>
      <c r="G1011" s="117">
        <f>F1011/F1007*100</f>
        <v>0</v>
      </c>
      <c r="H1011" s="48" t="s">
        <v>84</v>
      </c>
    </row>
    <row r="1012" spans="1:8" ht="21.95" customHeight="1" x14ac:dyDescent="0.2">
      <c r="A1012" s="338" t="s">
        <v>293</v>
      </c>
      <c r="B1012" s="376" t="s">
        <v>949</v>
      </c>
      <c r="C1012" s="209" t="s">
        <v>554</v>
      </c>
      <c r="D1012" s="212">
        <f>SUM(D1013:D1016)</f>
        <v>1901</v>
      </c>
      <c r="E1012" s="212">
        <f>SUM(E1013:E1016)</f>
        <v>100</v>
      </c>
      <c r="F1012" s="212">
        <f>SUM(F1013:F1016)</f>
        <v>696.7</v>
      </c>
      <c r="G1012" s="212">
        <f>SUM(G1013:G1016)</f>
        <v>100</v>
      </c>
      <c r="H1012" s="213">
        <f>F1012/D1012*100-100</f>
        <v>-63.350867964229352</v>
      </c>
    </row>
    <row r="1013" spans="1:8" ht="21.95" customHeight="1" x14ac:dyDescent="0.2">
      <c r="A1013" s="338"/>
      <c r="B1013" s="376"/>
      <c r="C1013" s="209" t="s">
        <v>555</v>
      </c>
      <c r="D1013" s="212">
        <f>D1018</f>
        <v>1901</v>
      </c>
      <c r="E1013" s="212">
        <f>D1013/D1012*100</f>
        <v>100</v>
      </c>
      <c r="F1013" s="212">
        <f>F1018</f>
        <v>696.7</v>
      </c>
      <c r="G1013" s="212">
        <f>F1013/F1012*100</f>
        <v>100</v>
      </c>
      <c r="H1013" s="213">
        <f>H1012</f>
        <v>-63.350867964229352</v>
      </c>
    </row>
    <row r="1014" spans="1:8" ht="21.95" customHeight="1" x14ac:dyDescent="0.2">
      <c r="A1014" s="338"/>
      <c r="B1014" s="376"/>
      <c r="C1014" s="209" t="s">
        <v>556</v>
      </c>
      <c r="D1014" s="212">
        <f>D1019</f>
        <v>0</v>
      </c>
      <c r="E1014" s="118">
        <f>D1014/D1012*100</f>
        <v>0</v>
      </c>
      <c r="F1014" s="118">
        <f>F1019</f>
        <v>0</v>
      </c>
      <c r="G1014" s="118">
        <f>F1014/F1012*100</f>
        <v>0</v>
      </c>
      <c r="H1014" s="49" t="s">
        <v>84</v>
      </c>
    </row>
    <row r="1015" spans="1:8" ht="21.95" customHeight="1" x14ac:dyDescent="0.2">
      <c r="A1015" s="338"/>
      <c r="B1015" s="376"/>
      <c r="C1015" s="209" t="s">
        <v>557</v>
      </c>
      <c r="D1015" s="212">
        <f t="shared" ref="D1015:F1016" si="180">D1020</f>
        <v>0</v>
      </c>
      <c r="E1015" s="118">
        <f>D1015/D1012*100</f>
        <v>0</v>
      </c>
      <c r="F1015" s="118">
        <f t="shared" si="180"/>
        <v>0</v>
      </c>
      <c r="G1015" s="118">
        <f>F1015/F1012*100</f>
        <v>0</v>
      </c>
      <c r="H1015" s="49" t="s">
        <v>84</v>
      </c>
    </row>
    <row r="1016" spans="1:8" ht="21.95" customHeight="1" x14ac:dyDescent="0.2">
      <c r="A1016" s="338"/>
      <c r="B1016" s="376"/>
      <c r="C1016" s="209" t="s">
        <v>558</v>
      </c>
      <c r="D1016" s="212">
        <f t="shared" si="180"/>
        <v>0</v>
      </c>
      <c r="E1016" s="118">
        <f>D1016/D1012*100</f>
        <v>0</v>
      </c>
      <c r="F1016" s="118">
        <f t="shared" si="180"/>
        <v>0</v>
      </c>
      <c r="G1016" s="118">
        <f>F1016/F1012*100</f>
        <v>0</v>
      </c>
      <c r="H1016" s="49" t="s">
        <v>84</v>
      </c>
    </row>
    <row r="1017" spans="1:8" ht="21.95" customHeight="1" x14ac:dyDescent="0.2">
      <c r="A1017" s="304" t="s">
        <v>294</v>
      </c>
      <c r="B1017" s="305" t="s">
        <v>92</v>
      </c>
      <c r="C1017" s="204" t="s">
        <v>554</v>
      </c>
      <c r="D1017" s="103">
        <f>SUM(D1018:D1021)</f>
        <v>1901</v>
      </c>
      <c r="E1017" s="103">
        <f>SUM(E1018:E1021)</f>
        <v>100</v>
      </c>
      <c r="F1017" s="103">
        <f>SUM(F1018:F1021)</f>
        <v>696.7</v>
      </c>
      <c r="G1017" s="103">
        <f>SUM(G1018:G1021)</f>
        <v>100</v>
      </c>
      <c r="H1017" s="6">
        <f>F1017/D1017*100-100</f>
        <v>-63.350867964229352</v>
      </c>
    </row>
    <row r="1018" spans="1:8" ht="21.95" customHeight="1" x14ac:dyDescent="0.2">
      <c r="A1018" s="304"/>
      <c r="B1018" s="305"/>
      <c r="C1018" s="204" t="s">
        <v>555</v>
      </c>
      <c r="D1018" s="103">
        <v>1901</v>
      </c>
      <c r="E1018" s="103">
        <f>D1018/D1017*100</f>
        <v>100</v>
      </c>
      <c r="F1018" s="103">
        <v>696.7</v>
      </c>
      <c r="G1018" s="103">
        <f>F1018/F1017*100</f>
        <v>100</v>
      </c>
      <c r="H1018" s="6">
        <f>F1018/D1018*100-100</f>
        <v>-63.350867964229352</v>
      </c>
    </row>
    <row r="1019" spans="1:8" ht="21.95" customHeight="1" x14ac:dyDescent="0.2">
      <c r="A1019" s="304"/>
      <c r="B1019" s="305"/>
      <c r="C1019" s="204" t="s">
        <v>556</v>
      </c>
      <c r="D1019" s="103">
        <v>0</v>
      </c>
      <c r="E1019" s="117">
        <f>D1019/D1017*100</f>
        <v>0</v>
      </c>
      <c r="F1019" s="117">
        <v>0</v>
      </c>
      <c r="G1019" s="117">
        <f>F1019/F1017*100</f>
        <v>0</v>
      </c>
      <c r="H1019" s="48" t="s">
        <v>84</v>
      </c>
    </row>
    <row r="1020" spans="1:8" ht="21.95" customHeight="1" x14ac:dyDescent="0.2">
      <c r="A1020" s="304"/>
      <c r="B1020" s="305"/>
      <c r="C1020" s="204" t="s">
        <v>557</v>
      </c>
      <c r="D1020" s="103">
        <v>0</v>
      </c>
      <c r="E1020" s="117">
        <f>D1020/D1017*100</f>
        <v>0</v>
      </c>
      <c r="F1020" s="117">
        <v>0</v>
      </c>
      <c r="G1020" s="117">
        <f>F1020/F1017*100</f>
        <v>0</v>
      </c>
      <c r="H1020" s="48" t="s">
        <v>84</v>
      </c>
    </row>
    <row r="1021" spans="1:8" ht="21.95" customHeight="1" x14ac:dyDescent="0.2">
      <c r="A1021" s="304"/>
      <c r="B1021" s="305"/>
      <c r="C1021" s="204" t="s">
        <v>558</v>
      </c>
      <c r="D1021" s="103">
        <v>0</v>
      </c>
      <c r="E1021" s="117">
        <f>D1021/D1017*100</f>
        <v>0</v>
      </c>
      <c r="F1021" s="117">
        <v>0</v>
      </c>
      <c r="G1021" s="117">
        <f>F1021/F1017*100</f>
        <v>0</v>
      </c>
      <c r="H1021" s="48" t="s">
        <v>84</v>
      </c>
    </row>
    <row r="1022" spans="1:8" ht="21.95" customHeight="1" x14ac:dyDescent="0.2">
      <c r="A1022" s="338" t="s">
        <v>296</v>
      </c>
      <c r="B1022" s="376" t="s">
        <v>1295</v>
      </c>
      <c r="C1022" s="209" t="s">
        <v>554</v>
      </c>
      <c r="D1022" s="212">
        <f>SUM(D1023:D1026)</f>
        <v>6814</v>
      </c>
      <c r="E1022" s="212">
        <f>SUM(E1023:E1026)</f>
        <v>100</v>
      </c>
      <c r="F1022" s="212">
        <f>SUM(F1023:F1026)</f>
        <v>7273.4000000000005</v>
      </c>
      <c r="G1022" s="212">
        <f>SUM(G1023:G1026)</f>
        <v>100</v>
      </c>
      <c r="H1022" s="213">
        <f>F1022/D1022*100-100</f>
        <v>6.7420017610801324</v>
      </c>
    </row>
    <row r="1023" spans="1:8" ht="21.95" customHeight="1" x14ac:dyDescent="0.2">
      <c r="A1023" s="338"/>
      <c r="B1023" s="376"/>
      <c r="C1023" s="209" t="s">
        <v>555</v>
      </c>
      <c r="D1023" s="212">
        <f>D1028+D1033</f>
        <v>6814</v>
      </c>
      <c r="E1023" s="212">
        <f>D1023/D1022*100</f>
        <v>100</v>
      </c>
      <c r="F1023" s="212">
        <f>F1028+F1033</f>
        <v>7273.4000000000005</v>
      </c>
      <c r="G1023" s="212">
        <f>F1023/F1022*100</f>
        <v>100</v>
      </c>
      <c r="H1023" s="213">
        <f>F1023/D1023*100-100</f>
        <v>6.7420017610801324</v>
      </c>
    </row>
    <row r="1024" spans="1:8" ht="21.95" customHeight="1" x14ac:dyDescent="0.2">
      <c r="A1024" s="338"/>
      <c r="B1024" s="376"/>
      <c r="C1024" s="209" t="s">
        <v>556</v>
      </c>
      <c r="D1024" s="212">
        <f>D1029+D1034</f>
        <v>0</v>
      </c>
      <c r="E1024" s="118">
        <f>D1024/D1022*100</f>
        <v>0</v>
      </c>
      <c r="F1024" s="118">
        <f>F1029+F1034</f>
        <v>0</v>
      </c>
      <c r="G1024" s="118">
        <f>F1024/F1022*100</f>
        <v>0</v>
      </c>
      <c r="H1024" s="49" t="s">
        <v>84</v>
      </c>
    </row>
    <row r="1025" spans="1:8" ht="21.95" customHeight="1" x14ac:dyDescent="0.2">
      <c r="A1025" s="338"/>
      <c r="B1025" s="376"/>
      <c r="C1025" s="209" t="s">
        <v>557</v>
      </c>
      <c r="D1025" s="212">
        <f>D1030+D1035</f>
        <v>0</v>
      </c>
      <c r="E1025" s="118">
        <f>D1025/D1022*100</f>
        <v>0</v>
      </c>
      <c r="F1025" s="118">
        <f>F1030+F1035</f>
        <v>0</v>
      </c>
      <c r="G1025" s="118">
        <f>F1025/F1022*100</f>
        <v>0</v>
      </c>
      <c r="H1025" s="49" t="s">
        <v>84</v>
      </c>
    </row>
    <row r="1026" spans="1:8" ht="21.95" customHeight="1" x14ac:dyDescent="0.2">
      <c r="A1026" s="338"/>
      <c r="B1026" s="376"/>
      <c r="C1026" s="209" t="s">
        <v>558</v>
      </c>
      <c r="D1026" s="212">
        <f>D1031+D1036</f>
        <v>0</v>
      </c>
      <c r="E1026" s="118">
        <f>D1026/D1022*100</f>
        <v>0</v>
      </c>
      <c r="F1026" s="118">
        <f>F1031+F1036</f>
        <v>0</v>
      </c>
      <c r="G1026" s="118">
        <f>F1026/F1022*100</f>
        <v>0</v>
      </c>
      <c r="H1026" s="49" t="s">
        <v>84</v>
      </c>
    </row>
    <row r="1027" spans="1:8" ht="21.95" customHeight="1" x14ac:dyDescent="0.2">
      <c r="A1027" s="304" t="s">
        <v>298</v>
      </c>
      <c r="B1027" s="305" t="s">
        <v>738</v>
      </c>
      <c r="C1027" s="204" t="s">
        <v>554</v>
      </c>
      <c r="D1027" s="103">
        <f>SUM(D1028:D1031)</f>
        <v>5237</v>
      </c>
      <c r="E1027" s="103">
        <f>SUM(E1028:E1031)</f>
        <v>100</v>
      </c>
      <c r="F1027" s="103">
        <f>SUM(F1028:F1031)</f>
        <v>3167.3</v>
      </c>
      <c r="G1027" s="103">
        <f>SUM(G1028:G1031)</f>
        <v>100</v>
      </c>
      <c r="H1027" s="6">
        <f>F1027/D1027*100-100</f>
        <v>-39.520717968302456</v>
      </c>
    </row>
    <row r="1028" spans="1:8" ht="21.95" customHeight="1" x14ac:dyDescent="0.2">
      <c r="A1028" s="304"/>
      <c r="B1028" s="305"/>
      <c r="C1028" s="204" t="s">
        <v>555</v>
      </c>
      <c r="D1028" s="103">
        <v>5237</v>
      </c>
      <c r="E1028" s="103">
        <f>D1028/D1027*100</f>
        <v>100</v>
      </c>
      <c r="F1028" s="103">
        <v>3167.3</v>
      </c>
      <c r="G1028" s="103">
        <f>F1028/F1027*100</f>
        <v>100</v>
      </c>
      <c r="H1028" s="6">
        <f>F1028/D1028*100-100</f>
        <v>-39.520717968302456</v>
      </c>
    </row>
    <row r="1029" spans="1:8" ht="21.95" customHeight="1" x14ac:dyDescent="0.2">
      <c r="A1029" s="304"/>
      <c r="B1029" s="305"/>
      <c r="C1029" s="204" t="s">
        <v>556</v>
      </c>
      <c r="D1029" s="103">
        <v>0</v>
      </c>
      <c r="E1029" s="117">
        <f>D1029/D1027*100</f>
        <v>0</v>
      </c>
      <c r="F1029" s="103">
        <v>0</v>
      </c>
      <c r="G1029" s="117">
        <f>F1029/F1027*100</f>
        <v>0</v>
      </c>
      <c r="H1029" s="48" t="s">
        <v>84</v>
      </c>
    </row>
    <row r="1030" spans="1:8" ht="21.95" customHeight="1" x14ac:dyDescent="0.2">
      <c r="A1030" s="304"/>
      <c r="B1030" s="305"/>
      <c r="C1030" s="204" t="s">
        <v>557</v>
      </c>
      <c r="D1030" s="103">
        <v>0</v>
      </c>
      <c r="E1030" s="117">
        <f>D1030/D1027*100</f>
        <v>0</v>
      </c>
      <c r="F1030" s="103">
        <v>0</v>
      </c>
      <c r="G1030" s="117">
        <f>F1030/F1027*100</f>
        <v>0</v>
      </c>
      <c r="H1030" s="48" t="s">
        <v>84</v>
      </c>
    </row>
    <row r="1031" spans="1:8" ht="21.95" customHeight="1" x14ac:dyDescent="0.2">
      <c r="A1031" s="304"/>
      <c r="B1031" s="305"/>
      <c r="C1031" s="204" t="s">
        <v>558</v>
      </c>
      <c r="D1031" s="103">
        <v>0</v>
      </c>
      <c r="E1031" s="117">
        <f>D1031/D1027*100</f>
        <v>0</v>
      </c>
      <c r="F1031" s="103">
        <v>0</v>
      </c>
      <c r="G1031" s="117">
        <f>F1031/F1027*100</f>
        <v>0</v>
      </c>
      <c r="H1031" s="48" t="s">
        <v>84</v>
      </c>
    </row>
    <row r="1032" spans="1:8" ht="21.95" customHeight="1" x14ac:dyDescent="0.2">
      <c r="A1032" s="304" t="s">
        <v>299</v>
      </c>
      <c r="B1032" s="305" t="s">
        <v>1296</v>
      </c>
      <c r="C1032" s="204" t="s">
        <v>554</v>
      </c>
      <c r="D1032" s="103">
        <f>SUM(D1033:D1036)</f>
        <v>1577</v>
      </c>
      <c r="E1032" s="103">
        <f>SUM(E1033:E1036)</f>
        <v>100</v>
      </c>
      <c r="F1032" s="103">
        <f>SUM(F1033:F1036)</f>
        <v>4106.1000000000004</v>
      </c>
      <c r="G1032" s="103">
        <f>SUM(G1033:G1036)</f>
        <v>100</v>
      </c>
      <c r="H1032" s="6">
        <f>F1032/D1032*100-100</f>
        <v>160.37412809131263</v>
      </c>
    </row>
    <row r="1033" spans="1:8" ht="21.95" customHeight="1" x14ac:dyDescent="0.2">
      <c r="A1033" s="304"/>
      <c r="B1033" s="305"/>
      <c r="C1033" s="204" t="s">
        <v>555</v>
      </c>
      <c r="D1033" s="103">
        <v>1577</v>
      </c>
      <c r="E1033" s="103">
        <f>D1033/D1032*100</f>
        <v>100</v>
      </c>
      <c r="F1033" s="103">
        <v>4106.1000000000004</v>
      </c>
      <c r="G1033" s="103">
        <f>F1033/F1032*100</f>
        <v>100</v>
      </c>
      <c r="H1033" s="6">
        <f>F1033/D1033*100-100</f>
        <v>160.37412809131263</v>
      </c>
    </row>
    <row r="1034" spans="1:8" ht="21.95" customHeight="1" x14ac:dyDescent="0.2">
      <c r="A1034" s="304"/>
      <c r="B1034" s="305"/>
      <c r="C1034" s="204" t="s">
        <v>556</v>
      </c>
      <c r="D1034" s="103">
        <v>0</v>
      </c>
      <c r="E1034" s="117">
        <f>D1034/D1032*100</f>
        <v>0</v>
      </c>
      <c r="F1034" s="103">
        <v>0</v>
      </c>
      <c r="G1034" s="117">
        <f>F1034/F1032*100</f>
        <v>0</v>
      </c>
      <c r="H1034" s="48" t="s">
        <v>84</v>
      </c>
    </row>
    <row r="1035" spans="1:8" ht="21.95" customHeight="1" x14ac:dyDescent="0.2">
      <c r="A1035" s="304"/>
      <c r="B1035" s="305"/>
      <c r="C1035" s="204" t="s">
        <v>557</v>
      </c>
      <c r="D1035" s="103">
        <v>0</v>
      </c>
      <c r="E1035" s="117">
        <f>D1035/D1032*100</f>
        <v>0</v>
      </c>
      <c r="F1035" s="103">
        <v>0</v>
      </c>
      <c r="G1035" s="117">
        <f>F1035/F1032*100</f>
        <v>0</v>
      </c>
      <c r="H1035" s="48" t="s">
        <v>84</v>
      </c>
    </row>
    <row r="1036" spans="1:8" ht="21.95" customHeight="1" x14ac:dyDescent="0.2">
      <c r="A1036" s="304"/>
      <c r="B1036" s="305"/>
      <c r="C1036" s="204" t="s">
        <v>558</v>
      </c>
      <c r="D1036" s="103">
        <v>0</v>
      </c>
      <c r="E1036" s="117">
        <f>D1036/D1032*100</f>
        <v>0</v>
      </c>
      <c r="F1036" s="103">
        <v>0</v>
      </c>
      <c r="G1036" s="117">
        <f>F1036/F1032*100</f>
        <v>0</v>
      </c>
      <c r="H1036" s="48" t="s">
        <v>84</v>
      </c>
    </row>
    <row r="1037" spans="1:8" ht="21.95" customHeight="1" x14ac:dyDescent="0.2">
      <c r="A1037" s="373" t="s">
        <v>303</v>
      </c>
      <c r="B1037" s="379" t="s">
        <v>958</v>
      </c>
      <c r="C1037" s="210" t="s">
        <v>554</v>
      </c>
      <c r="D1037" s="125">
        <v>24583</v>
      </c>
      <c r="E1037" s="125">
        <v>100</v>
      </c>
      <c r="F1037" s="125">
        <f>F1038+F1041</f>
        <v>18244.599999999999</v>
      </c>
      <c r="G1037" s="125">
        <v>100</v>
      </c>
      <c r="H1037" s="105">
        <f>F1037/D1037*100-100</f>
        <v>-25.783671643005334</v>
      </c>
    </row>
    <row r="1038" spans="1:8" ht="21.95" customHeight="1" x14ac:dyDescent="0.2">
      <c r="A1038" s="373"/>
      <c r="B1038" s="379"/>
      <c r="C1038" s="210" t="s">
        <v>555</v>
      </c>
      <c r="D1038" s="125">
        <v>16783</v>
      </c>
      <c r="E1038" s="125">
        <v>68.3</v>
      </c>
      <c r="F1038" s="125">
        <f>F1043+F1053</f>
        <v>15621.8</v>
      </c>
      <c r="G1038" s="125">
        <v>85.1</v>
      </c>
      <c r="H1038" s="105">
        <f>F1038/D1038*100-100</f>
        <v>-6.9189060358696253</v>
      </c>
    </row>
    <row r="1039" spans="1:8" ht="21.95" customHeight="1" x14ac:dyDescent="0.2">
      <c r="A1039" s="373"/>
      <c r="B1039" s="379"/>
      <c r="C1039" s="210" t="s">
        <v>556</v>
      </c>
      <c r="D1039" s="125">
        <v>0</v>
      </c>
      <c r="E1039" s="125">
        <v>0</v>
      </c>
      <c r="F1039" s="125">
        <f t="shared" ref="F1039:F1041" si="181">F1044+F1054</f>
        <v>0</v>
      </c>
      <c r="G1039" s="125">
        <v>0</v>
      </c>
      <c r="H1039" s="105" t="s">
        <v>84</v>
      </c>
    </row>
    <row r="1040" spans="1:8" ht="21.95" customHeight="1" x14ac:dyDescent="0.2">
      <c r="A1040" s="373"/>
      <c r="B1040" s="379"/>
      <c r="C1040" s="210" t="s">
        <v>557</v>
      </c>
      <c r="D1040" s="125">
        <v>0</v>
      </c>
      <c r="E1040" s="125">
        <v>0</v>
      </c>
      <c r="F1040" s="125">
        <f t="shared" si="181"/>
        <v>0</v>
      </c>
      <c r="G1040" s="125">
        <v>0</v>
      </c>
      <c r="H1040" s="105" t="s">
        <v>84</v>
      </c>
    </row>
    <row r="1041" spans="1:8" ht="21.95" customHeight="1" x14ac:dyDescent="0.2">
      <c r="A1041" s="373"/>
      <c r="B1041" s="379"/>
      <c r="C1041" s="210" t="s">
        <v>558</v>
      </c>
      <c r="D1041" s="125">
        <v>7800</v>
      </c>
      <c r="E1041" s="125">
        <v>31.7</v>
      </c>
      <c r="F1041" s="125">
        <f t="shared" si="181"/>
        <v>2622.7999999999997</v>
      </c>
      <c r="G1041" s="125">
        <v>14.9</v>
      </c>
      <c r="H1041" s="105">
        <f>F1041/D1041*100-100</f>
        <v>-66.374358974358984</v>
      </c>
    </row>
    <row r="1042" spans="1:8" ht="21.95" customHeight="1" x14ac:dyDescent="0.2">
      <c r="A1042" s="382" t="s">
        <v>304</v>
      </c>
      <c r="B1042" s="376" t="s">
        <v>959</v>
      </c>
      <c r="C1042" s="98" t="s">
        <v>554</v>
      </c>
      <c r="D1042" s="212">
        <v>284</v>
      </c>
      <c r="E1042" s="212">
        <v>100</v>
      </c>
      <c r="F1042" s="212">
        <v>205.9</v>
      </c>
      <c r="G1042" s="212">
        <v>100</v>
      </c>
      <c r="H1042" s="213">
        <f>F1042/D1042*100-100</f>
        <v>-27.5</v>
      </c>
    </row>
    <row r="1043" spans="1:8" ht="21.95" customHeight="1" x14ac:dyDescent="0.2">
      <c r="A1043" s="382"/>
      <c r="B1043" s="376"/>
      <c r="C1043" s="98" t="s">
        <v>555</v>
      </c>
      <c r="D1043" s="212">
        <v>0</v>
      </c>
      <c r="E1043" s="212">
        <v>0</v>
      </c>
      <c r="F1043" s="212">
        <v>111</v>
      </c>
      <c r="G1043" s="212">
        <v>53.9</v>
      </c>
      <c r="H1043" s="213" t="s">
        <v>84</v>
      </c>
    </row>
    <row r="1044" spans="1:8" ht="21.95" customHeight="1" x14ac:dyDescent="0.2">
      <c r="A1044" s="382"/>
      <c r="B1044" s="376"/>
      <c r="C1044" s="98" t="s">
        <v>556</v>
      </c>
      <c r="D1044" s="212">
        <v>0</v>
      </c>
      <c r="E1044" s="212">
        <v>0</v>
      </c>
      <c r="F1044" s="212">
        <v>0</v>
      </c>
      <c r="G1044" s="212">
        <v>0</v>
      </c>
      <c r="H1044" s="213" t="s">
        <v>84</v>
      </c>
    </row>
    <row r="1045" spans="1:8" ht="21.95" customHeight="1" x14ac:dyDescent="0.2">
      <c r="A1045" s="382"/>
      <c r="B1045" s="376"/>
      <c r="C1045" s="98" t="s">
        <v>557</v>
      </c>
      <c r="D1045" s="212">
        <v>0</v>
      </c>
      <c r="E1045" s="212">
        <v>0</v>
      </c>
      <c r="F1045" s="212">
        <v>0</v>
      </c>
      <c r="G1045" s="212">
        <v>0</v>
      </c>
      <c r="H1045" s="213" t="s">
        <v>84</v>
      </c>
    </row>
    <row r="1046" spans="1:8" ht="21.95" customHeight="1" x14ac:dyDescent="0.2">
      <c r="A1046" s="382"/>
      <c r="B1046" s="376"/>
      <c r="C1046" s="98" t="s">
        <v>558</v>
      </c>
      <c r="D1046" s="212">
        <v>284</v>
      </c>
      <c r="E1046" s="212">
        <v>100</v>
      </c>
      <c r="F1046" s="212">
        <f>F1051</f>
        <v>177.2</v>
      </c>
      <c r="G1046" s="212">
        <v>46.1</v>
      </c>
      <c r="H1046" s="213">
        <f>F1046/D1046*100-100</f>
        <v>-37.605633802816904</v>
      </c>
    </row>
    <row r="1047" spans="1:8" ht="21.95" customHeight="1" x14ac:dyDescent="0.2">
      <c r="A1047" s="304" t="s">
        <v>306</v>
      </c>
      <c r="B1047" s="305" t="s">
        <v>307</v>
      </c>
      <c r="C1047" s="95" t="s">
        <v>554</v>
      </c>
      <c r="D1047" s="103">
        <v>284</v>
      </c>
      <c r="E1047" s="103">
        <v>100</v>
      </c>
      <c r="F1047" s="103">
        <f>F1048+F1051</f>
        <v>288.2</v>
      </c>
      <c r="G1047" s="103">
        <v>100</v>
      </c>
      <c r="H1047" s="6">
        <f t="shared" ref="H1047:H1073" si="182">F1047/D1047*100-100</f>
        <v>1.4788732394366093</v>
      </c>
    </row>
    <row r="1048" spans="1:8" ht="21.95" customHeight="1" x14ac:dyDescent="0.2">
      <c r="A1048" s="304"/>
      <c r="B1048" s="305"/>
      <c r="C1048" s="95" t="s">
        <v>555</v>
      </c>
      <c r="D1048" s="103">
        <v>0</v>
      </c>
      <c r="E1048" s="103">
        <v>0</v>
      </c>
      <c r="F1048" s="103">
        <v>111</v>
      </c>
      <c r="G1048" s="103">
        <v>0</v>
      </c>
      <c r="H1048" s="48" t="s">
        <v>84</v>
      </c>
    </row>
    <row r="1049" spans="1:8" ht="21.95" customHeight="1" x14ac:dyDescent="0.2">
      <c r="A1049" s="304"/>
      <c r="B1049" s="305"/>
      <c r="C1049" s="95" t="s">
        <v>556</v>
      </c>
      <c r="D1049" s="103">
        <v>0</v>
      </c>
      <c r="E1049" s="103">
        <v>0</v>
      </c>
      <c r="F1049" s="103">
        <v>0</v>
      </c>
      <c r="G1049" s="103">
        <v>0</v>
      </c>
      <c r="H1049" s="48" t="s">
        <v>84</v>
      </c>
    </row>
    <row r="1050" spans="1:8" ht="21.95" customHeight="1" x14ac:dyDescent="0.2">
      <c r="A1050" s="304"/>
      <c r="B1050" s="305"/>
      <c r="C1050" s="95" t="s">
        <v>557</v>
      </c>
      <c r="D1050" s="103">
        <v>0</v>
      </c>
      <c r="E1050" s="103">
        <v>0</v>
      </c>
      <c r="F1050" s="103">
        <v>0</v>
      </c>
      <c r="G1050" s="103">
        <v>0</v>
      </c>
      <c r="H1050" s="48" t="s">
        <v>84</v>
      </c>
    </row>
    <row r="1051" spans="1:8" ht="21.95" customHeight="1" x14ac:dyDescent="0.2">
      <c r="A1051" s="304"/>
      <c r="B1051" s="305"/>
      <c r="C1051" s="95" t="s">
        <v>558</v>
      </c>
      <c r="D1051" s="103">
        <v>284</v>
      </c>
      <c r="E1051" s="103">
        <v>100</v>
      </c>
      <c r="F1051" s="103">
        <v>177.2</v>
      </c>
      <c r="G1051" s="103">
        <v>100</v>
      </c>
      <c r="H1051" s="6">
        <f t="shared" si="182"/>
        <v>-37.605633802816904</v>
      </c>
    </row>
    <row r="1052" spans="1:8" ht="21.95" customHeight="1" x14ac:dyDescent="0.2">
      <c r="A1052" s="382" t="s">
        <v>309</v>
      </c>
      <c r="B1052" s="376" t="s">
        <v>310</v>
      </c>
      <c r="C1052" s="98" t="s">
        <v>554</v>
      </c>
      <c r="D1052" s="212">
        <v>24274</v>
      </c>
      <c r="E1052" s="212">
        <v>100</v>
      </c>
      <c r="F1052" s="212">
        <f>F1053+F1056</f>
        <v>17956.399999999998</v>
      </c>
      <c r="G1052" s="212">
        <v>100</v>
      </c>
      <c r="H1052" s="213">
        <f t="shared" si="182"/>
        <v>-26.026200873362455</v>
      </c>
    </row>
    <row r="1053" spans="1:8" ht="21.95" customHeight="1" x14ac:dyDescent="0.2">
      <c r="A1053" s="382"/>
      <c r="B1053" s="376"/>
      <c r="C1053" s="98" t="s">
        <v>555</v>
      </c>
      <c r="D1053" s="212">
        <v>16758</v>
      </c>
      <c r="E1053" s="212">
        <v>69</v>
      </c>
      <c r="F1053" s="212">
        <f>F1058+F1063</f>
        <v>15510.8</v>
      </c>
      <c r="G1053" s="212">
        <v>85.6</v>
      </c>
      <c r="H1053" s="213">
        <f t="shared" si="182"/>
        <v>-7.4424155627163202</v>
      </c>
    </row>
    <row r="1054" spans="1:8" ht="21.95" customHeight="1" x14ac:dyDescent="0.2">
      <c r="A1054" s="382"/>
      <c r="B1054" s="376"/>
      <c r="C1054" s="98" t="s">
        <v>556</v>
      </c>
      <c r="D1054" s="212">
        <v>0</v>
      </c>
      <c r="E1054" s="212">
        <v>0</v>
      </c>
      <c r="F1054" s="212">
        <f t="shared" ref="F1054:F1056" si="183">F1059+F1064</f>
        <v>0</v>
      </c>
      <c r="G1054" s="212">
        <v>0</v>
      </c>
      <c r="H1054" s="48" t="s">
        <v>84</v>
      </c>
    </row>
    <row r="1055" spans="1:8" ht="35.25" customHeight="1" x14ac:dyDescent="0.2">
      <c r="A1055" s="382"/>
      <c r="B1055" s="376"/>
      <c r="C1055" s="98" t="s">
        <v>557</v>
      </c>
      <c r="D1055" s="212">
        <v>0</v>
      </c>
      <c r="E1055" s="212">
        <v>0</v>
      </c>
      <c r="F1055" s="212">
        <f t="shared" si="183"/>
        <v>0</v>
      </c>
      <c r="G1055" s="212">
        <v>0</v>
      </c>
      <c r="H1055" s="48" t="s">
        <v>84</v>
      </c>
    </row>
    <row r="1056" spans="1:8" ht="33" customHeight="1" x14ac:dyDescent="0.2">
      <c r="A1056" s="382"/>
      <c r="B1056" s="376"/>
      <c r="C1056" s="98" t="s">
        <v>558</v>
      </c>
      <c r="D1056" s="212">
        <v>7516</v>
      </c>
      <c r="E1056" s="212">
        <v>31</v>
      </c>
      <c r="F1056" s="212">
        <f t="shared" si="183"/>
        <v>2445.6</v>
      </c>
      <c r="G1056" s="212">
        <v>14.4</v>
      </c>
      <c r="H1056" s="213">
        <f t="shared" si="182"/>
        <v>-67.461415646620537</v>
      </c>
    </row>
    <row r="1057" spans="1:8" ht="21.95" customHeight="1" x14ac:dyDescent="0.2">
      <c r="A1057" s="304" t="s">
        <v>312</v>
      </c>
      <c r="B1057" s="305" t="s">
        <v>313</v>
      </c>
      <c r="C1057" s="95" t="s">
        <v>554</v>
      </c>
      <c r="D1057" s="103">
        <v>23633</v>
      </c>
      <c r="E1057" s="103">
        <v>100</v>
      </c>
      <c r="F1057" s="103">
        <f>F1058+F1061</f>
        <v>17426.399999999998</v>
      </c>
      <c r="G1057" s="103">
        <v>100</v>
      </c>
      <c r="H1057" s="6">
        <f t="shared" si="182"/>
        <v>-26.262429653450695</v>
      </c>
    </row>
    <row r="1058" spans="1:8" ht="21.95" customHeight="1" x14ac:dyDescent="0.2">
      <c r="A1058" s="304"/>
      <c r="B1058" s="305"/>
      <c r="C1058" s="95" t="s">
        <v>555</v>
      </c>
      <c r="D1058" s="103">
        <v>16117</v>
      </c>
      <c r="E1058" s="103">
        <v>68.2</v>
      </c>
      <c r="F1058" s="103">
        <v>14980.8</v>
      </c>
      <c r="G1058" s="103">
        <v>84.9</v>
      </c>
      <c r="H1058" s="6">
        <f t="shared" si="182"/>
        <v>-7.0496990755103468</v>
      </c>
    </row>
    <row r="1059" spans="1:8" ht="21.95" customHeight="1" x14ac:dyDescent="0.2">
      <c r="A1059" s="304"/>
      <c r="B1059" s="305"/>
      <c r="C1059" s="95" t="s">
        <v>556</v>
      </c>
      <c r="D1059" s="103">
        <v>0</v>
      </c>
      <c r="E1059" s="103">
        <v>0</v>
      </c>
      <c r="F1059" s="103">
        <v>0</v>
      </c>
      <c r="G1059" s="103">
        <v>0</v>
      </c>
      <c r="H1059" s="48" t="s">
        <v>84</v>
      </c>
    </row>
    <row r="1060" spans="1:8" ht="21.95" customHeight="1" x14ac:dyDescent="0.2">
      <c r="A1060" s="304"/>
      <c r="B1060" s="305"/>
      <c r="C1060" s="95" t="s">
        <v>557</v>
      </c>
      <c r="D1060" s="103">
        <v>0</v>
      </c>
      <c r="E1060" s="103">
        <v>0</v>
      </c>
      <c r="F1060" s="103">
        <v>0</v>
      </c>
      <c r="G1060" s="103">
        <v>0</v>
      </c>
      <c r="H1060" s="48" t="s">
        <v>84</v>
      </c>
    </row>
    <row r="1061" spans="1:8" ht="21.95" customHeight="1" x14ac:dyDescent="0.2">
      <c r="A1061" s="304"/>
      <c r="B1061" s="305"/>
      <c r="C1061" s="95" t="s">
        <v>558</v>
      </c>
      <c r="D1061" s="103">
        <v>7516</v>
      </c>
      <c r="E1061" s="103">
        <v>31.8</v>
      </c>
      <c r="F1061" s="103">
        <v>2445.6</v>
      </c>
      <c r="G1061" s="103">
        <v>15.1</v>
      </c>
      <c r="H1061" s="6">
        <f t="shared" si="182"/>
        <v>-67.461415646620537</v>
      </c>
    </row>
    <row r="1062" spans="1:8" ht="21.95" customHeight="1" x14ac:dyDescent="0.2">
      <c r="A1062" s="304" t="s">
        <v>317</v>
      </c>
      <c r="B1062" s="305" t="s">
        <v>318</v>
      </c>
      <c r="C1062" s="95" t="s">
        <v>554</v>
      </c>
      <c r="D1062" s="103">
        <v>641</v>
      </c>
      <c r="E1062" s="103">
        <v>100</v>
      </c>
      <c r="F1062" s="103">
        <v>530</v>
      </c>
      <c r="G1062" s="103">
        <v>100</v>
      </c>
      <c r="H1062" s="6">
        <f t="shared" si="182"/>
        <v>-17.316692667706718</v>
      </c>
    </row>
    <row r="1063" spans="1:8" ht="21.95" customHeight="1" x14ac:dyDescent="0.2">
      <c r="A1063" s="304"/>
      <c r="B1063" s="305"/>
      <c r="C1063" s="95" t="s">
        <v>555</v>
      </c>
      <c r="D1063" s="103">
        <v>641</v>
      </c>
      <c r="E1063" s="103">
        <v>100</v>
      </c>
      <c r="F1063" s="103">
        <v>530</v>
      </c>
      <c r="G1063" s="103">
        <v>100</v>
      </c>
      <c r="H1063" s="6">
        <f t="shared" si="182"/>
        <v>-17.316692667706718</v>
      </c>
    </row>
    <row r="1064" spans="1:8" ht="21.95" customHeight="1" x14ac:dyDescent="0.2">
      <c r="A1064" s="304"/>
      <c r="B1064" s="305"/>
      <c r="C1064" s="95" t="s">
        <v>556</v>
      </c>
      <c r="D1064" s="103">
        <v>0</v>
      </c>
      <c r="E1064" s="103">
        <v>0</v>
      </c>
      <c r="F1064" s="103">
        <v>0</v>
      </c>
      <c r="G1064" s="103">
        <v>0</v>
      </c>
      <c r="H1064" s="48" t="s">
        <v>84</v>
      </c>
    </row>
    <row r="1065" spans="1:8" ht="21.95" customHeight="1" x14ac:dyDescent="0.2">
      <c r="A1065" s="304"/>
      <c r="B1065" s="305"/>
      <c r="C1065" s="95" t="s">
        <v>557</v>
      </c>
      <c r="D1065" s="103">
        <v>0</v>
      </c>
      <c r="E1065" s="103">
        <v>0</v>
      </c>
      <c r="F1065" s="103">
        <v>0</v>
      </c>
      <c r="G1065" s="103">
        <v>0</v>
      </c>
      <c r="H1065" s="48" t="s">
        <v>84</v>
      </c>
    </row>
    <row r="1066" spans="1:8" ht="21.95" customHeight="1" x14ac:dyDescent="0.2">
      <c r="A1066" s="304"/>
      <c r="B1066" s="305"/>
      <c r="C1066" s="95" t="s">
        <v>558</v>
      </c>
      <c r="D1066" s="103">
        <v>0</v>
      </c>
      <c r="E1066" s="103">
        <v>0</v>
      </c>
      <c r="F1066" s="103">
        <v>0</v>
      </c>
      <c r="G1066" s="103">
        <v>0</v>
      </c>
      <c r="H1066" s="48" t="s">
        <v>84</v>
      </c>
    </row>
    <row r="1067" spans="1:8" ht="21.95" customHeight="1" x14ac:dyDescent="0.2">
      <c r="A1067" s="382" t="s">
        <v>321</v>
      </c>
      <c r="B1067" s="376" t="s">
        <v>322</v>
      </c>
      <c r="C1067" s="98" t="s">
        <v>554</v>
      </c>
      <c r="D1067" s="212">
        <v>25</v>
      </c>
      <c r="E1067" s="212">
        <v>100</v>
      </c>
      <c r="F1067" s="212">
        <v>0</v>
      </c>
      <c r="G1067" s="212">
        <v>0</v>
      </c>
      <c r="H1067" s="213">
        <f t="shared" si="182"/>
        <v>-100</v>
      </c>
    </row>
    <row r="1068" spans="1:8" ht="21.95" customHeight="1" x14ac:dyDescent="0.2">
      <c r="A1068" s="382"/>
      <c r="B1068" s="376"/>
      <c r="C1068" s="98" t="s">
        <v>555</v>
      </c>
      <c r="D1068" s="212">
        <v>25</v>
      </c>
      <c r="E1068" s="212">
        <v>100</v>
      </c>
      <c r="F1068" s="212">
        <v>0</v>
      </c>
      <c r="G1068" s="212">
        <v>0</v>
      </c>
      <c r="H1068" s="213">
        <f t="shared" si="182"/>
        <v>-100</v>
      </c>
    </row>
    <row r="1069" spans="1:8" ht="21.95" customHeight="1" x14ac:dyDescent="0.2">
      <c r="A1069" s="382"/>
      <c r="B1069" s="376"/>
      <c r="C1069" s="98" t="s">
        <v>556</v>
      </c>
      <c r="D1069" s="212">
        <v>0</v>
      </c>
      <c r="E1069" s="212">
        <v>0</v>
      </c>
      <c r="F1069" s="212">
        <v>0</v>
      </c>
      <c r="G1069" s="212">
        <v>0</v>
      </c>
      <c r="H1069" s="48" t="s">
        <v>84</v>
      </c>
    </row>
    <row r="1070" spans="1:8" ht="21.95" customHeight="1" x14ac:dyDescent="0.2">
      <c r="A1070" s="382"/>
      <c r="B1070" s="376"/>
      <c r="C1070" s="98" t="s">
        <v>557</v>
      </c>
      <c r="D1070" s="212">
        <v>0</v>
      </c>
      <c r="E1070" s="212">
        <v>0</v>
      </c>
      <c r="F1070" s="212">
        <v>0</v>
      </c>
      <c r="G1070" s="212">
        <v>0</v>
      </c>
      <c r="H1070" s="48" t="s">
        <v>84</v>
      </c>
    </row>
    <row r="1071" spans="1:8" ht="21.95" customHeight="1" x14ac:dyDescent="0.2">
      <c r="A1071" s="382"/>
      <c r="B1071" s="376"/>
      <c r="C1071" s="98" t="s">
        <v>558</v>
      </c>
      <c r="D1071" s="212">
        <v>0</v>
      </c>
      <c r="E1071" s="212">
        <v>0</v>
      </c>
      <c r="F1071" s="212">
        <v>0</v>
      </c>
      <c r="G1071" s="212">
        <v>0</v>
      </c>
      <c r="H1071" s="48" t="s">
        <v>84</v>
      </c>
    </row>
    <row r="1072" spans="1:8" ht="21.95" customHeight="1" x14ac:dyDescent="0.2">
      <c r="A1072" s="304" t="s">
        <v>323</v>
      </c>
      <c r="B1072" s="305" t="s">
        <v>324</v>
      </c>
      <c r="C1072" s="95" t="s">
        <v>554</v>
      </c>
      <c r="D1072" s="103">
        <v>25</v>
      </c>
      <c r="E1072" s="103">
        <v>100</v>
      </c>
      <c r="F1072" s="103">
        <v>0</v>
      </c>
      <c r="G1072" s="103">
        <v>0</v>
      </c>
      <c r="H1072" s="6">
        <f t="shared" si="182"/>
        <v>-100</v>
      </c>
    </row>
    <row r="1073" spans="1:8" ht="21.95" customHeight="1" x14ac:dyDescent="0.2">
      <c r="A1073" s="304"/>
      <c r="B1073" s="305"/>
      <c r="C1073" s="95" t="s">
        <v>555</v>
      </c>
      <c r="D1073" s="103">
        <v>25</v>
      </c>
      <c r="E1073" s="103">
        <v>100</v>
      </c>
      <c r="F1073" s="103">
        <v>0</v>
      </c>
      <c r="G1073" s="103">
        <v>0</v>
      </c>
      <c r="H1073" s="6">
        <f t="shared" si="182"/>
        <v>-100</v>
      </c>
    </row>
    <row r="1074" spans="1:8" ht="21.95" customHeight="1" x14ac:dyDescent="0.2">
      <c r="A1074" s="304"/>
      <c r="B1074" s="305"/>
      <c r="C1074" s="95" t="s">
        <v>556</v>
      </c>
      <c r="D1074" s="103">
        <v>0</v>
      </c>
      <c r="E1074" s="103">
        <v>0</v>
      </c>
      <c r="F1074" s="103">
        <v>0</v>
      </c>
      <c r="G1074" s="103">
        <v>0</v>
      </c>
      <c r="H1074" s="6" t="s">
        <v>84</v>
      </c>
    </row>
    <row r="1075" spans="1:8" ht="21.95" customHeight="1" x14ac:dyDescent="0.2">
      <c r="A1075" s="304"/>
      <c r="B1075" s="305"/>
      <c r="C1075" s="95" t="s">
        <v>557</v>
      </c>
      <c r="D1075" s="103">
        <v>0</v>
      </c>
      <c r="E1075" s="103">
        <v>0</v>
      </c>
      <c r="F1075" s="103">
        <v>0</v>
      </c>
      <c r="G1075" s="103">
        <v>0</v>
      </c>
      <c r="H1075" s="6" t="s">
        <v>84</v>
      </c>
    </row>
    <row r="1076" spans="1:8" ht="21.95" customHeight="1" x14ac:dyDescent="0.2">
      <c r="A1076" s="304"/>
      <c r="B1076" s="305"/>
      <c r="C1076" s="95" t="s">
        <v>558</v>
      </c>
      <c r="D1076" s="103">
        <v>0</v>
      </c>
      <c r="E1076" s="103">
        <v>0</v>
      </c>
      <c r="F1076" s="103">
        <v>0</v>
      </c>
      <c r="G1076" s="103">
        <v>0</v>
      </c>
      <c r="H1076" s="6" t="s">
        <v>84</v>
      </c>
    </row>
    <row r="1077" spans="1:8" s="38" customFormat="1" ht="21.95" customHeight="1" x14ac:dyDescent="0.2">
      <c r="A1077" s="373" t="s">
        <v>325</v>
      </c>
      <c r="B1077" s="379" t="s">
        <v>950</v>
      </c>
      <c r="C1077" s="210" t="s">
        <v>554</v>
      </c>
      <c r="D1077" s="125">
        <v>30305.100000000002</v>
      </c>
      <c r="E1077" s="125">
        <v>100</v>
      </c>
      <c r="F1077" s="125">
        <v>222.34994999999998</v>
      </c>
      <c r="G1077" s="125">
        <v>100</v>
      </c>
      <c r="H1077" s="251">
        <v>-99.266295277032583</v>
      </c>
    </row>
    <row r="1078" spans="1:8" s="38" customFormat="1" ht="21.95" customHeight="1" x14ac:dyDescent="0.2">
      <c r="A1078" s="373"/>
      <c r="B1078" s="379"/>
      <c r="C1078" s="210" t="s">
        <v>555</v>
      </c>
      <c r="D1078" s="125">
        <v>1611</v>
      </c>
      <c r="E1078" s="125">
        <v>5.3159369215082606</v>
      </c>
      <c r="F1078" s="125">
        <v>145.24995000000001</v>
      </c>
      <c r="G1078" s="125">
        <v>65.324930363150528</v>
      </c>
      <c r="H1078" s="251">
        <v>-90.983864059590317</v>
      </c>
    </row>
    <row r="1079" spans="1:8" s="38" customFormat="1" ht="21.95" customHeight="1" x14ac:dyDescent="0.2">
      <c r="A1079" s="373"/>
      <c r="B1079" s="379"/>
      <c r="C1079" s="210" t="s">
        <v>556</v>
      </c>
      <c r="D1079" s="125">
        <v>27520.9</v>
      </c>
      <c r="E1079" s="125">
        <v>90.81276748798058</v>
      </c>
      <c r="F1079" s="125">
        <v>57.8</v>
      </c>
      <c r="G1079" s="125">
        <v>25.995058690141377</v>
      </c>
      <c r="H1079" s="251">
        <v>-99.789977798691183</v>
      </c>
    </row>
    <row r="1080" spans="1:8" s="38" customFormat="1" ht="21.95" customHeight="1" x14ac:dyDescent="0.2">
      <c r="A1080" s="373"/>
      <c r="B1080" s="379"/>
      <c r="C1080" s="210" t="s">
        <v>557</v>
      </c>
      <c r="D1080" s="125">
        <v>1173.2</v>
      </c>
      <c r="E1080" s="125">
        <v>3.8712955905111679</v>
      </c>
      <c r="F1080" s="125">
        <v>19.3</v>
      </c>
      <c r="G1080" s="125">
        <v>8.6800109467081068</v>
      </c>
      <c r="H1080" s="251">
        <v>-98.354926696215486</v>
      </c>
    </row>
    <row r="1081" spans="1:8" s="38" customFormat="1" ht="21.95" customHeight="1" x14ac:dyDescent="0.2">
      <c r="A1081" s="373"/>
      <c r="B1081" s="379"/>
      <c r="C1081" s="210" t="s">
        <v>558</v>
      </c>
      <c r="D1081" s="125">
        <v>0</v>
      </c>
      <c r="E1081" s="125">
        <v>0</v>
      </c>
      <c r="F1081" s="125">
        <v>0</v>
      </c>
      <c r="G1081" s="125">
        <v>0</v>
      </c>
      <c r="H1081" s="251" t="s">
        <v>84</v>
      </c>
    </row>
    <row r="1082" spans="1:8" s="38" customFormat="1" ht="21.95" customHeight="1" x14ac:dyDescent="0.2">
      <c r="A1082" s="338" t="s">
        <v>330</v>
      </c>
      <c r="B1082" s="376" t="s">
        <v>938</v>
      </c>
      <c r="C1082" s="209" t="s">
        <v>554</v>
      </c>
      <c r="D1082" s="212">
        <v>28</v>
      </c>
      <c r="E1082" s="212">
        <v>100</v>
      </c>
      <c r="F1082" s="212">
        <v>28</v>
      </c>
      <c r="G1082" s="212">
        <v>100</v>
      </c>
      <c r="H1082" s="145">
        <v>0</v>
      </c>
    </row>
    <row r="1083" spans="1:8" s="38" customFormat="1" ht="21.95" customHeight="1" x14ac:dyDescent="0.2">
      <c r="A1083" s="338"/>
      <c r="B1083" s="376"/>
      <c r="C1083" s="209" t="s">
        <v>555</v>
      </c>
      <c r="D1083" s="212">
        <v>28</v>
      </c>
      <c r="E1083" s="212">
        <v>100</v>
      </c>
      <c r="F1083" s="212">
        <v>28</v>
      </c>
      <c r="G1083" s="212">
        <v>100</v>
      </c>
      <c r="H1083" s="145">
        <v>0</v>
      </c>
    </row>
    <row r="1084" spans="1:8" s="38" customFormat="1" ht="21.95" customHeight="1" x14ac:dyDescent="0.2">
      <c r="A1084" s="338"/>
      <c r="B1084" s="376"/>
      <c r="C1084" s="209" t="s">
        <v>556</v>
      </c>
      <c r="D1084" s="212">
        <v>0</v>
      </c>
      <c r="E1084" s="212">
        <v>0</v>
      </c>
      <c r="F1084" s="212">
        <v>0</v>
      </c>
      <c r="G1084" s="212">
        <v>0</v>
      </c>
      <c r="H1084" s="145">
        <v>0</v>
      </c>
    </row>
    <row r="1085" spans="1:8" s="38" customFormat="1" ht="21.95" customHeight="1" x14ac:dyDescent="0.2">
      <c r="A1085" s="338"/>
      <c r="B1085" s="376"/>
      <c r="C1085" s="209" t="s">
        <v>557</v>
      </c>
      <c r="D1085" s="212">
        <v>0</v>
      </c>
      <c r="E1085" s="212">
        <v>0</v>
      </c>
      <c r="F1085" s="212">
        <v>0</v>
      </c>
      <c r="G1085" s="212">
        <v>0</v>
      </c>
      <c r="H1085" s="145">
        <v>0</v>
      </c>
    </row>
    <row r="1086" spans="1:8" s="38" customFormat="1" ht="21.95" customHeight="1" x14ac:dyDescent="0.2">
      <c r="A1086" s="338"/>
      <c r="B1086" s="376"/>
      <c r="C1086" s="209" t="s">
        <v>558</v>
      </c>
      <c r="D1086" s="212">
        <v>0</v>
      </c>
      <c r="E1086" s="212">
        <v>0</v>
      </c>
      <c r="F1086" s="212">
        <v>0</v>
      </c>
      <c r="G1086" s="212">
        <v>0</v>
      </c>
      <c r="H1086" s="145">
        <v>0</v>
      </c>
    </row>
    <row r="1087" spans="1:8" s="39" customFormat="1" ht="21.95" customHeight="1" x14ac:dyDescent="0.2">
      <c r="A1087" s="304" t="s">
        <v>337</v>
      </c>
      <c r="B1087" s="305" t="s">
        <v>95</v>
      </c>
      <c r="C1087" s="204" t="s">
        <v>554</v>
      </c>
      <c r="D1087" s="103">
        <v>18</v>
      </c>
      <c r="E1087" s="103">
        <v>100</v>
      </c>
      <c r="F1087" s="103">
        <v>18</v>
      </c>
      <c r="G1087" s="103">
        <v>100</v>
      </c>
      <c r="H1087" s="5">
        <v>0</v>
      </c>
    </row>
    <row r="1088" spans="1:8" s="39" customFormat="1" ht="21.95" customHeight="1" x14ac:dyDescent="0.2">
      <c r="A1088" s="304"/>
      <c r="B1088" s="305"/>
      <c r="C1088" s="204" t="s">
        <v>555</v>
      </c>
      <c r="D1088" s="103">
        <v>18</v>
      </c>
      <c r="E1088" s="103">
        <v>100</v>
      </c>
      <c r="F1088" s="103">
        <v>18</v>
      </c>
      <c r="G1088" s="103">
        <v>100</v>
      </c>
      <c r="H1088" s="5">
        <v>0</v>
      </c>
    </row>
    <row r="1089" spans="1:8" s="39" customFormat="1" ht="21.95" customHeight="1" x14ac:dyDescent="0.2">
      <c r="A1089" s="304"/>
      <c r="B1089" s="305"/>
      <c r="C1089" s="204" t="s">
        <v>556</v>
      </c>
      <c r="D1089" s="103">
        <v>0</v>
      </c>
      <c r="E1089" s="103">
        <v>0</v>
      </c>
      <c r="F1089" s="103">
        <v>0</v>
      </c>
      <c r="G1089" s="103">
        <v>0</v>
      </c>
      <c r="H1089" s="5" t="s">
        <v>84</v>
      </c>
    </row>
    <row r="1090" spans="1:8" s="39" customFormat="1" ht="21.95" customHeight="1" x14ac:dyDescent="0.2">
      <c r="A1090" s="304"/>
      <c r="B1090" s="305"/>
      <c r="C1090" s="204" t="s">
        <v>557</v>
      </c>
      <c r="D1090" s="103">
        <v>0</v>
      </c>
      <c r="E1090" s="103">
        <v>0</v>
      </c>
      <c r="F1090" s="103">
        <v>0</v>
      </c>
      <c r="G1090" s="103">
        <v>0</v>
      </c>
      <c r="H1090" s="5" t="s">
        <v>84</v>
      </c>
    </row>
    <row r="1091" spans="1:8" s="39" customFormat="1" ht="21.95" customHeight="1" x14ac:dyDescent="0.2">
      <c r="A1091" s="304"/>
      <c r="B1091" s="305"/>
      <c r="C1091" s="204" t="s">
        <v>558</v>
      </c>
      <c r="D1091" s="103">
        <v>0</v>
      </c>
      <c r="E1091" s="103">
        <v>0</v>
      </c>
      <c r="F1091" s="103">
        <v>0</v>
      </c>
      <c r="G1091" s="103">
        <v>0</v>
      </c>
      <c r="H1091" s="5" t="s">
        <v>84</v>
      </c>
    </row>
    <row r="1092" spans="1:8" s="39" customFormat="1" ht="21.95" customHeight="1" x14ac:dyDescent="0.2">
      <c r="A1092" s="304" t="s">
        <v>340</v>
      </c>
      <c r="B1092" s="305" t="s">
        <v>341</v>
      </c>
      <c r="C1092" s="204" t="s">
        <v>554</v>
      </c>
      <c r="D1092" s="103">
        <v>10</v>
      </c>
      <c r="E1092" s="103">
        <v>100</v>
      </c>
      <c r="F1092" s="103">
        <v>10</v>
      </c>
      <c r="G1092" s="103">
        <v>100</v>
      </c>
      <c r="H1092" s="5">
        <v>0</v>
      </c>
    </row>
    <row r="1093" spans="1:8" s="39" customFormat="1" ht="21.95" customHeight="1" x14ac:dyDescent="0.2">
      <c r="A1093" s="304"/>
      <c r="B1093" s="305"/>
      <c r="C1093" s="204" t="s">
        <v>555</v>
      </c>
      <c r="D1093" s="103">
        <v>10</v>
      </c>
      <c r="E1093" s="103">
        <v>100</v>
      </c>
      <c r="F1093" s="103">
        <v>10</v>
      </c>
      <c r="G1093" s="103">
        <v>100</v>
      </c>
      <c r="H1093" s="5">
        <v>0</v>
      </c>
    </row>
    <row r="1094" spans="1:8" s="39" customFormat="1" ht="21.95" customHeight="1" x14ac:dyDescent="0.2">
      <c r="A1094" s="304"/>
      <c r="B1094" s="305"/>
      <c r="C1094" s="204" t="s">
        <v>556</v>
      </c>
      <c r="D1094" s="103">
        <v>0</v>
      </c>
      <c r="E1094" s="103">
        <v>0</v>
      </c>
      <c r="F1094" s="103">
        <v>0</v>
      </c>
      <c r="G1094" s="103">
        <v>0</v>
      </c>
      <c r="H1094" s="5" t="s">
        <v>84</v>
      </c>
    </row>
    <row r="1095" spans="1:8" s="39" customFormat="1" ht="21.95" customHeight="1" x14ac:dyDescent="0.2">
      <c r="A1095" s="304"/>
      <c r="B1095" s="305"/>
      <c r="C1095" s="204" t="s">
        <v>557</v>
      </c>
      <c r="D1095" s="103">
        <v>0</v>
      </c>
      <c r="E1095" s="103">
        <v>0</v>
      </c>
      <c r="F1095" s="103">
        <v>0</v>
      </c>
      <c r="G1095" s="103">
        <v>0</v>
      </c>
      <c r="H1095" s="5" t="s">
        <v>84</v>
      </c>
    </row>
    <row r="1096" spans="1:8" s="39" customFormat="1" ht="21.95" customHeight="1" x14ac:dyDescent="0.2">
      <c r="A1096" s="304"/>
      <c r="B1096" s="305"/>
      <c r="C1096" s="204" t="s">
        <v>558</v>
      </c>
      <c r="D1096" s="103">
        <v>0</v>
      </c>
      <c r="E1096" s="103">
        <v>0</v>
      </c>
      <c r="F1096" s="103">
        <v>0</v>
      </c>
      <c r="G1096" s="103">
        <v>0</v>
      </c>
      <c r="H1096" s="5" t="s">
        <v>84</v>
      </c>
    </row>
    <row r="1097" spans="1:8" s="38" customFormat="1" ht="21.95" customHeight="1" x14ac:dyDescent="0.2">
      <c r="A1097" s="338" t="s">
        <v>344</v>
      </c>
      <c r="B1097" s="376" t="s">
        <v>939</v>
      </c>
      <c r="C1097" s="209" t="s">
        <v>554</v>
      </c>
      <c r="D1097" s="212">
        <v>28</v>
      </c>
      <c r="E1097" s="212">
        <v>100</v>
      </c>
      <c r="F1097" s="212">
        <v>0</v>
      </c>
      <c r="G1097" s="212">
        <v>0</v>
      </c>
      <c r="H1097" s="145">
        <v>-100</v>
      </c>
    </row>
    <row r="1098" spans="1:8" s="38" customFormat="1" ht="21.95" customHeight="1" x14ac:dyDescent="0.2">
      <c r="A1098" s="338"/>
      <c r="B1098" s="376"/>
      <c r="C1098" s="209" t="s">
        <v>555</v>
      </c>
      <c r="D1098" s="212">
        <v>28</v>
      </c>
      <c r="E1098" s="212">
        <v>100</v>
      </c>
      <c r="F1098" s="212">
        <v>0</v>
      </c>
      <c r="G1098" s="212">
        <v>0</v>
      </c>
      <c r="H1098" s="145">
        <v>-100</v>
      </c>
    </row>
    <row r="1099" spans="1:8" s="38" customFormat="1" ht="21.95" customHeight="1" x14ac:dyDescent="0.2">
      <c r="A1099" s="338"/>
      <c r="B1099" s="376"/>
      <c r="C1099" s="209" t="s">
        <v>556</v>
      </c>
      <c r="D1099" s="212">
        <v>0</v>
      </c>
      <c r="E1099" s="212">
        <v>0</v>
      </c>
      <c r="F1099" s="212">
        <v>0</v>
      </c>
      <c r="G1099" s="212">
        <v>0</v>
      </c>
      <c r="H1099" s="145" t="s">
        <v>84</v>
      </c>
    </row>
    <row r="1100" spans="1:8" s="38" customFormat="1" ht="21.95" customHeight="1" x14ac:dyDescent="0.2">
      <c r="A1100" s="338"/>
      <c r="B1100" s="376"/>
      <c r="C1100" s="209" t="s">
        <v>557</v>
      </c>
      <c r="D1100" s="212">
        <v>0</v>
      </c>
      <c r="E1100" s="212">
        <v>0</v>
      </c>
      <c r="F1100" s="212">
        <v>0</v>
      </c>
      <c r="G1100" s="212">
        <v>0</v>
      </c>
      <c r="H1100" s="145" t="s">
        <v>84</v>
      </c>
    </row>
    <row r="1101" spans="1:8" s="38" customFormat="1" ht="21.95" customHeight="1" x14ac:dyDescent="0.2">
      <c r="A1101" s="338"/>
      <c r="B1101" s="376"/>
      <c r="C1101" s="209" t="s">
        <v>558</v>
      </c>
      <c r="D1101" s="212">
        <v>0</v>
      </c>
      <c r="E1101" s="212">
        <v>0</v>
      </c>
      <c r="F1101" s="212">
        <v>0</v>
      </c>
      <c r="G1101" s="212">
        <v>0</v>
      </c>
      <c r="H1101" s="145" t="s">
        <v>84</v>
      </c>
    </row>
    <row r="1102" spans="1:8" s="39" customFormat="1" ht="21.95" customHeight="1" x14ac:dyDescent="0.2">
      <c r="A1102" s="304" t="s">
        <v>351</v>
      </c>
      <c r="B1102" s="305" t="s">
        <v>95</v>
      </c>
      <c r="C1102" s="204" t="s">
        <v>554</v>
      </c>
      <c r="D1102" s="103">
        <v>18</v>
      </c>
      <c r="E1102" s="103">
        <v>100</v>
      </c>
      <c r="F1102" s="103">
        <v>0</v>
      </c>
      <c r="G1102" s="103">
        <v>0</v>
      </c>
      <c r="H1102" s="5">
        <v>-100</v>
      </c>
    </row>
    <row r="1103" spans="1:8" s="39" customFormat="1" ht="21.95" customHeight="1" x14ac:dyDescent="0.2">
      <c r="A1103" s="304"/>
      <c r="B1103" s="305"/>
      <c r="C1103" s="204" t="s">
        <v>555</v>
      </c>
      <c r="D1103" s="103">
        <v>18</v>
      </c>
      <c r="E1103" s="103">
        <v>100</v>
      </c>
      <c r="F1103" s="103">
        <v>0</v>
      </c>
      <c r="G1103" s="103">
        <v>0</v>
      </c>
      <c r="H1103" s="5">
        <v>-100</v>
      </c>
    </row>
    <row r="1104" spans="1:8" s="39" customFormat="1" ht="21.95" customHeight="1" x14ac:dyDescent="0.2">
      <c r="A1104" s="304"/>
      <c r="B1104" s="305"/>
      <c r="C1104" s="204" t="s">
        <v>556</v>
      </c>
      <c r="D1104" s="103">
        <v>0</v>
      </c>
      <c r="E1104" s="103">
        <v>0</v>
      </c>
      <c r="F1104" s="103">
        <v>0</v>
      </c>
      <c r="G1104" s="103">
        <v>0</v>
      </c>
      <c r="H1104" s="5" t="s">
        <v>84</v>
      </c>
    </row>
    <row r="1105" spans="1:8" s="39" customFormat="1" ht="21.95" customHeight="1" x14ac:dyDescent="0.2">
      <c r="A1105" s="304"/>
      <c r="B1105" s="305"/>
      <c r="C1105" s="204" t="s">
        <v>557</v>
      </c>
      <c r="D1105" s="103">
        <v>0</v>
      </c>
      <c r="E1105" s="103">
        <v>0</v>
      </c>
      <c r="F1105" s="103">
        <v>0</v>
      </c>
      <c r="G1105" s="103">
        <v>0</v>
      </c>
      <c r="H1105" s="5" t="s">
        <v>84</v>
      </c>
    </row>
    <row r="1106" spans="1:8" s="39" customFormat="1" ht="21.95" customHeight="1" x14ac:dyDescent="0.2">
      <c r="A1106" s="304"/>
      <c r="B1106" s="305"/>
      <c r="C1106" s="204" t="s">
        <v>558</v>
      </c>
      <c r="D1106" s="103">
        <v>0</v>
      </c>
      <c r="E1106" s="103">
        <v>0</v>
      </c>
      <c r="F1106" s="103">
        <v>0</v>
      </c>
      <c r="G1106" s="103">
        <v>0</v>
      </c>
      <c r="H1106" s="5" t="s">
        <v>84</v>
      </c>
    </row>
    <row r="1107" spans="1:8" s="39" customFormat="1" ht="21.95" customHeight="1" x14ac:dyDescent="0.2">
      <c r="A1107" s="304" t="s">
        <v>355</v>
      </c>
      <c r="B1107" s="305" t="s">
        <v>595</v>
      </c>
      <c r="C1107" s="204" t="s">
        <v>554</v>
      </c>
      <c r="D1107" s="103">
        <v>10</v>
      </c>
      <c r="E1107" s="103">
        <v>100</v>
      </c>
      <c r="F1107" s="103">
        <v>0</v>
      </c>
      <c r="G1107" s="103">
        <v>0</v>
      </c>
      <c r="H1107" s="5">
        <v>-100</v>
      </c>
    </row>
    <row r="1108" spans="1:8" s="39" customFormat="1" ht="21.95" customHeight="1" x14ac:dyDescent="0.2">
      <c r="A1108" s="304"/>
      <c r="B1108" s="305"/>
      <c r="C1108" s="204" t="s">
        <v>555</v>
      </c>
      <c r="D1108" s="103">
        <v>10</v>
      </c>
      <c r="E1108" s="103">
        <v>100</v>
      </c>
      <c r="F1108" s="103">
        <v>0</v>
      </c>
      <c r="G1108" s="103">
        <v>0</v>
      </c>
      <c r="H1108" s="5">
        <v>-100</v>
      </c>
    </row>
    <row r="1109" spans="1:8" s="39" customFormat="1" ht="21.95" customHeight="1" x14ac:dyDescent="0.2">
      <c r="A1109" s="304"/>
      <c r="B1109" s="305"/>
      <c r="C1109" s="204" t="s">
        <v>556</v>
      </c>
      <c r="D1109" s="103">
        <v>0</v>
      </c>
      <c r="E1109" s="103">
        <v>0</v>
      </c>
      <c r="F1109" s="103">
        <v>0</v>
      </c>
      <c r="G1109" s="103">
        <v>0</v>
      </c>
      <c r="H1109" s="5" t="s">
        <v>84</v>
      </c>
    </row>
    <row r="1110" spans="1:8" s="39" customFormat="1" ht="21.95" customHeight="1" x14ac:dyDescent="0.2">
      <c r="A1110" s="304"/>
      <c r="B1110" s="305"/>
      <c r="C1110" s="204" t="s">
        <v>557</v>
      </c>
      <c r="D1110" s="103">
        <v>0</v>
      </c>
      <c r="E1110" s="103">
        <v>0</v>
      </c>
      <c r="F1110" s="103">
        <v>0</v>
      </c>
      <c r="G1110" s="103">
        <v>0</v>
      </c>
      <c r="H1110" s="5" t="s">
        <v>84</v>
      </c>
    </row>
    <row r="1111" spans="1:8" s="39" customFormat="1" ht="21.95" customHeight="1" x14ac:dyDescent="0.2">
      <c r="A1111" s="304"/>
      <c r="B1111" s="305"/>
      <c r="C1111" s="204" t="s">
        <v>558</v>
      </c>
      <c r="D1111" s="103">
        <v>0</v>
      </c>
      <c r="E1111" s="103">
        <v>0</v>
      </c>
      <c r="F1111" s="103">
        <v>0</v>
      </c>
      <c r="G1111" s="103">
        <v>0</v>
      </c>
      <c r="H1111" s="5" t="s">
        <v>84</v>
      </c>
    </row>
    <row r="1112" spans="1:8" s="38" customFormat="1" ht="21.95" customHeight="1" x14ac:dyDescent="0.2">
      <c r="A1112" s="338" t="s">
        <v>358</v>
      </c>
      <c r="B1112" s="376" t="s">
        <v>940</v>
      </c>
      <c r="C1112" s="209" t="s">
        <v>554</v>
      </c>
      <c r="D1112" s="212">
        <v>30249.100000000002</v>
      </c>
      <c r="E1112" s="212">
        <v>100</v>
      </c>
      <c r="F1112" s="212">
        <v>194.34994999999998</v>
      </c>
      <c r="G1112" s="212">
        <v>100</v>
      </c>
      <c r="H1112" s="146">
        <v>-99.357501710794708</v>
      </c>
    </row>
    <row r="1113" spans="1:8" s="38" customFormat="1" ht="21.95" customHeight="1" x14ac:dyDescent="0.2">
      <c r="A1113" s="338"/>
      <c r="B1113" s="376"/>
      <c r="C1113" s="209" t="s">
        <v>555</v>
      </c>
      <c r="D1113" s="212">
        <v>1555</v>
      </c>
      <c r="E1113" s="212">
        <v>5.1406488126919472</v>
      </c>
      <c r="F1113" s="212">
        <v>117.24995</v>
      </c>
      <c r="G1113" s="212">
        <v>60.329292598222949</v>
      </c>
      <c r="H1113" s="146">
        <v>-92.459810289389068</v>
      </c>
    </row>
    <row r="1114" spans="1:8" s="38" customFormat="1" ht="21.95" customHeight="1" x14ac:dyDescent="0.2">
      <c r="A1114" s="338"/>
      <c r="B1114" s="376"/>
      <c r="C1114" s="209" t="s">
        <v>556</v>
      </c>
      <c r="D1114" s="212">
        <v>27520.9</v>
      </c>
      <c r="E1114" s="212">
        <v>90.980888687597314</v>
      </c>
      <c r="F1114" s="212">
        <v>57.8</v>
      </c>
      <c r="G1114" s="212">
        <v>29.740167157233643</v>
      </c>
      <c r="H1114" s="146">
        <v>-99.789977798691183</v>
      </c>
    </row>
    <row r="1115" spans="1:8" s="38" customFormat="1" ht="21.95" customHeight="1" x14ac:dyDescent="0.2">
      <c r="A1115" s="338"/>
      <c r="B1115" s="376"/>
      <c r="C1115" s="209" t="s">
        <v>557</v>
      </c>
      <c r="D1115" s="212">
        <v>1173.2</v>
      </c>
      <c r="E1115" s="212">
        <v>3.8784624997107353</v>
      </c>
      <c r="F1115" s="212">
        <v>19.3</v>
      </c>
      <c r="G1115" s="212">
        <v>9.9305402445434137</v>
      </c>
      <c r="H1115" s="145">
        <v>-98.354926696215486</v>
      </c>
    </row>
    <row r="1116" spans="1:8" s="38" customFormat="1" ht="21.95" customHeight="1" x14ac:dyDescent="0.2">
      <c r="A1116" s="338"/>
      <c r="B1116" s="376"/>
      <c r="C1116" s="209" t="s">
        <v>558</v>
      </c>
      <c r="D1116" s="212">
        <v>0</v>
      </c>
      <c r="E1116" s="212">
        <v>0</v>
      </c>
      <c r="F1116" s="212">
        <v>0</v>
      </c>
      <c r="G1116" s="212">
        <v>0</v>
      </c>
      <c r="H1116" s="145" t="s">
        <v>84</v>
      </c>
    </row>
    <row r="1117" spans="1:8" s="39" customFormat="1" ht="21.95" customHeight="1" x14ac:dyDescent="0.2">
      <c r="A1117" s="304" t="s">
        <v>360</v>
      </c>
      <c r="B1117" s="305" t="s">
        <v>596</v>
      </c>
      <c r="C1117" s="204" t="s">
        <v>554</v>
      </c>
      <c r="D1117" s="103">
        <v>49</v>
      </c>
      <c r="E1117" s="103">
        <v>100</v>
      </c>
      <c r="F1117" s="103">
        <v>117.24995</v>
      </c>
      <c r="G1117" s="103">
        <v>100</v>
      </c>
      <c r="H1117" s="5">
        <v>139.28561224489795</v>
      </c>
    </row>
    <row r="1118" spans="1:8" s="39" customFormat="1" ht="21.95" customHeight="1" x14ac:dyDescent="0.2">
      <c r="A1118" s="304"/>
      <c r="B1118" s="305"/>
      <c r="C1118" s="204" t="s">
        <v>555</v>
      </c>
      <c r="D1118" s="103">
        <v>49</v>
      </c>
      <c r="E1118" s="103">
        <v>100</v>
      </c>
      <c r="F1118" s="103">
        <v>117.24995</v>
      </c>
      <c r="G1118" s="103">
        <v>100</v>
      </c>
      <c r="H1118" s="5">
        <v>139.28561224489795</v>
      </c>
    </row>
    <row r="1119" spans="1:8" s="39" customFormat="1" ht="21.95" customHeight="1" x14ac:dyDescent="0.2">
      <c r="A1119" s="304"/>
      <c r="B1119" s="305"/>
      <c r="C1119" s="204" t="s">
        <v>556</v>
      </c>
      <c r="D1119" s="103">
        <v>0</v>
      </c>
      <c r="E1119" s="103">
        <v>0</v>
      </c>
      <c r="F1119" s="103">
        <v>0</v>
      </c>
      <c r="G1119" s="103">
        <v>0</v>
      </c>
      <c r="H1119" s="5" t="s">
        <v>84</v>
      </c>
    </row>
    <row r="1120" spans="1:8" s="39" customFormat="1" ht="21.95" customHeight="1" x14ac:dyDescent="0.2">
      <c r="A1120" s="304"/>
      <c r="B1120" s="305"/>
      <c r="C1120" s="204" t="s">
        <v>557</v>
      </c>
      <c r="D1120" s="103">
        <v>0</v>
      </c>
      <c r="E1120" s="103">
        <v>0</v>
      </c>
      <c r="F1120" s="103">
        <v>0</v>
      </c>
      <c r="G1120" s="103">
        <v>0</v>
      </c>
      <c r="H1120" s="5" t="s">
        <v>84</v>
      </c>
    </row>
    <row r="1121" spans="1:8" s="39" customFormat="1" ht="21.95" customHeight="1" x14ac:dyDescent="0.2">
      <c r="A1121" s="304"/>
      <c r="B1121" s="305"/>
      <c r="C1121" s="204" t="s">
        <v>558</v>
      </c>
      <c r="D1121" s="103">
        <v>0</v>
      </c>
      <c r="E1121" s="103">
        <v>0</v>
      </c>
      <c r="F1121" s="103">
        <v>0</v>
      </c>
      <c r="G1121" s="103">
        <v>0</v>
      </c>
      <c r="H1121" s="5" t="s">
        <v>84</v>
      </c>
    </row>
    <row r="1122" spans="1:8" s="39" customFormat="1" ht="21.95" customHeight="1" x14ac:dyDescent="0.2">
      <c r="A1122" s="304" t="s">
        <v>375</v>
      </c>
      <c r="B1122" s="305" t="s">
        <v>597</v>
      </c>
      <c r="C1122" s="204" t="s">
        <v>554</v>
      </c>
      <c r="D1122" s="103">
        <v>92.3</v>
      </c>
      <c r="E1122" s="103">
        <v>100</v>
      </c>
      <c r="F1122" s="103">
        <v>77.099999999999994</v>
      </c>
      <c r="G1122" s="103">
        <v>100</v>
      </c>
      <c r="H1122" s="5">
        <v>-16.468039003250283</v>
      </c>
    </row>
    <row r="1123" spans="1:8" s="39" customFormat="1" ht="21.95" customHeight="1" x14ac:dyDescent="0.2">
      <c r="A1123" s="304"/>
      <c r="B1123" s="305"/>
      <c r="C1123" s="204" t="s">
        <v>555</v>
      </c>
      <c r="D1123" s="103">
        <v>0</v>
      </c>
      <c r="E1123" s="103">
        <v>0</v>
      </c>
      <c r="F1123" s="103">
        <v>0</v>
      </c>
      <c r="G1123" s="103">
        <v>0</v>
      </c>
      <c r="H1123" s="5" t="s">
        <v>84</v>
      </c>
    </row>
    <row r="1124" spans="1:8" s="39" customFormat="1" ht="21.95" customHeight="1" x14ac:dyDescent="0.2">
      <c r="A1124" s="304"/>
      <c r="B1124" s="305"/>
      <c r="C1124" s="204" t="s">
        <v>556</v>
      </c>
      <c r="D1124" s="103">
        <v>65</v>
      </c>
      <c r="E1124" s="103">
        <v>70.422535211267615</v>
      </c>
      <c r="F1124" s="103">
        <v>57.8</v>
      </c>
      <c r="G1124" s="103">
        <v>74.967574578469524</v>
      </c>
      <c r="H1124" s="5">
        <v>-11.07692307692308</v>
      </c>
    </row>
    <row r="1125" spans="1:8" s="39" customFormat="1" ht="21.95" customHeight="1" x14ac:dyDescent="0.2">
      <c r="A1125" s="304"/>
      <c r="B1125" s="305"/>
      <c r="C1125" s="204" t="s">
        <v>557</v>
      </c>
      <c r="D1125" s="103">
        <v>27.3</v>
      </c>
      <c r="E1125" s="103">
        <v>29.577464788732392</v>
      </c>
      <c r="F1125" s="103">
        <v>19.3</v>
      </c>
      <c r="G1125" s="103">
        <v>25.032425421530487</v>
      </c>
      <c r="H1125" s="5">
        <v>-29.304029304029299</v>
      </c>
    </row>
    <row r="1126" spans="1:8" s="39" customFormat="1" ht="21.95" customHeight="1" x14ac:dyDescent="0.2">
      <c r="A1126" s="304"/>
      <c r="B1126" s="305"/>
      <c r="C1126" s="204" t="s">
        <v>558</v>
      </c>
      <c r="D1126" s="103">
        <v>0</v>
      </c>
      <c r="E1126" s="103">
        <v>0</v>
      </c>
      <c r="F1126" s="103">
        <v>0</v>
      </c>
      <c r="G1126" s="103">
        <v>0</v>
      </c>
      <c r="H1126" s="5" t="s">
        <v>84</v>
      </c>
    </row>
    <row r="1127" spans="1:8" s="39" customFormat="1" ht="21.95" customHeight="1" x14ac:dyDescent="0.2">
      <c r="A1127" s="304" t="s">
        <v>377</v>
      </c>
      <c r="B1127" s="384" t="s">
        <v>1298</v>
      </c>
      <c r="C1127" s="204" t="s">
        <v>554</v>
      </c>
      <c r="D1127" s="103">
        <v>30107.800000000003</v>
      </c>
      <c r="E1127" s="103">
        <v>100</v>
      </c>
      <c r="F1127" s="103">
        <v>0</v>
      </c>
      <c r="G1127" s="103">
        <v>0</v>
      </c>
      <c r="H1127" s="5">
        <v>-100</v>
      </c>
    </row>
    <row r="1128" spans="1:8" s="39" customFormat="1" ht="21.95" customHeight="1" x14ac:dyDescent="0.2">
      <c r="A1128" s="304"/>
      <c r="B1128" s="384"/>
      <c r="C1128" s="204" t="s">
        <v>555</v>
      </c>
      <c r="D1128" s="103">
        <v>1506</v>
      </c>
      <c r="E1128" s="103">
        <v>5.0020260530493754</v>
      </c>
      <c r="F1128" s="103">
        <v>0</v>
      </c>
      <c r="G1128" s="103">
        <v>0</v>
      </c>
      <c r="H1128" s="5">
        <v>-100</v>
      </c>
    </row>
    <row r="1129" spans="1:8" s="39" customFormat="1" ht="21.95" customHeight="1" x14ac:dyDescent="0.2">
      <c r="A1129" s="304"/>
      <c r="B1129" s="384"/>
      <c r="C1129" s="204" t="s">
        <v>556</v>
      </c>
      <c r="D1129" s="103">
        <v>27455.9</v>
      </c>
      <c r="E1129" s="103">
        <v>91.191983472721347</v>
      </c>
      <c r="F1129" s="103">
        <v>0</v>
      </c>
      <c r="G1129" s="103">
        <v>0</v>
      </c>
      <c r="H1129" s="5">
        <v>-100</v>
      </c>
    </row>
    <row r="1130" spans="1:8" s="39" customFormat="1" ht="21.75" customHeight="1" x14ac:dyDescent="0.2">
      <c r="A1130" s="304"/>
      <c r="B1130" s="384"/>
      <c r="C1130" s="204" t="s">
        <v>557</v>
      </c>
      <c r="D1130" s="103">
        <v>1145.9000000000001</v>
      </c>
      <c r="E1130" s="103">
        <v>3.8059904742292692</v>
      </c>
      <c r="F1130" s="103">
        <v>0</v>
      </c>
      <c r="G1130" s="103">
        <v>0</v>
      </c>
      <c r="H1130" s="5">
        <v>-100</v>
      </c>
    </row>
    <row r="1131" spans="1:8" s="39" customFormat="1" ht="90.75" customHeight="1" x14ac:dyDescent="0.2">
      <c r="A1131" s="304"/>
      <c r="B1131" s="384"/>
      <c r="C1131" s="204" t="s">
        <v>558</v>
      </c>
      <c r="D1131" s="103">
        <v>0</v>
      </c>
      <c r="E1131" s="103">
        <v>0</v>
      </c>
      <c r="F1131" s="103">
        <v>0</v>
      </c>
      <c r="G1131" s="103">
        <v>0</v>
      </c>
      <c r="H1131" s="5" t="s">
        <v>84</v>
      </c>
    </row>
    <row r="1132" spans="1:8" ht="21.95" customHeight="1" x14ac:dyDescent="0.2">
      <c r="A1132" s="373" t="s">
        <v>387</v>
      </c>
      <c r="B1132" s="379" t="s">
        <v>1074</v>
      </c>
      <c r="C1132" s="104" t="s">
        <v>554</v>
      </c>
      <c r="D1132" s="125">
        <f>D1133+D1134+D1135+D1136</f>
        <v>642766.30000000005</v>
      </c>
      <c r="E1132" s="121">
        <f>E1133+E1134+E1135+E1136</f>
        <v>100</v>
      </c>
      <c r="F1132" s="125">
        <f>F1133+F1134+F1135+F1136</f>
        <v>281108.80000000005</v>
      </c>
      <c r="G1132" s="121">
        <f>G1133+G1134+G1135+G1136</f>
        <v>99.999999999999986</v>
      </c>
      <c r="H1132" s="106">
        <f>F1132/D1132*100-100</f>
        <v>-56.265784313832256</v>
      </c>
    </row>
    <row r="1133" spans="1:8" ht="21.95" customHeight="1" x14ac:dyDescent="0.2">
      <c r="A1133" s="373"/>
      <c r="B1133" s="379"/>
      <c r="C1133" s="104" t="s">
        <v>555</v>
      </c>
      <c r="D1133" s="125">
        <f>D1138+D1148+D1158+D1188+D1203+D1228+D1243</f>
        <v>408586.3</v>
      </c>
      <c r="E1133" s="121">
        <f>D1133/D1132*100</f>
        <v>63.566851591317089</v>
      </c>
      <c r="F1133" s="125">
        <f>F1138+F1148+F1158+F1188+F1203+F1228+F1243</f>
        <v>157443.30000000002</v>
      </c>
      <c r="G1133" s="121">
        <f>F1133/F1132*100</f>
        <v>56.007958484401769</v>
      </c>
      <c r="H1133" s="106">
        <f t="shared" ref="H1133:H1136" si="184">F1133/D1133*100-100</f>
        <v>-61.466329145152436</v>
      </c>
    </row>
    <row r="1134" spans="1:8" ht="21.95" customHeight="1" x14ac:dyDescent="0.2">
      <c r="A1134" s="373"/>
      <c r="B1134" s="379"/>
      <c r="C1134" s="104" t="s">
        <v>556</v>
      </c>
      <c r="D1134" s="125">
        <f t="shared" ref="D1134:F1136" si="185">D1139+D1149+D1159+D1189+D1204+D1229+D1244</f>
        <v>0</v>
      </c>
      <c r="E1134" s="121">
        <v>0</v>
      </c>
      <c r="F1134" s="125">
        <f t="shared" si="185"/>
        <v>0</v>
      </c>
      <c r="G1134" s="121">
        <v>0</v>
      </c>
      <c r="H1134" s="106" t="s">
        <v>84</v>
      </c>
    </row>
    <row r="1135" spans="1:8" ht="21.95" customHeight="1" x14ac:dyDescent="0.2">
      <c r="A1135" s="373"/>
      <c r="B1135" s="379"/>
      <c r="C1135" s="104" t="s">
        <v>557</v>
      </c>
      <c r="D1135" s="125">
        <f t="shared" si="185"/>
        <v>95928</v>
      </c>
      <c r="E1135" s="121">
        <f>D1135/D1132*100</f>
        <v>14.924242294594473</v>
      </c>
      <c r="F1135" s="125">
        <f t="shared" si="185"/>
        <v>18364.099999999999</v>
      </c>
      <c r="G1135" s="121">
        <f>F1135/F1132*100</f>
        <v>6.5327375023478433</v>
      </c>
      <c r="H1135" s="106">
        <f t="shared" si="184"/>
        <v>-80.856371445250602</v>
      </c>
    </row>
    <row r="1136" spans="1:8" ht="21.95" customHeight="1" x14ac:dyDescent="0.2">
      <c r="A1136" s="373"/>
      <c r="B1136" s="379"/>
      <c r="C1136" s="104" t="s">
        <v>558</v>
      </c>
      <c r="D1136" s="125">
        <f t="shared" si="185"/>
        <v>138252</v>
      </c>
      <c r="E1136" s="121">
        <f>D1136/D1132*100</f>
        <v>21.508906114088429</v>
      </c>
      <c r="F1136" s="125">
        <f t="shared" si="185"/>
        <v>105301.4</v>
      </c>
      <c r="G1136" s="121">
        <f>F1136/F1132*100</f>
        <v>37.459304013250375</v>
      </c>
      <c r="H1136" s="106">
        <f t="shared" si="184"/>
        <v>-23.833723924427858</v>
      </c>
    </row>
    <row r="1137" spans="1:8" ht="21.95" customHeight="1" x14ac:dyDescent="0.2">
      <c r="A1137" s="382" t="s">
        <v>397</v>
      </c>
      <c r="B1137" s="383" t="s">
        <v>598</v>
      </c>
      <c r="C1137" s="92" t="s">
        <v>554</v>
      </c>
      <c r="D1137" s="120">
        <f>D1138+D1139+D1140+D1141</f>
        <v>800</v>
      </c>
      <c r="E1137" s="120">
        <f>E1138+E1139+E1140+E1141</f>
        <v>100</v>
      </c>
      <c r="F1137" s="120">
        <f>F1138+F1139+F1140+F1141</f>
        <v>499.5</v>
      </c>
      <c r="G1137" s="120">
        <f>G1138+G1139+G1140+G1141</f>
        <v>0</v>
      </c>
      <c r="H1137" s="70">
        <f>F1137/D1137*100-100</f>
        <v>-37.5625</v>
      </c>
    </row>
    <row r="1138" spans="1:8" ht="21.95" customHeight="1" x14ac:dyDescent="0.2">
      <c r="A1138" s="382"/>
      <c r="B1138" s="383"/>
      <c r="C1138" s="92" t="s">
        <v>555</v>
      </c>
      <c r="D1138" s="120">
        <f>D1143</f>
        <v>800</v>
      </c>
      <c r="E1138" s="116">
        <f>D1138/D1137*100</f>
        <v>100</v>
      </c>
      <c r="F1138" s="120">
        <f>F1143</f>
        <v>499.5</v>
      </c>
      <c r="G1138" s="116">
        <v>0</v>
      </c>
      <c r="H1138" s="70">
        <f>F1138/D1138*100-100</f>
        <v>-37.5625</v>
      </c>
    </row>
    <row r="1139" spans="1:8" ht="21.95" customHeight="1" x14ac:dyDescent="0.2">
      <c r="A1139" s="382"/>
      <c r="B1139" s="383"/>
      <c r="C1139" s="92" t="s">
        <v>556</v>
      </c>
      <c r="D1139" s="120">
        <f t="shared" ref="D1139:F1141" si="186">D1144</f>
        <v>0</v>
      </c>
      <c r="E1139" s="116">
        <v>0</v>
      </c>
      <c r="F1139" s="120">
        <f t="shared" si="186"/>
        <v>0</v>
      </c>
      <c r="G1139" s="116">
        <v>0</v>
      </c>
      <c r="H1139" s="70" t="s">
        <v>84</v>
      </c>
    </row>
    <row r="1140" spans="1:8" ht="21.95" customHeight="1" x14ac:dyDescent="0.2">
      <c r="A1140" s="382"/>
      <c r="B1140" s="383"/>
      <c r="C1140" s="92" t="s">
        <v>557</v>
      </c>
      <c r="D1140" s="120">
        <f t="shared" si="186"/>
        <v>0</v>
      </c>
      <c r="E1140" s="116">
        <v>0</v>
      </c>
      <c r="F1140" s="120">
        <f t="shared" si="186"/>
        <v>0</v>
      </c>
      <c r="G1140" s="116">
        <v>0</v>
      </c>
      <c r="H1140" s="70" t="s">
        <v>84</v>
      </c>
    </row>
    <row r="1141" spans="1:8" ht="21.95" customHeight="1" x14ac:dyDescent="0.2">
      <c r="A1141" s="382"/>
      <c r="B1141" s="383"/>
      <c r="C1141" s="92" t="s">
        <v>558</v>
      </c>
      <c r="D1141" s="120">
        <f t="shared" si="186"/>
        <v>0</v>
      </c>
      <c r="E1141" s="116">
        <v>0</v>
      </c>
      <c r="F1141" s="120">
        <f t="shared" si="186"/>
        <v>0</v>
      </c>
      <c r="G1141" s="116">
        <v>0</v>
      </c>
      <c r="H1141" s="70" t="s">
        <v>84</v>
      </c>
    </row>
    <row r="1142" spans="1:8" ht="21.95" customHeight="1" x14ac:dyDescent="0.2">
      <c r="A1142" s="304" t="s">
        <v>399</v>
      </c>
      <c r="B1142" s="378" t="s">
        <v>599</v>
      </c>
      <c r="C1142" s="90" t="s">
        <v>554</v>
      </c>
      <c r="D1142" s="212">
        <f>D1143+D1144+D1145+D1146</f>
        <v>800</v>
      </c>
      <c r="E1142" s="212">
        <f>E1143+E1144+E1145+E1146</f>
        <v>100</v>
      </c>
      <c r="F1142" s="212">
        <f>F1143+F1144+F1145+F1146</f>
        <v>499.5</v>
      </c>
      <c r="G1142" s="212">
        <f>G1143+G1144+G1145+G1146</f>
        <v>0</v>
      </c>
      <c r="H1142" s="49">
        <f>F1142/D1142*100-100</f>
        <v>-37.5625</v>
      </c>
    </row>
    <row r="1143" spans="1:8" ht="21.95" customHeight="1" x14ac:dyDescent="0.2">
      <c r="A1143" s="304"/>
      <c r="B1143" s="378"/>
      <c r="C1143" s="90" t="s">
        <v>555</v>
      </c>
      <c r="D1143" s="212">
        <v>800</v>
      </c>
      <c r="E1143" s="118">
        <f>D1143/D1142*100</f>
        <v>100</v>
      </c>
      <c r="F1143" s="212">
        <v>499.5</v>
      </c>
      <c r="G1143" s="118">
        <v>0</v>
      </c>
      <c r="H1143" s="49">
        <f>F1143/D1143*100-100</f>
        <v>-37.5625</v>
      </c>
    </row>
    <row r="1144" spans="1:8" ht="21.95" customHeight="1" x14ac:dyDescent="0.2">
      <c r="A1144" s="304"/>
      <c r="B1144" s="378"/>
      <c r="C1144" s="90" t="s">
        <v>556</v>
      </c>
      <c r="D1144" s="212">
        <v>0</v>
      </c>
      <c r="E1144" s="118">
        <v>0</v>
      </c>
      <c r="F1144" s="212">
        <v>0</v>
      </c>
      <c r="G1144" s="118">
        <v>0</v>
      </c>
      <c r="H1144" s="49" t="s">
        <v>84</v>
      </c>
    </row>
    <row r="1145" spans="1:8" ht="21.95" customHeight="1" x14ac:dyDescent="0.2">
      <c r="A1145" s="304"/>
      <c r="B1145" s="378"/>
      <c r="C1145" s="90" t="s">
        <v>557</v>
      </c>
      <c r="D1145" s="212">
        <v>0</v>
      </c>
      <c r="E1145" s="118">
        <v>0</v>
      </c>
      <c r="F1145" s="212">
        <v>0</v>
      </c>
      <c r="G1145" s="118">
        <v>0</v>
      </c>
      <c r="H1145" s="49" t="s">
        <v>84</v>
      </c>
    </row>
    <row r="1146" spans="1:8" ht="21.95" customHeight="1" x14ac:dyDescent="0.2">
      <c r="A1146" s="304"/>
      <c r="B1146" s="378"/>
      <c r="C1146" s="90" t="s">
        <v>558</v>
      </c>
      <c r="D1146" s="212">
        <v>0</v>
      </c>
      <c r="E1146" s="118">
        <v>0</v>
      </c>
      <c r="F1146" s="212">
        <v>0</v>
      </c>
      <c r="G1146" s="118">
        <v>0</v>
      </c>
      <c r="H1146" s="49" t="s">
        <v>84</v>
      </c>
    </row>
    <row r="1147" spans="1:8" ht="21.95" customHeight="1" x14ac:dyDescent="0.2">
      <c r="A1147" s="382" t="s">
        <v>403</v>
      </c>
      <c r="B1147" s="383" t="s">
        <v>600</v>
      </c>
      <c r="C1147" s="92" t="s">
        <v>554</v>
      </c>
      <c r="D1147" s="120">
        <f>D1148+D1149+D1150+D1151</f>
        <v>147090</v>
      </c>
      <c r="E1147" s="116">
        <f>E1148+E1149+E1150+E1151</f>
        <v>100</v>
      </c>
      <c r="F1147" s="120">
        <f>F1148+F1149+F1150+F1151</f>
        <v>110561.09999999999</v>
      </c>
      <c r="G1147" s="116">
        <f>G1148+G1149+G1150+G1151</f>
        <v>100</v>
      </c>
      <c r="H1147" s="70">
        <f>F1147/D1147*100-100</f>
        <v>-24.834387109932692</v>
      </c>
    </row>
    <row r="1148" spans="1:8" ht="21.95" customHeight="1" x14ac:dyDescent="0.2">
      <c r="A1148" s="382"/>
      <c r="B1148" s="383"/>
      <c r="C1148" s="92" t="s">
        <v>555</v>
      </c>
      <c r="D1148" s="120">
        <f>D1153</f>
        <v>8838</v>
      </c>
      <c r="E1148" s="116">
        <f>D1148/D1147*100</f>
        <v>6.0085661839689983</v>
      </c>
      <c r="F1148" s="120">
        <f>F1153</f>
        <v>5259.7</v>
      </c>
      <c r="G1148" s="116">
        <f>F1148/F1147*100</f>
        <v>4.7572790068116184</v>
      </c>
      <c r="H1148" s="70">
        <f t="shared" ref="H1148:H1151" si="187">F1148/D1148*100-100</f>
        <v>-40.487666892962217</v>
      </c>
    </row>
    <row r="1149" spans="1:8" ht="21.95" customHeight="1" x14ac:dyDescent="0.2">
      <c r="A1149" s="382"/>
      <c r="B1149" s="383"/>
      <c r="C1149" s="92" t="s">
        <v>556</v>
      </c>
      <c r="D1149" s="120">
        <f t="shared" ref="D1149:F1151" si="188">D1154</f>
        <v>0</v>
      </c>
      <c r="E1149" s="116">
        <v>0</v>
      </c>
      <c r="F1149" s="120">
        <f t="shared" si="188"/>
        <v>0</v>
      </c>
      <c r="G1149" s="116">
        <v>0</v>
      </c>
      <c r="H1149" s="70" t="s">
        <v>84</v>
      </c>
    </row>
    <row r="1150" spans="1:8" ht="21.95" customHeight="1" x14ac:dyDescent="0.2">
      <c r="A1150" s="382"/>
      <c r="B1150" s="383"/>
      <c r="C1150" s="92" t="s">
        <v>557</v>
      </c>
      <c r="D1150" s="120">
        <f t="shared" si="188"/>
        <v>0</v>
      </c>
      <c r="E1150" s="116">
        <v>0</v>
      </c>
      <c r="F1150" s="120">
        <f t="shared" si="188"/>
        <v>0</v>
      </c>
      <c r="G1150" s="116">
        <v>0</v>
      </c>
      <c r="H1150" s="70" t="s">
        <v>84</v>
      </c>
    </row>
    <row r="1151" spans="1:8" ht="21.95" customHeight="1" x14ac:dyDescent="0.2">
      <c r="A1151" s="382"/>
      <c r="B1151" s="383"/>
      <c r="C1151" s="92" t="s">
        <v>558</v>
      </c>
      <c r="D1151" s="120">
        <f t="shared" si="188"/>
        <v>138252</v>
      </c>
      <c r="E1151" s="116">
        <f>D1151/D1147*100</f>
        <v>93.991433816031005</v>
      </c>
      <c r="F1151" s="120">
        <f t="shared" si="188"/>
        <v>105301.4</v>
      </c>
      <c r="G1151" s="116">
        <f>F1151/F1147*100</f>
        <v>95.242720993188385</v>
      </c>
      <c r="H1151" s="70">
        <f t="shared" si="187"/>
        <v>-23.833723924427858</v>
      </c>
    </row>
    <row r="1152" spans="1:8" ht="21.95" customHeight="1" x14ac:dyDescent="0.2">
      <c r="A1152" s="304" t="s">
        <v>406</v>
      </c>
      <c r="B1152" s="378" t="s">
        <v>601</v>
      </c>
      <c r="C1152" s="90" t="s">
        <v>554</v>
      </c>
      <c r="D1152" s="103">
        <f>D1153+D1154+D1155+D1156</f>
        <v>147090</v>
      </c>
      <c r="E1152" s="117">
        <f>E1153+E1154+E1155+E1156</f>
        <v>100</v>
      </c>
      <c r="F1152" s="103">
        <f>F1153+F1154+F1155+F1156</f>
        <v>110561.09999999999</v>
      </c>
      <c r="G1152" s="117">
        <f>G1153+G1154+G1155+G1156</f>
        <v>100</v>
      </c>
      <c r="H1152" s="48">
        <f>F1152/D1152*100-100</f>
        <v>-24.834387109932692</v>
      </c>
    </row>
    <row r="1153" spans="1:8" ht="21.95" customHeight="1" x14ac:dyDescent="0.2">
      <c r="A1153" s="304"/>
      <c r="B1153" s="378"/>
      <c r="C1153" s="90" t="s">
        <v>555</v>
      </c>
      <c r="D1153" s="123">
        <v>8838</v>
      </c>
      <c r="E1153" s="117">
        <f>D1153/D1152*100</f>
        <v>6.0085661839689983</v>
      </c>
      <c r="F1153" s="103">
        <v>5259.7</v>
      </c>
      <c r="G1153" s="117">
        <f>F1153/F1152*100</f>
        <v>4.7572790068116184</v>
      </c>
      <c r="H1153" s="48">
        <f t="shared" ref="H1153:H1156" si="189">F1153/D1153*100-100</f>
        <v>-40.487666892962217</v>
      </c>
    </row>
    <row r="1154" spans="1:8" ht="21.95" customHeight="1" x14ac:dyDescent="0.2">
      <c r="A1154" s="304"/>
      <c r="B1154" s="378"/>
      <c r="C1154" s="90" t="s">
        <v>556</v>
      </c>
      <c r="D1154" s="123">
        <v>0</v>
      </c>
      <c r="E1154" s="117">
        <v>0</v>
      </c>
      <c r="F1154" s="103">
        <v>0</v>
      </c>
      <c r="G1154" s="117">
        <v>0</v>
      </c>
      <c r="H1154" s="48" t="s">
        <v>84</v>
      </c>
    </row>
    <row r="1155" spans="1:8" ht="21.95" customHeight="1" x14ac:dyDescent="0.2">
      <c r="A1155" s="304"/>
      <c r="B1155" s="378"/>
      <c r="C1155" s="90" t="s">
        <v>557</v>
      </c>
      <c r="D1155" s="123">
        <v>0</v>
      </c>
      <c r="E1155" s="117">
        <v>0</v>
      </c>
      <c r="F1155" s="103">
        <v>0</v>
      </c>
      <c r="G1155" s="117">
        <v>0</v>
      </c>
      <c r="H1155" s="48" t="s">
        <v>84</v>
      </c>
    </row>
    <row r="1156" spans="1:8" ht="21.95" customHeight="1" x14ac:dyDescent="0.2">
      <c r="A1156" s="304"/>
      <c r="B1156" s="378"/>
      <c r="C1156" s="90" t="s">
        <v>558</v>
      </c>
      <c r="D1156" s="130">
        <v>138252</v>
      </c>
      <c r="E1156" s="117">
        <f>D1156/D1152*100</f>
        <v>93.991433816031005</v>
      </c>
      <c r="F1156" s="103">
        <v>105301.4</v>
      </c>
      <c r="G1156" s="117">
        <f>F1156/F1152*100</f>
        <v>95.242720993188385</v>
      </c>
      <c r="H1156" s="48">
        <f t="shared" si="189"/>
        <v>-23.833723924427858</v>
      </c>
    </row>
    <row r="1157" spans="1:8" ht="21.95" customHeight="1" x14ac:dyDescent="0.2">
      <c r="A1157" s="382" t="s">
        <v>411</v>
      </c>
      <c r="B1157" s="383" t="s">
        <v>412</v>
      </c>
      <c r="C1157" s="92" t="s">
        <v>554</v>
      </c>
      <c r="D1157" s="120">
        <f>D1177</f>
        <v>105</v>
      </c>
      <c r="E1157" s="120">
        <f t="shared" ref="E1157:H1158" si="190">E1177</f>
        <v>100</v>
      </c>
      <c r="F1157" s="120">
        <f t="shared" si="190"/>
        <v>0</v>
      </c>
      <c r="G1157" s="120">
        <f t="shared" si="190"/>
        <v>0</v>
      </c>
      <c r="H1157" s="69">
        <f t="shared" si="190"/>
        <v>-100</v>
      </c>
    </row>
    <row r="1158" spans="1:8" ht="21.95" customHeight="1" x14ac:dyDescent="0.2">
      <c r="A1158" s="382"/>
      <c r="B1158" s="383"/>
      <c r="C1158" s="92" t="s">
        <v>555</v>
      </c>
      <c r="D1158" s="120">
        <f>D1178</f>
        <v>105</v>
      </c>
      <c r="E1158" s="120">
        <f t="shared" si="190"/>
        <v>100</v>
      </c>
      <c r="F1158" s="120">
        <f t="shared" si="190"/>
        <v>0</v>
      </c>
      <c r="G1158" s="120">
        <f t="shared" si="190"/>
        <v>0</v>
      </c>
      <c r="H1158" s="69">
        <f t="shared" si="190"/>
        <v>-100</v>
      </c>
    </row>
    <row r="1159" spans="1:8" ht="21.95" customHeight="1" x14ac:dyDescent="0.2">
      <c r="A1159" s="382"/>
      <c r="B1159" s="383"/>
      <c r="C1159" s="92" t="s">
        <v>556</v>
      </c>
      <c r="D1159" s="120">
        <v>0</v>
      </c>
      <c r="E1159" s="120">
        <v>0</v>
      </c>
      <c r="F1159" s="120">
        <v>0</v>
      </c>
      <c r="G1159" s="120">
        <v>0</v>
      </c>
      <c r="H1159" s="70" t="s">
        <v>84</v>
      </c>
    </row>
    <row r="1160" spans="1:8" ht="21.95" customHeight="1" x14ac:dyDescent="0.2">
      <c r="A1160" s="382"/>
      <c r="B1160" s="383"/>
      <c r="C1160" s="92" t="s">
        <v>557</v>
      </c>
      <c r="D1160" s="120">
        <v>0</v>
      </c>
      <c r="E1160" s="120">
        <v>0</v>
      </c>
      <c r="F1160" s="120">
        <v>0</v>
      </c>
      <c r="G1160" s="120">
        <v>0</v>
      </c>
      <c r="H1160" s="70" t="s">
        <v>84</v>
      </c>
    </row>
    <row r="1161" spans="1:8" ht="21.95" customHeight="1" x14ac:dyDescent="0.2">
      <c r="A1161" s="382"/>
      <c r="B1161" s="383"/>
      <c r="C1161" s="92" t="s">
        <v>558</v>
      </c>
      <c r="D1161" s="120">
        <v>0</v>
      </c>
      <c r="E1161" s="120">
        <v>0</v>
      </c>
      <c r="F1161" s="120">
        <v>0</v>
      </c>
      <c r="G1161" s="120">
        <v>0</v>
      </c>
      <c r="H1161" s="70" t="s">
        <v>84</v>
      </c>
    </row>
    <row r="1162" spans="1:8" ht="21.95" hidden="1" customHeight="1" x14ac:dyDescent="0.2">
      <c r="A1162" s="385" t="s">
        <v>413</v>
      </c>
      <c r="B1162" s="386" t="s">
        <v>414</v>
      </c>
      <c r="C1162" s="93" t="s">
        <v>554</v>
      </c>
      <c r="D1162" s="124"/>
      <c r="E1162" s="122"/>
      <c r="F1162" s="124"/>
      <c r="G1162" s="122"/>
      <c r="H1162" s="71"/>
    </row>
    <row r="1163" spans="1:8" ht="21.95" hidden="1" customHeight="1" x14ac:dyDescent="0.2">
      <c r="A1163" s="385"/>
      <c r="B1163" s="386"/>
      <c r="C1163" s="93" t="s">
        <v>555</v>
      </c>
      <c r="D1163" s="124"/>
      <c r="E1163" s="122"/>
      <c r="F1163" s="124"/>
      <c r="G1163" s="122"/>
      <c r="H1163" s="71"/>
    </row>
    <row r="1164" spans="1:8" ht="21.95" hidden="1" customHeight="1" x14ac:dyDescent="0.2">
      <c r="A1164" s="385"/>
      <c r="B1164" s="386"/>
      <c r="C1164" s="93" t="s">
        <v>556</v>
      </c>
      <c r="D1164" s="124"/>
      <c r="E1164" s="122"/>
      <c r="F1164" s="124"/>
      <c r="G1164" s="122"/>
      <c r="H1164" s="71"/>
    </row>
    <row r="1165" spans="1:8" ht="21.95" hidden="1" customHeight="1" x14ac:dyDescent="0.2">
      <c r="A1165" s="385"/>
      <c r="B1165" s="386"/>
      <c r="C1165" s="93" t="s">
        <v>557</v>
      </c>
      <c r="D1165" s="124"/>
      <c r="E1165" s="122"/>
      <c r="F1165" s="124"/>
      <c r="G1165" s="122"/>
      <c r="H1165" s="71"/>
    </row>
    <row r="1166" spans="1:8" ht="21.95" hidden="1" customHeight="1" x14ac:dyDescent="0.2">
      <c r="A1166" s="385"/>
      <c r="B1166" s="386"/>
      <c r="C1166" s="93" t="s">
        <v>558</v>
      </c>
      <c r="D1166" s="124"/>
      <c r="E1166" s="122"/>
      <c r="F1166" s="124"/>
      <c r="G1166" s="122"/>
      <c r="H1166" s="71"/>
    </row>
    <row r="1167" spans="1:8" ht="21.95" hidden="1" customHeight="1" x14ac:dyDescent="0.2">
      <c r="A1167" s="385" t="s">
        <v>418</v>
      </c>
      <c r="B1167" s="386" t="s">
        <v>602</v>
      </c>
      <c r="C1167" s="93" t="s">
        <v>554</v>
      </c>
      <c r="D1167" s="124"/>
      <c r="E1167" s="122"/>
      <c r="F1167" s="124"/>
      <c r="G1167" s="122"/>
      <c r="H1167" s="71"/>
    </row>
    <row r="1168" spans="1:8" ht="21.95" hidden="1" customHeight="1" x14ac:dyDescent="0.2">
      <c r="A1168" s="385"/>
      <c r="B1168" s="386"/>
      <c r="C1168" s="93" t="s">
        <v>555</v>
      </c>
      <c r="D1168" s="124"/>
      <c r="E1168" s="122"/>
      <c r="F1168" s="124"/>
      <c r="G1168" s="122"/>
      <c r="H1168" s="71"/>
    </row>
    <row r="1169" spans="1:8" ht="21.95" hidden="1" customHeight="1" x14ac:dyDescent="0.2">
      <c r="A1169" s="385"/>
      <c r="B1169" s="386"/>
      <c r="C1169" s="93" t="s">
        <v>556</v>
      </c>
      <c r="D1169" s="124"/>
      <c r="E1169" s="122"/>
      <c r="F1169" s="124"/>
      <c r="G1169" s="122"/>
      <c r="H1169" s="71"/>
    </row>
    <row r="1170" spans="1:8" ht="21.95" hidden="1" customHeight="1" x14ac:dyDescent="0.2">
      <c r="A1170" s="385"/>
      <c r="B1170" s="386"/>
      <c r="C1170" s="93" t="s">
        <v>557</v>
      </c>
      <c r="D1170" s="124"/>
      <c r="E1170" s="122"/>
      <c r="F1170" s="124"/>
      <c r="G1170" s="122"/>
      <c r="H1170" s="71"/>
    </row>
    <row r="1171" spans="1:8" ht="21.95" hidden="1" customHeight="1" x14ac:dyDescent="0.2">
      <c r="A1171" s="385"/>
      <c r="B1171" s="386"/>
      <c r="C1171" s="93" t="s">
        <v>558</v>
      </c>
      <c r="D1171" s="124"/>
      <c r="E1171" s="122"/>
      <c r="F1171" s="124"/>
      <c r="G1171" s="122"/>
      <c r="H1171" s="71"/>
    </row>
    <row r="1172" spans="1:8" ht="21.95" hidden="1" customHeight="1" x14ac:dyDescent="0.2">
      <c r="A1172" s="385" t="s">
        <v>421</v>
      </c>
      <c r="B1172" s="386" t="s">
        <v>422</v>
      </c>
      <c r="C1172" s="93" t="s">
        <v>554</v>
      </c>
      <c r="D1172" s="124"/>
      <c r="E1172" s="122"/>
      <c r="F1172" s="124"/>
      <c r="G1172" s="122"/>
      <c r="H1172" s="71"/>
    </row>
    <row r="1173" spans="1:8" ht="21.95" hidden="1" customHeight="1" x14ac:dyDescent="0.2">
      <c r="A1173" s="385"/>
      <c r="B1173" s="386"/>
      <c r="C1173" s="93" t="s">
        <v>555</v>
      </c>
      <c r="D1173" s="124"/>
      <c r="E1173" s="122"/>
      <c r="F1173" s="124"/>
      <c r="G1173" s="122"/>
      <c r="H1173" s="71"/>
    </row>
    <row r="1174" spans="1:8" ht="21.95" hidden="1" customHeight="1" x14ac:dyDescent="0.2">
      <c r="A1174" s="385"/>
      <c r="B1174" s="386"/>
      <c r="C1174" s="93" t="s">
        <v>556</v>
      </c>
      <c r="D1174" s="124"/>
      <c r="E1174" s="122"/>
      <c r="F1174" s="124"/>
      <c r="G1174" s="122"/>
      <c r="H1174" s="71"/>
    </row>
    <row r="1175" spans="1:8" ht="21.95" hidden="1" customHeight="1" x14ac:dyDescent="0.2">
      <c r="A1175" s="385"/>
      <c r="B1175" s="386"/>
      <c r="C1175" s="93" t="s">
        <v>557</v>
      </c>
      <c r="D1175" s="124"/>
      <c r="E1175" s="122"/>
      <c r="F1175" s="124"/>
      <c r="G1175" s="122"/>
      <c r="H1175" s="71"/>
    </row>
    <row r="1176" spans="1:8" ht="21.95" hidden="1" customHeight="1" x14ac:dyDescent="0.2">
      <c r="A1176" s="385"/>
      <c r="B1176" s="386"/>
      <c r="C1176" s="93" t="s">
        <v>558</v>
      </c>
      <c r="D1176" s="124"/>
      <c r="E1176" s="122"/>
      <c r="F1176" s="124"/>
      <c r="G1176" s="122"/>
      <c r="H1176" s="71"/>
    </row>
    <row r="1177" spans="1:8" ht="21.95" customHeight="1" x14ac:dyDescent="0.2">
      <c r="A1177" s="385" t="s">
        <v>413</v>
      </c>
      <c r="B1177" s="386" t="s">
        <v>425</v>
      </c>
      <c r="C1177" s="93" t="s">
        <v>554</v>
      </c>
      <c r="D1177" s="124">
        <f>D1178+D1179+D1180+D1181</f>
        <v>105</v>
      </c>
      <c r="E1177" s="122">
        <v>100</v>
      </c>
      <c r="F1177" s="124">
        <v>0</v>
      </c>
      <c r="G1177" s="122">
        <v>0</v>
      </c>
      <c r="H1177" s="71">
        <f>F1177/D1177*100-100</f>
        <v>-100</v>
      </c>
    </row>
    <row r="1178" spans="1:8" ht="21.95" customHeight="1" x14ac:dyDescent="0.2">
      <c r="A1178" s="385"/>
      <c r="B1178" s="386"/>
      <c r="C1178" s="93" t="s">
        <v>555</v>
      </c>
      <c r="D1178" s="124">
        <v>105</v>
      </c>
      <c r="E1178" s="122">
        <v>100</v>
      </c>
      <c r="F1178" s="124">
        <v>0</v>
      </c>
      <c r="G1178" s="122">
        <v>0</v>
      </c>
      <c r="H1178" s="71">
        <f>F1178/D1178*100-100</f>
        <v>-100</v>
      </c>
    </row>
    <row r="1179" spans="1:8" ht="21.95" customHeight="1" x14ac:dyDescent="0.2">
      <c r="A1179" s="385"/>
      <c r="B1179" s="386"/>
      <c r="C1179" s="93" t="s">
        <v>556</v>
      </c>
      <c r="D1179" s="124">
        <v>0</v>
      </c>
      <c r="E1179" s="122">
        <v>0</v>
      </c>
      <c r="F1179" s="122">
        <v>0</v>
      </c>
      <c r="G1179" s="122">
        <v>0</v>
      </c>
      <c r="H1179" s="71" t="s">
        <v>84</v>
      </c>
    </row>
    <row r="1180" spans="1:8" ht="21.95" customHeight="1" x14ac:dyDescent="0.2">
      <c r="A1180" s="385"/>
      <c r="B1180" s="386"/>
      <c r="C1180" s="93" t="s">
        <v>557</v>
      </c>
      <c r="D1180" s="124">
        <v>0</v>
      </c>
      <c r="E1180" s="122">
        <v>0</v>
      </c>
      <c r="F1180" s="122">
        <v>0</v>
      </c>
      <c r="G1180" s="122">
        <v>0</v>
      </c>
      <c r="H1180" s="71" t="s">
        <v>84</v>
      </c>
    </row>
    <row r="1181" spans="1:8" ht="21.95" customHeight="1" x14ac:dyDescent="0.2">
      <c r="A1181" s="385"/>
      <c r="B1181" s="386"/>
      <c r="C1181" s="93" t="s">
        <v>558</v>
      </c>
      <c r="D1181" s="124">
        <v>0</v>
      </c>
      <c r="E1181" s="122">
        <v>0</v>
      </c>
      <c r="F1181" s="122">
        <v>0</v>
      </c>
      <c r="G1181" s="122">
        <v>0</v>
      </c>
      <c r="H1181" s="71" t="s">
        <v>84</v>
      </c>
    </row>
    <row r="1182" spans="1:8" ht="21.95" hidden="1" customHeight="1" x14ac:dyDescent="0.2">
      <c r="A1182" s="387" t="s">
        <v>427</v>
      </c>
      <c r="B1182" s="390" t="s">
        <v>428</v>
      </c>
      <c r="C1182" s="93" t="s">
        <v>554</v>
      </c>
      <c r="D1182" s="124"/>
      <c r="E1182" s="122"/>
      <c r="F1182" s="122"/>
      <c r="G1182" s="122"/>
      <c r="H1182" s="71"/>
    </row>
    <row r="1183" spans="1:8" ht="21.95" hidden="1" customHeight="1" x14ac:dyDescent="0.2">
      <c r="A1183" s="388"/>
      <c r="B1183" s="391"/>
      <c r="C1183" s="93" t="s">
        <v>555</v>
      </c>
      <c r="D1183" s="124"/>
      <c r="E1183" s="122"/>
      <c r="F1183" s="124"/>
      <c r="G1183" s="122"/>
      <c r="H1183" s="71"/>
    </row>
    <row r="1184" spans="1:8" ht="21.95" hidden="1" customHeight="1" x14ac:dyDescent="0.2">
      <c r="A1184" s="388"/>
      <c r="B1184" s="391"/>
      <c r="C1184" s="93" t="s">
        <v>556</v>
      </c>
      <c r="D1184" s="124"/>
      <c r="E1184" s="122"/>
      <c r="F1184" s="124"/>
      <c r="G1184" s="122"/>
      <c r="H1184" s="71"/>
    </row>
    <row r="1185" spans="1:8" ht="21.95" hidden="1" customHeight="1" x14ac:dyDescent="0.2">
      <c r="A1185" s="388"/>
      <c r="B1185" s="391"/>
      <c r="C1185" s="93" t="s">
        <v>557</v>
      </c>
      <c r="D1185" s="124"/>
      <c r="E1185" s="122"/>
      <c r="F1185" s="124"/>
      <c r="G1185" s="122"/>
      <c r="H1185" s="71"/>
    </row>
    <row r="1186" spans="1:8" ht="21.95" hidden="1" customHeight="1" x14ac:dyDescent="0.2">
      <c r="A1186" s="389"/>
      <c r="B1186" s="392"/>
      <c r="C1186" s="93" t="s">
        <v>558</v>
      </c>
      <c r="D1186" s="124"/>
      <c r="E1186" s="122"/>
      <c r="F1186" s="124"/>
      <c r="G1186" s="122"/>
      <c r="H1186" s="71"/>
    </row>
    <row r="1187" spans="1:8" ht="21.95" customHeight="1" x14ac:dyDescent="0.2">
      <c r="A1187" s="382" t="s">
        <v>430</v>
      </c>
      <c r="B1187" s="383" t="s">
        <v>1075</v>
      </c>
      <c r="C1187" s="92" t="s">
        <v>554</v>
      </c>
      <c r="D1187" s="120">
        <f>D1188</f>
        <v>4333</v>
      </c>
      <c r="E1187" s="116">
        <f>E1188</f>
        <v>100</v>
      </c>
      <c r="F1187" s="116">
        <f>F1188</f>
        <v>2893.6</v>
      </c>
      <c r="G1187" s="116">
        <f>G1188</f>
        <v>100</v>
      </c>
      <c r="H1187" s="70">
        <f>F1187/D1187*100-100</f>
        <v>-33.219478421417037</v>
      </c>
    </row>
    <row r="1188" spans="1:8" ht="21.95" customHeight="1" x14ac:dyDescent="0.2">
      <c r="A1188" s="382"/>
      <c r="B1188" s="383"/>
      <c r="C1188" s="92" t="s">
        <v>555</v>
      </c>
      <c r="D1188" s="120">
        <f>D1193+D1198</f>
        <v>4333</v>
      </c>
      <c r="E1188" s="116">
        <f>D1188/D1187*100</f>
        <v>100</v>
      </c>
      <c r="F1188" s="116">
        <f>F1193+F1198</f>
        <v>2893.6</v>
      </c>
      <c r="G1188" s="116">
        <f>F1188/F1187*100</f>
        <v>100</v>
      </c>
      <c r="H1188" s="70">
        <f t="shared" ref="H1188" si="191">F1188/D1188*100-100</f>
        <v>-33.219478421417037</v>
      </c>
    </row>
    <row r="1189" spans="1:8" ht="21.95" customHeight="1" x14ac:dyDescent="0.2">
      <c r="A1189" s="382"/>
      <c r="B1189" s="383"/>
      <c r="C1189" s="92" t="s">
        <v>556</v>
      </c>
      <c r="D1189" s="120">
        <f t="shared" ref="D1189:D1191" si="192">D1194+D1199</f>
        <v>0</v>
      </c>
      <c r="E1189" s="116">
        <v>0</v>
      </c>
      <c r="F1189" s="116">
        <f t="shared" ref="F1189:F1191" si="193">F1194+F1199</f>
        <v>0</v>
      </c>
      <c r="G1189" s="116">
        <v>0</v>
      </c>
      <c r="H1189" s="70" t="s">
        <v>84</v>
      </c>
    </row>
    <row r="1190" spans="1:8" ht="21.95" customHeight="1" x14ac:dyDescent="0.2">
      <c r="A1190" s="382"/>
      <c r="B1190" s="383"/>
      <c r="C1190" s="92" t="s">
        <v>557</v>
      </c>
      <c r="D1190" s="120">
        <f t="shared" si="192"/>
        <v>0</v>
      </c>
      <c r="E1190" s="116">
        <v>0</v>
      </c>
      <c r="F1190" s="116">
        <f t="shared" si="193"/>
        <v>0</v>
      </c>
      <c r="G1190" s="116">
        <v>0</v>
      </c>
      <c r="H1190" s="70" t="s">
        <v>84</v>
      </c>
    </row>
    <row r="1191" spans="1:8" ht="21.95" customHeight="1" x14ac:dyDescent="0.2">
      <c r="A1191" s="382"/>
      <c r="B1191" s="383"/>
      <c r="C1191" s="92" t="s">
        <v>558</v>
      </c>
      <c r="D1191" s="120">
        <f t="shared" si="192"/>
        <v>0</v>
      </c>
      <c r="E1191" s="116">
        <v>0</v>
      </c>
      <c r="F1191" s="116">
        <f t="shared" si="193"/>
        <v>0</v>
      </c>
      <c r="G1191" s="116">
        <v>0</v>
      </c>
      <c r="H1191" s="70" t="s">
        <v>84</v>
      </c>
    </row>
    <row r="1192" spans="1:8" ht="21.95" customHeight="1" x14ac:dyDescent="0.2">
      <c r="A1192" s="304" t="s">
        <v>432</v>
      </c>
      <c r="B1192" s="378" t="s">
        <v>433</v>
      </c>
      <c r="C1192" s="90" t="s">
        <v>554</v>
      </c>
      <c r="D1192" s="103">
        <f>D1193+D1194+D1195+D1196</f>
        <v>4317</v>
      </c>
      <c r="E1192" s="117">
        <f>E1193</f>
        <v>100</v>
      </c>
      <c r="F1192" s="103">
        <f>F1193</f>
        <v>2888.6</v>
      </c>
      <c r="G1192" s="117">
        <f>G1193+G1194+G1195+G1196</f>
        <v>100</v>
      </c>
      <c r="H1192" s="48">
        <f>F1192/D1192*100-100</f>
        <v>-33.087792448459581</v>
      </c>
    </row>
    <row r="1193" spans="1:8" ht="21.95" customHeight="1" x14ac:dyDescent="0.2">
      <c r="A1193" s="304"/>
      <c r="B1193" s="378"/>
      <c r="C1193" s="90" t="s">
        <v>555</v>
      </c>
      <c r="D1193" s="103">
        <v>4317</v>
      </c>
      <c r="E1193" s="117">
        <f>D1193/D1192*100</f>
        <v>100</v>
      </c>
      <c r="F1193" s="103">
        <v>2888.6</v>
      </c>
      <c r="G1193" s="117">
        <f>F1193/F1192*100</f>
        <v>100</v>
      </c>
      <c r="H1193" s="48">
        <f>F1193/D1193*100-100</f>
        <v>-33.087792448459581</v>
      </c>
    </row>
    <row r="1194" spans="1:8" ht="21.95" customHeight="1" x14ac:dyDescent="0.2">
      <c r="A1194" s="304"/>
      <c r="B1194" s="378"/>
      <c r="C1194" s="90" t="s">
        <v>556</v>
      </c>
      <c r="D1194" s="103">
        <v>0</v>
      </c>
      <c r="E1194" s="117">
        <v>0</v>
      </c>
      <c r="F1194" s="103">
        <v>0</v>
      </c>
      <c r="G1194" s="117">
        <v>0</v>
      </c>
      <c r="H1194" s="48" t="s">
        <v>84</v>
      </c>
    </row>
    <row r="1195" spans="1:8" ht="21.95" customHeight="1" x14ac:dyDescent="0.2">
      <c r="A1195" s="304"/>
      <c r="B1195" s="378"/>
      <c r="C1195" s="90" t="s">
        <v>557</v>
      </c>
      <c r="D1195" s="103">
        <v>0</v>
      </c>
      <c r="E1195" s="117">
        <v>0</v>
      </c>
      <c r="F1195" s="103">
        <v>0</v>
      </c>
      <c r="G1195" s="117">
        <v>0</v>
      </c>
      <c r="H1195" s="48" t="s">
        <v>84</v>
      </c>
    </row>
    <row r="1196" spans="1:8" ht="21.95" customHeight="1" x14ac:dyDescent="0.2">
      <c r="A1196" s="304"/>
      <c r="B1196" s="378"/>
      <c r="C1196" s="90" t="s">
        <v>558</v>
      </c>
      <c r="D1196" s="103">
        <v>0</v>
      </c>
      <c r="E1196" s="117">
        <v>0</v>
      </c>
      <c r="F1196" s="103">
        <v>0</v>
      </c>
      <c r="G1196" s="117">
        <v>0</v>
      </c>
      <c r="H1196" s="48" t="s">
        <v>84</v>
      </c>
    </row>
    <row r="1197" spans="1:8" ht="21.95" customHeight="1" x14ac:dyDescent="0.2">
      <c r="A1197" s="304" t="s">
        <v>442</v>
      </c>
      <c r="B1197" s="378" t="s">
        <v>443</v>
      </c>
      <c r="C1197" s="90" t="s">
        <v>554</v>
      </c>
      <c r="D1197" s="103">
        <f>D1198+D1199+D1200+D1201</f>
        <v>16</v>
      </c>
      <c r="E1197" s="117">
        <f>E1198</f>
        <v>100</v>
      </c>
      <c r="F1197" s="103">
        <f>F1198+F1199+F1200+F1201</f>
        <v>5</v>
      </c>
      <c r="G1197" s="117">
        <v>100</v>
      </c>
      <c r="H1197" s="48">
        <f>F1197/D1197*100-100</f>
        <v>-68.75</v>
      </c>
    </row>
    <row r="1198" spans="1:8" ht="21.95" customHeight="1" x14ac:dyDescent="0.2">
      <c r="A1198" s="304"/>
      <c r="B1198" s="378"/>
      <c r="C1198" s="90" t="s">
        <v>555</v>
      </c>
      <c r="D1198" s="103">
        <v>16</v>
      </c>
      <c r="E1198" s="117">
        <f>D1198/D1197*100</f>
        <v>100</v>
      </c>
      <c r="F1198" s="103">
        <v>5</v>
      </c>
      <c r="G1198" s="117">
        <v>100</v>
      </c>
      <c r="H1198" s="48">
        <f>F1198/D1198*100-100</f>
        <v>-68.75</v>
      </c>
    </row>
    <row r="1199" spans="1:8" ht="21.95" customHeight="1" x14ac:dyDescent="0.2">
      <c r="A1199" s="304"/>
      <c r="B1199" s="378"/>
      <c r="C1199" s="90" t="s">
        <v>556</v>
      </c>
      <c r="D1199" s="103">
        <v>0</v>
      </c>
      <c r="E1199" s="117">
        <v>0</v>
      </c>
      <c r="F1199" s="103">
        <v>0</v>
      </c>
      <c r="G1199" s="117">
        <v>0</v>
      </c>
      <c r="H1199" s="48" t="s">
        <v>84</v>
      </c>
    </row>
    <row r="1200" spans="1:8" ht="21.95" customHeight="1" x14ac:dyDescent="0.2">
      <c r="A1200" s="304"/>
      <c r="B1200" s="378"/>
      <c r="C1200" s="90" t="s">
        <v>557</v>
      </c>
      <c r="D1200" s="103">
        <v>0</v>
      </c>
      <c r="E1200" s="117">
        <v>0</v>
      </c>
      <c r="F1200" s="103">
        <v>0</v>
      </c>
      <c r="G1200" s="117">
        <v>0</v>
      </c>
      <c r="H1200" s="48" t="s">
        <v>84</v>
      </c>
    </row>
    <row r="1201" spans="1:8" ht="21.95" customHeight="1" x14ac:dyDescent="0.2">
      <c r="A1201" s="304"/>
      <c r="B1201" s="378"/>
      <c r="C1201" s="90" t="s">
        <v>558</v>
      </c>
      <c r="D1201" s="103">
        <v>0</v>
      </c>
      <c r="E1201" s="117">
        <v>0</v>
      </c>
      <c r="F1201" s="103">
        <v>0</v>
      </c>
      <c r="G1201" s="117">
        <v>0</v>
      </c>
      <c r="H1201" s="48" t="s">
        <v>84</v>
      </c>
    </row>
    <row r="1202" spans="1:8" ht="21.95" customHeight="1" x14ac:dyDescent="0.2">
      <c r="A1202" s="382" t="s">
        <v>445</v>
      </c>
      <c r="B1202" s="383" t="s">
        <v>446</v>
      </c>
      <c r="C1202" s="92" t="s">
        <v>554</v>
      </c>
      <c r="D1202" s="120">
        <f>D1203+D1204+D1205+D1206</f>
        <v>448214.6</v>
      </c>
      <c r="E1202" s="116">
        <f>E1203+E1204+E1205+E1206</f>
        <v>99.999999999999986</v>
      </c>
      <c r="F1202" s="120">
        <f>F1203+F1204+F1205+F1206</f>
        <v>136598.70000000001</v>
      </c>
      <c r="G1202" s="116">
        <f>G1203+G1204+G1205+G1206</f>
        <v>100</v>
      </c>
      <c r="H1202" s="70">
        <f>F1202/D1202*100-100</f>
        <v>-69.523817385689796</v>
      </c>
    </row>
    <row r="1203" spans="1:8" ht="21.95" customHeight="1" x14ac:dyDescent="0.2">
      <c r="A1203" s="382"/>
      <c r="B1203" s="383"/>
      <c r="C1203" s="92" t="s">
        <v>555</v>
      </c>
      <c r="D1203" s="120">
        <f>D1208+D1213+D1218+D1223</f>
        <v>352286.6</v>
      </c>
      <c r="E1203" s="116">
        <f>D1203/D1202*100</f>
        <v>78.597752058946753</v>
      </c>
      <c r="F1203" s="120">
        <f>F1208+F1213+F1218+F1223</f>
        <v>118234.6</v>
      </c>
      <c r="G1203" s="116">
        <f>F1203/F1202*100</f>
        <v>86.556167811260281</v>
      </c>
      <c r="H1203" s="70">
        <f t="shared" ref="H1203:H1205" si="194">F1203/D1203*100-100</f>
        <v>-66.437951372547232</v>
      </c>
    </row>
    <row r="1204" spans="1:8" ht="21.95" customHeight="1" x14ac:dyDescent="0.2">
      <c r="A1204" s="382"/>
      <c r="B1204" s="383"/>
      <c r="C1204" s="92" t="s">
        <v>556</v>
      </c>
      <c r="D1204" s="120">
        <f t="shared" ref="D1204:F1206" si="195">D1209+D1214+D1219+D1224</f>
        <v>0</v>
      </c>
      <c r="E1204" s="116">
        <v>0</v>
      </c>
      <c r="F1204" s="120">
        <f t="shared" si="195"/>
        <v>0</v>
      </c>
      <c r="G1204" s="116">
        <v>0</v>
      </c>
      <c r="H1204" s="70" t="s">
        <v>84</v>
      </c>
    </row>
    <row r="1205" spans="1:8" ht="21.95" customHeight="1" x14ac:dyDescent="0.2">
      <c r="A1205" s="382"/>
      <c r="B1205" s="383"/>
      <c r="C1205" s="92" t="s">
        <v>557</v>
      </c>
      <c r="D1205" s="120">
        <f t="shared" si="195"/>
        <v>95928</v>
      </c>
      <c r="E1205" s="116">
        <f>D1205/D1202*100</f>
        <v>21.402247941053236</v>
      </c>
      <c r="F1205" s="120">
        <f t="shared" si="195"/>
        <v>18364.099999999999</v>
      </c>
      <c r="G1205" s="116">
        <f>F1205/F1202*100</f>
        <v>13.443832188739716</v>
      </c>
      <c r="H1205" s="70">
        <f t="shared" si="194"/>
        <v>-80.856371445250602</v>
      </c>
    </row>
    <row r="1206" spans="1:8" ht="21.95" customHeight="1" x14ac:dyDescent="0.2">
      <c r="A1206" s="382"/>
      <c r="B1206" s="383"/>
      <c r="C1206" s="92" t="s">
        <v>558</v>
      </c>
      <c r="D1206" s="120">
        <f t="shared" si="195"/>
        <v>0</v>
      </c>
      <c r="E1206" s="116">
        <v>0</v>
      </c>
      <c r="F1206" s="120">
        <f t="shared" si="195"/>
        <v>0</v>
      </c>
      <c r="G1206" s="116">
        <v>0</v>
      </c>
      <c r="H1206" s="70" t="s">
        <v>84</v>
      </c>
    </row>
    <row r="1207" spans="1:8" ht="21.95" customHeight="1" x14ac:dyDescent="0.2">
      <c r="A1207" s="304" t="s">
        <v>448</v>
      </c>
      <c r="B1207" s="378" t="s">
        <v>449</v>
      </c>
      <c r="C1207" s="90" t="s">
        <v>554</v>
      </c>
      <c r="D1207" s="103">
        <f>D1208</f>
        <v>315380.59999999998</v>
      </c>
      <c r="E1207" s="117">
        <f>D1208/D1207*100</f>
        <v>100</v>
      </c>
      <c r="F1207" s="103">
        <f>F1208+F1209+F1210+F1211</f>
        <v>111869.1</v>
      </c>
      <c r="G1207" s="117">
        <f>F1208/F1207*100</f>
        <v>100</v>
      </c>
      <c r="H1207" s="48">
        <f>F1207/D1207*100-100</f>
        <v>-64.528858147901289</v>
      </c>
    </row>
    <row r="1208" spans="1:8" ht="21.95" customHeight="1" x14ac:dyDescent="0.2">
      <c r="A1208" s="304"/>
      <c r="B1208" s="378"/>
      <c r="C1208" s="90" t="s">
        <v>555</v>
      </c>
      <c r="D1208" s="103">
        <v>315380.59999999998</v>
      </c>
      <c r="E1208" s="117">
        <f>D1208/D1207*100</f>
        <v>100</v>
      </c>
      <c r="F1208" s="65">
        <v>111869.1</v>
      </c>
      <c r="G1208" s="117">
        <f>F1208/F1207*100</f>
        <v>100</v>
      </c>
      <c r="H1208" s="48">
        <f t="shared" ref="H1208:H1213" si="196">F1208/D1208*100-100</f>
        <v>-64.528858147901289</v>
      </c>
    </row>
    <row r="1209" spans="1:8" ht="21.95" customHeight="1" x14ac:dyDescent="0.2">
      <c r="A1209" s="304"/>
      <c r="B1209" s="378"/>
      <c r="C1209" s="90" t="s">
        <v>556</v>
      </c>
      <c r="D1209" s="103">
        <v>0</v>
      </c>
      <c r="E1209" s="117">
        <v>0</v>
      </c>
      <c r="F1209" s="103">
        <v>0</v>
      </c>
      <c r="G1209" s="117">
        <v>0</v>
      </c>
      <c r="H1209" s="48" t="s">
        <v>84</v>
      </c>
    </row>
    <row r="1210" spans="1:8" ht="21.95" customHeight="1" x14ac:dyDescent="0.2">
      <c r="A1210" s="304"/>
      <c r="B1210" s="378"/>
      <c r="C1210" s="90" t="s">
        <v>557</v>
      </c>
      <c r="D1210" s="103">
        <v>0</v>
      </c>
      <c r="E1210" s="117">
        <v>0</v>
      </c>
      <c r="F1210" s="103">
        <v>0</v>
      </c>
      <c r="G1210" s="117">
        <v>0</v>
      </c>
      <c r="H1210" s="48" t="s">
        <v>84</v>
      </c>
    </row>
    <row r="1211" spans="1:8" ht="21.95" customHeight="1" x14ac:dyDescent="0.2">
      <c r="A1211" s="304"/>
      <c r="B1211" s="378"/>
      <c r="C1211" s="90" t="s">
        <v>558</v>
      </c>
      <c r="D1211" s="103">
        <v>0</v>
      </c>
      <c r="E1211" s="117">
        <v>0</v>
      </c>
      <c r="F1211" s="103">
        <v>0</v>
      </c>
      <c r="G1211" s="117">
        <v>0</v>
      </c>
      <c r="H1211" s="48" t="s">
        <v>84</v>
      </c>
    </row>
    <row r="1212" spans="1:8" ht="21.95" customHeight="1" x14ac:dyDescent="0.2">
      <c r="A1212" s="304" t="s">
        <v>456</v>
      </c>
      <c r="B1212" s="378" t="s">
        <v>603</v>
      </c>
      <c r="C1212" s="90" t="s">
        <v>554</v>
      </c>
      <c r="D1212" s="103">
        <f>D1213+D1214+D1215+D1216</f>
        <v>788</v>
      </c>
      <c r="E1212" s="117">
        <f>E1213</f>
        <v>100</v>
      </c>
      <c r="F1212" s="103">
        <f>F1213+F1214+F1215+F1216</f>
        <v>525.29999999999995</v>
      </c>
      <c r="G1212" s="117">
        <f>G1213</f>
        <v>100</v>
      </c>
      <c r="H1212" s="48">
        <f>F1212/D1212*100-100</f>
        <v>-33.337563451776646</v>
      </c>
    </row>
    <row r="1213" spans="1:8" ht="21.95" customHeight="1" x14ac:dyDescent="0.2">
      <c r="A1213" s="304"/>
      <c r="B1213" s="378"/>
      <c r="C1213" s="90" t="s">
        <v>555</v>
      </c>
      <c r="D1213" s="103">
        <v>788</v>
      </c>
      <c r="E1213" s="117">
        <f>D1213/D1212*100</f>
        <v>100</v>
      </c>
      <c r="F1213" s="103">
        <v>525.29999999999995</v>
      </c>
      <c r="G1213" s="117">
        <f>F1213/F1212*100</f>
        <v>100</v>
      </c>
      <c r="H1213" s="48">
        <f t="shared" si="196"/>
        <v>-33.337563451776646</v>
      </c>
    </row>
    <row r="1214" spans="1:8" ht="21.95" customHeight="1" x14ac:dyDescent="0.2">
      <c r="A1214" s="304"/>
      <c r="B1214" s="378"/>
      <c r="C1214" s="90" t="s">
        <v>556</v>
      </c>
      <c r="D1214" s="103">
        <v>0</v>
      </c>
      <c r="E1214" s="117">
        <v>0</v>
      </c>
      <c r="F1214" s="103">
        <v>0</v>
      </c>
      <c r="G1214" s="117">
        <v>0</v>
      </c>
      <c r="H1214" s="48" t="s">
        <v>84</v>
      </c>
    </row>
    <row r="1215" spans="1:8" ht="21.95" customHeight="1" x14ac:dyDescent="0.2">
      <c r="A1215" s="304"/>
      <c r="B1215" s="378"/>
      <c r="C1215" s="90" t="s">
        <v>557</v>
      </c>
      <c r="D1215" s="103">
        <v>0</v>
      </c>
      <c r="E1215" s="117">
        <v>0</v>
      </c>
      <c r="F1215" s="103">
        <v>0</v>
      </c>
      <c r="G1215" s="117">
        <v>0</v>
      </c>
      <c r="H1215" s="48" t="s">
        <v>84</v>
      </c>
    </row>
    <row r="1216" spans="1:8" ht="21.95" customHeight="1" x14ac:dyDescent="0.2">
      <c r="A1216" s="304"/>
      <c r="B1216" s="378"/>
      <c r="C1216" s="90" t="s">
        <v>558</v>
      </c>
      <c r="D1216" s="103">
        <v>0</v>
      </c>
      <c r="E1216" s="117">
        <v>0</v>
      </c>
      <c r="F1216" s="103">
        <v>0</v>
      </c>
      <c r="G1216" s="117">
        <v>0</v>
      </c>
      <c r="H1216" s="48" t="s">
        <v>84</v>
      </c>
    </row>
    <row r="1217" spans="1:8" ht="21.95" customHeight="1" x14ac:dyDescent="0.2">
      <c r="A1217" s="304" t="s">
        <v>459</v>
      </c>
      <c r="B1217" s="378" t="s">
        <v>604</v>
      </c>
      <c r="C1217" s="90" t="s">
        <v>554</v>
      </c>
      <c r="D1217" s="103">
        <f>D1218+D1219+D1220+D1221</f>
        <v>114</v>
      </c>
      <c r="E1217" s="117">
        <v>100</v>
      </c>
      <c r="F1217" s="103">
        <f>F1218+F1219+F1220+F1221</f>
        <v>59.5</v>
      </c>
      <c r="G1217" s="117">
        <v>100</v>
      </c>
      <c r="H1217" s="48">
        <f>F1217/D1217*100-100</f>
        <v>-47.807017543859651</v>
      </c>
    </row>
    <row r="1218" spans="1:8" ht="21.95" customHeight="1" x14ac:dyDescent="0.2">
      <c r="A1218" s="304"/>
      <c r="B1218" s="378"/>
      <c r="C1218" s="90" t="s">
        <v>555</v>
      </c>
      <c r="D1218" s="103">
        <v>0</v>
      </c>
      <c r="E1218" s="117">
        <v>0</v>
      </c>
      <c r="F1218" s="103">
        <v>0</v>
      </c>
      <c r="G1218" s="117">
        <v>0</v>
      </c>
      <c r="H1218" s="48" t="s">
        <v>84</v>
      </c>
    </row>
    <row r="1219" spans="1:8" ht="21.95" customHeight="1" x14ac:dyDescent="0.2">
      <c r="A1219" s="304"/>
      <c r="B1219" s="378"/>
      <c r="C1219" s="90" t="s">
        <v>556</v>
      </c>
      <c r="D1219" s="103">
        <v>0</v>
      </c>
      <c r="E1219" s="117">
        <v>0</v>
      </c>
      <c r="F1219" s="103">
        <v>0</v>
      </c>
      <c r="G1219" s="117">
        <v>0</v>
      </c>
      <c r="H1219" s="48" t="s">
        <v>84</v>
      </c>
    </row>
    <row r="1220" spans="1:8" ht="21.95" customHeight="1" x14ac:dyDescent="0.2">
      <c r="A1220" s="304"/>
      <c r="B1220" s="378"/>
      <c r="C1220" s="90" t="s">
        <v>557</v>
      </c>
      <c r="D1220" s="103">
        <v>114</v>
      </c>
      <c r="E1220" s="117">
        <f>D1220/D1217*100</f>
        <v>100</v>
      </c>
      <c r="F1220" s="103">
        <v>59.5</v>
      </c>
      <c r="G1220" s="117">
        <v>100</v>
      </c>
      <c r="H1220" s="48">
        <f>F1220/D1220*100-100</f>
        <v>-47.807017543859651</v>
      </c>
    </row>
    <row r="1221" spans="1:8" ht="21.95" customHeight="1" x14ac:dyDescent="0.2">
      <c r="A1221" s="304"/>
      <c r="B1221" s="378"/>
      <c r="C1221" s="90" t="s">
        <v>558</v>
      </c>
      <c r="D1221" s="103">
        <v>0</v>
      </c>
      <c r="E1221" s="117">
        <v>0</v>
      </c>
      <c r="F1221" s="103">
        <v>0</v>
      </c>
      <c r="G1221" s="117">
        <v>0</v>
      </c>
      <c r="H1221" s="48" t="s">
        <v>84</v>
      </c>
    </row>
    <row r="1222" spans="1:8" ht="21.95" customHeight="1" x14ac:dyDescent="0.2">
      <c r="A1222" s="304" t="s">
        <v>462</v>
      </c>
      <c r="B1222" s="378" t="s">
        <v>428</v>
      </c>
      <c r="C1222" s="90" t="s">
        <v>554</v>
      </c>
      <c r="D1222" s="103">
        <f>D1223+D1224+D1225+D1226</f>
        <v>131932</v>
      </c>
      <c r="E1222" s="103">
        <f t="shared" ref="E1222:G1222" si="197">E1223+E1224+E1225+E1226</f>
        <v>100</v>
      </c>
      <c r="F1222" s="103">
        <f t="shared" si="197"/>
        <v>24144.799999999999</v>
      </c>
      <c r="G1222" s="103">
        <f t="shared" si="197"/>
        <v>100</v>
      </c>
      <c r="H1222" s="66">
        <f t="shared" ref="H1222:H1225" si="198">F1222/D1222*100-100</f>
        <v>-81.699057090016069</v>
      </c>
    </row>
    <row r="1223" spans="1:8" ht="21.95" customHeight="1" x14ac:dyDescent="0.2">
      <c r="A1223" s="304"/>
      <c r="B1223" s="378"/>
      <c r="C1223" s="90" t="s">
        <v>555</v>
      </c>
      <c r="D1223" s="65">
        <v>36118</v>
      </c>
      <c r="E1223" s="123">
        <f>D1223/D1222*100</f>
        <v>27.376224115453418</v>
      </c>
      <c r="F1223" s="65">
        <v>5840.2</v>
      </c>
      <c r="G1223" s="123">
        <f>F1223/F1222*100</f>
        <v>24.188231006262217</v>
      </c>
      <c r="H1223" s="66">
        <f t="shared" si="198"/>
        <v>-83.830223157428435</v>
      </c>
    </row>
    <row r="1224" spans="1:8" ht="21.95" customHeight="1" x14ac:dyDescent="0.2">
      <c r="A1224" s="304"/>
      <c r="B1224" s="378"/>
      <c r="C1224" s="90" t="s">
        <v>556</v>
      </c>
      <c r="D1224" s="65">
        <v>0</v>
      </c>
      <c r="E1224" s="123">
        <f>D1224/D1222*100</f>
        <v>0</v>
      </c>
      <c r="F1224" s="123">
        <v>0</v>
      </c>
      <c r="G1224" s="123">
        <f>F1224/F1222*100</f>
        <v>0</v>
      </c>
      <c r="H1224" s="66" t="s">
        <v>84</v>
      </c>
    </row>
    <row r="1225" spans="1:8" ht="21.95" customHeight="1" x14ac:dyDescent="0.2">
      <c r="A1225" s="304"/>
      <c r="B1225" s="378"/>
      <c r="C1225" s="90" t="s">
        <v>557</v>
      </c>
      <c r="D1225" s="65">
        <v>95814</v>
      </c>
      <c r="E1225" s="123">
        <f>D1225/D1222*100</f>
        <v>72.623775884546575</v>
      </c>
      <c r="F1225" s="123">
        <v>18304.599999999999</v>
      </c>
      <c r="G1225" s="123">
        <f>F1225/F1222*100</f>
        <v>75.811768993737786</v>
      </c>
      <c r="H1225" s="66">
        <f t="shared" si="198"/>
        <v>-80.895693739954496</v>
      </c>
    </row>
    <row r="1226" spans="1:8" ht="21.95" customHeight="1" x14ac:dyDescent="0.2">
      <c r="A1226" s="304"/>
      <c r="B1226" s="378"/>
      <c r="C1226" s="90" t="s">
        <v>558</v>
      </c>
      <c r="D1226" s="65">
        <v>0</v>
      </c>
      <c r="E1226" s="123">
        <f>D1226/D1222*100</f>
        <v>0</v>
      </c>
      <c r="F1226" s="123">
        <v>0</v>
      </c>
      <c r="G1226" s="123">
        <f>F1226/F1222*100</f>
        <v>0</v>
      </c>
      <c r="H1226" s="66" t="s">
        <v>84</v>
      </c>
    </row>
    <row r="1227" spans="1:8" ht="21.95" customHeight="1" x14ac:dyDescent="0.2">
      <c r="A1227" s="382" t="s">
        <v>464</v>
      </c>
      <c r="B1227" s="383" t="s">
        <v>1179</v>
      </c>
      <c r="C1227" s="92" t="s">
        <v>554</v>
      </c>
      <c r="D1227" s="120">
        <f>D1228</f>
        <v>42223.7</v>
      </c>
      <c r="E1227" s="120">
        <f t="shared" ref="E1227:G1227" si="199">E1228</f>
        <v>100</v>
      </c>
      <c r="F1227" s="120">
        <f t="shared" si="199"/>
        <v>30555.9</v>
      </c>
      <c r="G1227" s="120">
        <f t="shared" si="199"/>
        <v>100</v>
      </c>
      <c r="H1227" s="70">
        <f>F1227/D1227*100-100</f>
        <v>-27.633295992534983</v>
      </c>
    </row>
    <row r="1228" spans="1:8" ht="21.95" customHeight="1" x14ac:dyDescent="0.2">
      <c r="A1228" s="382"/>
      <c r="B1228" s="383"/>
      <c r="C1228" s="92" t="s">
        <v>555</v>
      </c>
      <c r="D1228" s="120">
        <f>D1233+D1238</f>
        <v>42223.7</v>
      </c>
      <c r="E1228" s="116">
        <f>D1228/D1227*100</f>
        <v>100</v>
      </c>
      <c r="F1228" s="120">
        <f>F1233+F1238</f>
        <v>30555.9</v>
      </c>
      <c r="G1228" s="116">
        <f>F1228/F1227*100</f>
        <v>100</v>
      </c>
      <c r="H1228" s="70">
        <f>F1228/D1228*100-100</f>
        <v>-27.633295992534983</v>
      </c>
    </row>
    <row r="1229" spans="1:8" ht="21.95" customHeight="1" x14ac:dyDescent="0.2">
      <c r="A1229" s="382"/>
      <c r="B1229" s="383"/>
      <c r="C1229" s="92" t="s">
        <v>556</v>
      </c>
      <c r="D1229" s="120">
        <f t="shared" ref="D1229:F1231" si="200">D1234+D1239</f>
        <v>0</v>
      </c>
      <c r="E1229" s="116">
        <v>0</v>
      </c>
      <c r="F1229" s="120">
        <f t="shared" si="200"/>
        <v>0</v>
      </c>
      <c r="G1229" s="116">
        <v>0</v>
      </c>
      <c r="H1229" s="70" t="s">
        <v>84</v>
      </c>
    </row>
    <row r="1230" spans="1:8" ht="21.95" customHeight="1" x14ac:dyDescent="0.2">
      <c r="A1230" s="382"/>
      <c r="B1230" s="383"/>
      <c r="C1230" s="92" t="s">
        <v>557</v>
      </c>
      <c r="D1230" s="120">
        <f t="shared" si="200"/>
        <v>0</v>
      </c>
      <c r="E1230" s="116">
        <v>0</v>
      </c>
      <c r="F1230" s="120">
        <f t="shared" si="200"/>
        <v>0</v>
      </c>
      <c r="G1230" s="116">
        <v>0</v>
      </c>
      <c r="H1230" s="70" t="s">
        <v>84</v>
      </c>
    </row>
    <row r="1231" spans="1:8" ht="21.95" customHeight="1" x14ac:dyDescent="0.2">
      <c r="A1231" s="382"/>
      <c r="B1231" s="383"/>
      <c r="C1231" s="92" t="s">
        <v>558</v>
      </c>
      <c r="D1231" s="120">
        <f t="shared" si="200"/>
        <v>0</v>
      </c>
      <c r="E1231" s="116">
        <v>0</v>
      </c>
      <c r="F1231" s="120">
        <f t="shared" si="200"/>
        <v>0</v>
      </c>
      <c r="G1231" s="116">
        <v>0</v>
      </c>
      <c r="H1231" s="70" t="s">
        <v>84</v>
      </c>
    </row>
    <row r="1232" spans="1:8" ht="21.95" customHeight="1" x14ac:dyDescent="0.2">
      <c r="A1232" s="304" t="s">
        <v>466</v>
      </c>
      <c r="B1232" s="378" t="s">
        <v>467</v>
      </c>
      <c r="C1232" s="90" t="s">
        <v>554</v>
      </c>
      <c r="D1232" s="103">
        <f>D1233</f>
        <v>11511</v>
      </c>
      <c r="E1232" s="117">
        <v>100</v>
      </c>
      <c r="F1232" s="117">
        <f>F1233</f>
        <v>8057.5</v>
      </c>
      <c r="G1232" s="117">
        <v>100</v>
      </c>
      <c r="H1232" s="48">
        <f>F1232/D1232*100-100</f>
        <v>-30.001737468508381</v>
      </c>
    </row>
    <row r="1233" spans="1:8" ht="21.95" customHeight="1" x14ac:dyDescent="0.2">
      <c r="A1233" s="304"/>
      <c r="B1233" s="378"/>
      <c r="C1233" s="90" t="s">
        <v>555</v>
      </c>
      <c r="D1233" s="103">
        <v>11511</v>
      </c>
      <c r="E1233" s="117">
        <f>D1232/D1233*100</f>
        <v>100</v>
      </c>
      <c r="F1233" s="103">
        <v>8057.5</v>
      </c>
      <c r="G1233" s="117">
        <f>F1232/F1233*100</f>
        <v>100</v>
      </c>
      <c r="H1233" s="48">
        <f>F1233/D1233*100-100</f>
        <v>-30.001737468508381</v>
      </c>
    </row>
    <row r="1234" spans="1:8" ht="21.95" customHeight="1" x14ac:dyDescent="0.2">
      <c r="A1234" s="304"/>
      <c r="B1234" s="378"/>
      <c r="C1234" s="90" t="s">
        <v>556</v>
      </c>
      <c r="D1234" s="103">
        <v>0</v>
      </c>
      <c r="E1234" s="117">
        <v>0</v>
      </c>
      <c r="F1234" s="103">
        <v>0</v>
      </c>
      <c r="G1234" s="103">
        <v>0</v>
      </c>
      <c r="H1234" s="48" t="s">
        <v>84</v>
      </c>
    </row>
    <row r="1235" spans="1:8" ht="21.95" customHeight="1" x14ac:dyDescent="0.2">
      <c r="A1235" s="304"/>
      <c r="B1235" s="378"/>
      <c r="C1235" s="90" t="s">
        <v>557</v>
      </c>
      <c r="D1235" s="103">
        <v>0</v>
      </c>
      <c r="E1235" s="117">
        <v>0</v>
      </c>
      <c r="F1235" s="103">
        <v>0</v>
      </c>
      <c r="G1235" s="103">
        <v>0</v>
      </c>
      <c r="H1235" s="48" t="s">
        <v>84</v>
      </c>
    </row>
    <row r="1236" spans="1:8" ht="21.95" customHeight="1" x14ac:dyDescent="0.2">
      <c r="A1236" s="304"/>
      <c r="B1236" s="378"/>
      <c r="C1236" s="90" t="s">
        <v>558</v>
      </c>
      <c r="D1236" s="103">
        <v>0</v>
      </c>
      <c r="E1236" s="117">
        <v>0</v>
      </c>
      <c r="F1236" s="103">
        <v>0</v>
      </c>
      <c r="G1236" s="103">
        <v>0</v>
      </c>
      <c r="H1236" s="48" t="s">
        <v>84</v>
      </c>
    </row>
    <row r="1237" spans="1:8" ht="21.95" customHeight="1" x14ac:dyDescent="0.2">
      <c r="A1237" s="304" t="s">
        <v>469</v>
      </c>
      <c r="B1237" s="378" t="s">
        <v>75</v>
      </c>
      <c r="C1237" s="90" t="s">
        <v>554</v>
      </c>
      <c r="D1237" s="103">
        <f>D1238</f>
        <v>30712.7</v>
      </c>
      <c r="E1237" s="117">
        <v>100</v>
      </c>
      <c r="F1237" s="103">
        <f>F1238</f>
        <v>22498.400000000001</v>
      </c>
      <c r="G1237" s="117">
        <v>100</v>
      </c>
      <c r="H1237" s="48">
        <f>F1237/D1237*100-100</f>
        <v>-26.745613378179058</v>
      </c>
    </row>
    <row r="1238" spans="1:8" ht="21.95" customHeight="1" x14ac:dyDescent="0.2">
      <c r="A1238" s="304"/>
      <c r="B1238" s="378"/>
      <c r="C1238" s="90" t="s">
        <v>555</v>
      </c>
      <c r="D1238" s="103">
        <v>30712.7</v>
      </c>
      <c r="E1238" s="117">
        <v>100</v>
      </c>
      <c r="F1238" s="103">
        <v>22498.400000000001</v>
      </c>
      <c r="G1238" s="117">
        <v>100</v>
      </c>
      <c r="H1238" s="48">
        <f>F1238/D1238*100-100</f>
        <v>-26.745613378179058</v>
      </c>
    </row>
    <row r="1239" spans="1:8" ht="21.95" customHeight="1" x14ac:dyDescent="0.2">
      <c r="A1239" s="304"/>
      <c r="B1239" s="378"/>
      <c r="C1239" s="90" t="s">
        <v>556</v>
      </c>
      <c r="D1239" s="103">
        <v>0</v>
      </c>
      <c r="E1239" s="103">
        <v>0</v>
      </c>
      <c r="F1239" s="103">
        <v>0</v>
      </c>
      <c r="G1239" s="103">
        <v>0</v>
      </c>
      <c r="H1239" s="48" t="s">
        <v>84</v>
      </c>
    </row>
    <row r="1240" spans="1:8" ht="21.95" customHeight="1" x14ac:dyDescent="0.2">
      <c r="A1240" s="304"/>
      <c r="B1240" s="378"/>
      <c r="C1240" s="90" t="s">
        <v>557</v>
      </c>
      <c r="D1240" s="103">
        <v>0</v>
      </c>
      <c r="E1240" s="103">
        <v>0</v>
      </c>
      <c r="F1240" s="103">
        <v>0</v>
      </c>
      <c r="G1240" s="103">
        <v>0</v>
      </c>
      <c r="H1240" s="48" t="s">
        <v>84</v>
      </c>
    </row>
    <row r="1241" spans="1:8" ht="21.95" customHeight="1" x14ac:dyDescent="0.2">
      <c r="A1241" s="304"/>
      <c r="B1241" s="378"/>
      <c r="C1241" s="90" t="s">
        <v>558</v>
      </c>
      <c r="D1241" s="103">
        <v>0</v>
      </c>
      <c r="E1241" s="103">
        <v>0</v>
      </c>
      <c r="F1241" s="103">
        <v>0</v>
      </c>
      <c r="G1241" s="103">
        <v>0</v>
      </c>
      <c r="H1241" s="48" t="s">
        <v>84</v>
      </c>
    </row>
    <row r="1242" spans="1:8" s="3" customFormat="1" ht="21.95" hidden="1" customHeight="1" x14ac:dyDescent="0.2">
      <c r="A1242" s="395" t="s">
        <v>839</v>
      </c>
      <c r="B1242" s="409" t="s">
        <v>842</v>
      </c>
      <c r="C1242" s="92" t="s">
        <v>554</v>
      </c>
      <c r="D1242" s="120">
        <v>0</v>
      </c>
      <c r="E1242" s="116">
        <v>0</v>
      </c>
      <c r="F1242" s="116">
        <v>0</v>
      </c>
      <c r="G1242" s="116">
        <v>0</v>
      </c>
      <c r="H1242" s="70" t="s">
        <v>84</v>
      </c>
    </row>
    <row r="1243" spans="1:8" s="3" customFormat="1" ht="21.95" hidden="1" customHeight="1" x14ac:dyDescent="0.2">
      <c r="A1243" s="396"/>
      <c r="B1243" s="410"/>
      <c r="C1243" s="92" t="s">
        <v>555</v>
      </c>
      <c r="D1243" s="120">
        <v>0</v>
      </c>
      <c r="E1243" s="116">
        <v>0</v>
      </c>
      <c r="F1243" s="116">
        <v>0</v>
      </c>
      <c r="G1243" s="116">
        <v>0</v>
      </c>
      <c r="H1243" s="70" t="s">
        <v>84</v>
      </c>
    </row>
    <row r="1244" spans="1:8" s="3" customFormat="1" ht="21.95" hidden="1" customHeight="1" x14ac:dyDescent="0.2">
      <c r="A1244" s="396"/>
      <c r="B1244" s="410"/>
      <c r="C1244" s="92" t="s">
        <v>556</v>
      </c>
      <c r="D1244" s="120">
        <v>0</v>
      </c>
      <c r="E1244" s="116">
        <v>0</v>
      </c>
      <c r="F1244" s="116">
        <v>0</v>
      </c>
      <c r="G1244" s="116">
        <v>0</v>
      </c>
      <c r="H1244" s="70" t="s">
        <v>84</v>
      </c>
    </row>
    <row r="1245" spans="1:8" s="3" customFormat="1" ht="21.95" hidden="1" customHeight="1" x14ac:dyDescent="0.2">
      <c r="A1245" s="396"/>
      <c r="B1245" s="410"/>
      <c r="C1245" s="92" t="s">
        <v>557</v>
      </c>
      <c r="D1245" s="120">
        <v>0</v>
      </c>
      <c r="E1245" s="116">
        <v>0</v>
      </c>
      <c r="F1245" s="116">
        <v>0</v>
      </c>
      <c r="G1245" s="116">
        <v>0</v>
      </c>
      <c r="H1245" s="70" t="s">
        <v>84</v>
      </c>
    </row>
    <row r="1246" spans="1:8" s="3" customFormat="1" ht="21.95" hidden="1" customHeight="1" x14ac:dyDescent="0.2">
      <c r="A1246" s="397"/>
      <c r="B1246" s="411"/>
      <c r="C1246" s="92" t="s">
        <v>558</v>
      </c>
      <c r="D1246" s="120">
        <v>0</v>
      </c>
      <c r="E1246" s="116">
        <v>0</v>
      </c>
      <c r="F1246" s="116">
        <v>0</v>
      </c>
      <c r="G1246" s="116">
        <v>0</v>
      </c>
      <c r="H1246" s="70" t="s">
        <v>84</v>
      </c>
    </row>
    <row r="1247" spans="1:8" ht="21.95" hidden="1" customHeight="1" x14ac:dyDescent="0.2">
      <c r="A1247" s="387" t="s">
        <v>840</v>
      </c>
      <c r="B1247" s="390" t="s">
        <v>843</v>
      </c>
      <c r="C1247" s="93" t="s">
        <v>554</v>
      </c>
      <c r="D1247" s="124">
        <v>0</v>
      </c>
      <c r="E1247" s="122">
        <v>0</v>
      </c>
      <c r="F1247" s="122">
        <v>0</v>
      </c>
      <c r="G1247" s="122">
        <v>0</v>
      </c>
      <c r="H1247" s="71" t="s">
        <v>84</v>
      </c>
    </row>
    <row r="1248" spans="1:8" ht="21.95" hidden="1" customHeight="1" x14ac:dyDescent="0.2">
      <c r="A1248" s="388"/>
      <c r="B1248" s="391"/>
      <c r="C1248" s="93" t="s">
        <v>555</v>
      </c>
      <c r="D1248" s="124">
        <v>0</v>
      </c>
      <c r="E1248" s="122">
        <v>0</v>
      </c>
      <c r="F1248" s="122">
        <v>0</v>
      </c>
      <c r="G1248" s="122">
        <v>0</v>
      </c>
      <c r="H1248" s="71" t="s">
        <v>84</v>
      </c>
    </row>
    <row r="1249" spans="1:8" ht="21.95" hidden="1" customHeight="1" x14ac:dyDescent="0.2">
      <c r="A1249" s="388"/>
      <c r="B1249" s="391"/>
      <c r="C1249" s="93" t="s">
        <v>556</v>
      </c>
      <c r="D1249" s="124">
        <v>0</v>
      </c>
      <c r="E1249" s="122">
        <v>0</v>
      </c>
      <c r="F1249" s="122">
        <v>0</v>
      </c>
      <c r="G1249" s="122">
        <v>0</v>
      </c>
      <c r="H1249" s="71" t="s">
        <v>84</v>
      </c>
    </row>
    <row r="1250" spans="1:8" ht="21.95" hidden="1" customHeight="1" x14ac:dyDescent="0.2">
      <c r="A1250" s="388"/>
      <c r="B1250" s="391"/>
      <c r="C1250" s="93" t="s">
        <v>557</v>
      </c>
      <c r="D1250" s="124">
        <v>0</v>
      </c>
      <c r="E1250" s="122">
        <v>0</v>
      </c>
      <c r="F1250" s="122">
        <v>0</v>
      </c>
      <c r="G1250" s="122">
        <v>0</v>
      </c>
      <c r="H1250" s="71" t="s">
        <v>84</v>
      </c>
    </row>
    <row r="1251" spans="1:8" ht="21.95" hidden="1" customHeight="1" x14ac:dyDescent="0.2">
      <c r="A1251" s="389"/>
      <c r="B1251" s="392"/>
      <c r="C1251" s="93" t="s">
        <v>558</v>
      </c>
      <c r="D1251" s="124">
        <v>0</v>
      </c>
      <c r="E1251" s="122">
        <v>0</v>
      </c>
      <c r="F1251" s="122">
        <v>0</v>
      </c>
      <c r="G1251" s="122">
        <v>0</v>
      </c>
      <c r="H1251" s="71" t="s">
        <v>84</v>
      </c>
    </row>
    <row r="1252" spans="1:8" ht="21.95" hidden="1" customHeight="1" x14ac:dyDescent="0.2">
      <c r="A1252" s="387" t="s">
        <v>841</v>
      </c>
      <c r="B1252" s="390" t="s">
        <v>844</v>
      </c>
      <c r="C1252" s="93" t="s">
        <v>554</v>
      </c>
      <c r="D1252" s="124">
        <v>0</v>
      </c>
      <c r="E1252" s="122">
        <v>0</v>
      </c>
      <c r="F1252" s="122">
        <v>0</v>
      </c>
      <c r="G1252" s="122">
        <v>0</v>
      </c>
      <c r="H1252" s="71" t="s">
        <v>84</v>
      </c>
    </row>
    <row r="1253" spans="1:8" ht="21.95" hidden="1" customHeight="1" x14ac:dyDescent="0.2">
      <c r="A1253" s="388"/>
      <c r="B1253" s="391"/>
      <c r="C1253" s="93" t="s">
        <v>555</v>
      </c>
      <c r="D1253" s="124">
        <v>0</v>
      </c>
      <c r="E1253" s="122">
        <v>0</v>
      </c>
      <c r="F1253" s="122">
        <v>0</v>
      </c>
      <c r="G1253" s="122">
        <v>0</v>
      </c>
      <c r="H1253" s="71" t="s">
        <v>84</v>
      </c>
    </row>
    <row r="1254" spans="1:8" ht="21.95" hidden="1" customHeight="1" x14ac:dyDescent="0.2">
      <c r="A1254" s="388"/>
      <c r="B1254" s="391"/>
      <c r="C1254" s="93" t="s">
        <v>556</v>
      </c>
      <c r="D1254" s="124">
        <v>0</v>
      </c>
      <c r="E1254" s="122">
        <v>0</v>
      </c>
      <c r="F1254" s="122">
        <v>0</v>
      </c>
      <c r="G1254" s="122">
        <v>0</v>
      </c>
      <c r="H1254" s="71" t="s">
        <v>84</v>
      </c>
    </row>
    <row r="1255" spans="1:8" ht="21.95" hidden="1" customHeight="1" x14ac:dyDescent="0.2">
      <c r="A1255" s="388"/>
      <c r="B1255" s="391"/>
      <c r="C1255" s="93" t="s">
        <v>557</v>
      </c>
      <c r="D1255" s="124">
        <v>0</v>
      </c>
      <c r="E1255" s="122">
        <v>0</v>
      </c>
      <c r="F1255" s="122">
        <v>0</v>
      </c>
      <c r="G1255" s="122">
        <v>0</v>
      </c>
      <c r="H1255" s="71" t="s">
        <v>84</v>
      </c>
    </row>
    <row r="1256" spans="1:8" ht="21.95" hidden="1" customHeight="1" x14ac:dyDescent="0.2">
      <c r="A1256" s="389"/>
      <c r="B1256" s="392"/>
      <c r="C1256" s="93" t="s">
        <v>558</v>
      </c>
      <c r="D1256" s="124">
        <v>0</v>
      </c>
      <c r="E1256" s="122">
        <v>0</v>
      </c>
      <c r="F1256" s="122">
        <v>0</v>
      </c>
      <c r="G1256" s="122">
        <v>0</v>
      </c>
      <c r="H1256" s="71" t="s">
        <v>84</v>
      </c>
    </row>
    <row r="1257" spans="1:8" s="39" customFormat="1" ht="21.95" customHeight="1" x14ac:dyDescent="0.2">
      <c r="A1257" s="259">
        <v>10</v>
      </c>
      <c r="B1257" s="341" t="s">
        <v>1053</v>
      </c>
      <c r="C1257" s="219" t="s">
        <v>554</v>
      </c>
      <c r="D1257" s="125">
        <f>D1258+D1259+D1260+D1261</f>
        <v>242129.9</v>
      </c>
      <c r="E1257" s="125">
        <f t="shared" ref="E1257:F1257" si="201">E1258+E1259+E1260+E1261</f>
        <v>100</v>
      </c>
      <c r="F1257" s="125">
        <f t="shared" si="201"/>
        <v>165255.068</v>
      </c>
      <c r="G1257" s="125">
        <f t="shared" ref="G1257" si="202">G1258+G1259+G1260+G1261</f>
        <v>100</v>
      </c>
      <c r="H1257" s="105">
        <f>F1257/D1257*100-100</f>
        <v>-31.74941715170246</v>
      </c>
    </row>
    <row r="1258" spans="1:8" s="39" customFormat="1" ht="21.95" customHeight="1" x14ac:dyDescent="0.2">
      <c r="A1258" s="259"/>
      <c r="B1258" s="341"/>
      <c r="C1258" s="219" t="s">
        <v>555</v>
      </c>
      <c r="D1258" s="125">
        <f>D1263+D1278+D1293+D1303</f>
        <v>121532</v>
      </c>
      <c r="E1258" s="125">
        <f>D1258/D1257*100</f>
        <v>50.192892327630744</v>
      </c>
      <c r="F1258" s="125">
        <f>F1263+F1278+F1293+F1303</f>
        <v>69291.351999999999</v>
      </c>
      <c r="G1258" s="125">
        <f>F1258/F1257*100</f>
        <v>41.929940690230453</v>
      </c>
      <c r="H1258" s="105">
        <f>F1258/D1258*100-100</f>
        <v>-42.985096929203834</v>
      </c>
    </row>
    <row r="1259" spans="1:8" s="39" customFormat="1" ht="21.95" customHeight="1" x14ac:dyDescent="0.2">
      <c r="A1259" s="259"/>
      <c r="B1259" s="341"/>
      <c r="C1259" s="219" t="s">
        <v>556</v>
      </c>
      <c r="D1259" s="125">
        <f>D1264+D1279+D1294+D1304</f>
        <v>56160</v>
      </c>
      <c r="E1259" s="125">
        <f>D1259/D1257*100</f>
        <v>23.194161481089285</v>
      </c>
      <c r="F1259" s="125">
        <f>F1264+F1279+F1294+F1304</f>
        <v>56160</v>
      </c>
      <c r="G1259" s="125">
        <f>F1259/F1257*100</f>
        <v>33.983829167647677</v>
      </c>
      <c r="H1259" s="105">
        <f>F1259/D1259*100-100</f>
        <v>0</v>
      </c>
    </row>
    <row r="1260" spans="1:8" s="39" customFormat="1" ht="21.95" customHeight="1" x14ac:dyDescent="0.2">
      <c r="A1260" s="259"/>
      <c r="B1260" s="341"/>
      <c r="C1260" s="219" t="s">
        <v>557</v>
      </c>
      <c r="D1260" s="125">
        <f>D1265+D1280+D1295+D1305</f>
        <v>64437.9</v>
      </c>
      <c r="E1260" s="125">
        <f>D1260/D1257*100</f>
        <v>26.612946191279974</v>
      </c>
      <c r="F1260" s="125">
        <f>F1265+F1280+F1295+F1305</f>
        <v>39803.716</v>
      </c>
      <c r="G1260" s="125">
        <f>F1260/F1257*100</f>
        <v>24.086230142121874</v>
      </c>
      <c r="H1260" s="105">
        <f t="shared" ref="H1260" si="203">F1260/D1260*100-100</f>
        <v>-38.229340186443075</v>
      </c>
    </row>
    <row r="1261" spans="1:8" s="39" customFormat="1" ht="21.95" customHeight="1" x14ac:dyDescent="0.2">
      <c r="A1261" s="259"/>
      <c r="B1261" s="341"/>
      <c r="C1261" s="219" t="s">
        <v>558</v>
      </c>
      <c r="D1261" s="125">
        <f>D1266+D1281+D1296+D1306</f>
        <v>0</v>
      </c>
      <c r="E1261" s="125">
        <v>0</v>
      </c>
      <c r="F1261" s="125">
        <f>F1266+F1281+F1296+F1306</f>
        <v>0</v>
      </c>
      <c r="G1261" s="125">
        <v>0</v>
      </c>
      <c r="H1261" s="105" t="s">
        <v>84</v>
      </c>
    </row>
    <row r="1262" spans="1:8" s="39" customFormat="1" ht="21.95" customHeight="1" x14ac:dyDescent="0.2">
      <c r="A1262" s="412" t="s">
        <v>616</v>
      </c>
      <c r="B1262" s="361" t="s">
        <v>1017</v>
      </c>
      <c r="C1262" s="93" t="s">
        <v>554</v>
      </c>
      <c r="D1262" s="120">
        <f>D1263+D1264+D1265+D1266</f>
        <v>42500</v>
      </c>
      <c r="E1262" s="120">
        <f>E1263+E1264+E1265+E1266</f>
        <v>100</v>
      </c>
      <c r="F1262" s="120">
        <f>F1263+F1264+F1265+F1266</f>
        <v>12843.966</v>
      </c>
      <c r="G1262" s="109">
        <f>G1263+G1264+G1265</f>
        <v>100</v>
      </c>
      <c r="H1262" s="69">
        <f>F1262/D1262*100-100</f>
        <v>-69.778903529411764</v>
      </c>
    </row>
    <row r="1263" spans="1:8" s="39" customFormat="1" ht="21.95" customHeight="1" x14ac:dyDescent="0.2">
      <c r="A1263" s="412"/>
      <c r="B1263" s="362"/>
      <c r="C1263" s="67" t="s">
        <v>555</v>
      </c>
      <c r="D1263" s="120">
        <f>D1268</f>
        <v>6500</v>
      </c>
      <c r="E1263" s="120">
        <f>D1263/$D$1262*100</f>
        <v>15.294117647058824</v>
      </c>
      <c r="F1263" s="120">
        <f>F1268</f>
        <v>1478.1</v>
      </c>
      <c r="G1263" s="109">
        <f>F1263/F1262*100</f>
        <v>11.508127629736794</v>
      </c>
      <c r="H1263" s="69">
        <f>F1263/D1263*100-100</f>
        <v>-77.260000000000005</v>
      </c>
    </row>
    <row r="1264" spans="1:8" s="39" customFormat="1" ht="21.95" customHeight="1" x14ac:dyDescent="0.2">
      <c r="A1264" s="412"/>
      <c r="B1264" s="362"/>
      <c r="C1264" s="67" t="s">
        <v>556</v>
      </c>
      <c r="D1264" s="120">
        <f t="shared" ref="D1264:F1266" si="204">D1269</f>
        <v>0</v>
      </c>
      <c r="E1264" s="120">
        <f t="shared" ref="E1264:E1265" si="205">D1264/$D$1262*100</f>
        <v>0</v>
      </c>
      <c r="F1264" s="120">
        <f t="shared" si="204"/>
        <v>0</v>
      </c>
      <c r="G1264" s="109">
        <v>0</v>
      </c>
      <c r="H1264" s="69" t="s">
        <v>84</v>
      </c>
    </row>
    <row r="1265" spans="1:8" s="39" customFormat="1" ht="21.95" customHeight="1" x14ac:dyDescent="0.2">
      <c r="A1265" s="412"/>
      <c r="B1265" s="362"/>
      <c r="C1265" s="67" t="s">
        <v>557</v>
      </c>
      <c r="D1265" s="120">
        <f t="shared" si="204"/>
        <v>36000</v>
      </c>
      <c r="E1265" s="120">
        <f t="shared" si="205"/>
        <v>84.705882352941174</v>
      </c>
      <c r="F1265" s="120">
        <f t="shared" si="204"/>
        <v>11365.866</v>
      </c>
      <c r="G1265" s="109">
        <f>F1265/F1262*100</f>
        <v>88.491872370263209</v>
      </c>
      <c r="H1265" s="69">
        <f t="shared" ref="H1265" si="206">F1265/D1265*100-100</f>
        <v>-68.428150000000002</v>
      </c>
    </row>
    <row r="1266" spans="1:8" s="39" customFormat="1" ht="21.95" customHeight="1" x14ac:dyDescent="0.2">
      <c r="A1266" s="412"/>
      <c r="B1266" s="363"/>
      <c r="C1266" s="67" t="s">
        <v>558</v>
      </c>
      <c r="D1266" s="120">
        <f t="shared" si="204"/>
        <v>0</v>
      </c>
      <c r="E1266" s="120">
        <v>0</v>
      </c>
      <c r="F1266" s="120">
        <f t="shared" si="204"/>
        <v>0</v>
      </c>
      <c r="G1266" s="120">
        <v>0</v>
      </c>
      <c r="H1266" s="69" t="s">
        <v>84</v>
      </c>
    </row>
    <row r="1267" spans="1:8" s="39" customFormat="1" ht="21.95" customHeight="1" x14ac:dyDescent="0.2">
      <c r="A1267" s="279" t="s">
        <v>726</v>
      </c>
      <c r="B1267" s="367" t="s">
        <v>1282</v>
      </c>
      <c r="C1267" s="90" t="s">
        <v>554</v>
      </c>
      <c r="D1267" s="108">
        <f>D1268+D1269+D1270+D1271</f>
        <v>42500</v>
      </c>
      <c r="E1267" s="108">
        <f>E1268+E1269+E1270</f>
        <v>100</v>
      </c>
      <c r="F1267" s="108">
        <f>F1268+F1269+F1270+F1271</f>
        <v>12843.966</v>
      </c>
      <c r="G1267" s="108">
        <f>G1268+G1269+G1270</f>
        <v>100</v>
      </c>
      <c r="H1267" s="6">
        <f>F1267/D1267*100-100</f>
        <v>-69.778903529411764</v>
      </c>
    </row>
    <row r="1268" spans="1:8" s="39" customFormat="1" ht="21.95" customHeight="1" x14ac:dyDescent="0.2">
      <c r="A1268" s="279"/>
      <c r="B1268" s="371"/>
      <c r="C1268" s="87" t="s">
        <v>555</v>
      </c>
      <c r="D1268" s="108">
        <f>D1273</f>
        <v>6500</v>
      </c>
      <c r="E1268" s="108">
        <f>D1268/D1267*100</f>
        <v>15.294117647058824</v>
      </c>
      <c r="F1268" s="108">
        <f>F1273</f>
        <v>1478.1</v>
      </c>
      <c r="G1268" s="108">
        <f>F1268/F1267*100</f>
        <v>11.508127629736794</v>
      </c>
      <c r="H1268" s="6">
        <f>F1268/D1268*100-100</f>
        <v>-77.260000000000005</v>
      </c>
    </row>
    <row r="1269" spans="1:8" s="39" customFormat="1" ht="21.95" customHeight="1" x14ac:dyDescent="0.2">
      <c r="A1269" s="279"/>
      <c r="B1269" s="371"/>
      <c r="C1269" s="87" t="s">
        <v>556</v>
      </c>
      <c r="D1269" s="108">
        <f>D1274</f>
        <v>0</v>
      </c>
      <c r="E1269" s="108">
        <v>0</v>
      </c>
      <c r="F1269" s="108">
        <f>F1274</f>
        <v>0</v>
      </c>
      <c r="G1269" s="108">
        <v>0</v>
      </c>
      <c r="H1269" s="50" t="s">
        <v>84</v>
      </c>
    </row>
    <row r="1270" spans="1:8" s="39" customFormat="1" ht="21.95" customHeight="1" x14ac:dyDescent="0.2">
      <c r="A1270" s="279"/>
      <c r="B1270" s="371"/>
      <c r="C1270" s="87" t="s">
        <v>557</v>
      </c>
      <c r="D1270" s="108">
        <f>D1275</f>
        <v>36000</v>
      </c>
      <c r="E1270" s="108">
        <f>D1270/D1267*100</f>
        <v>84.705882352941174</v>
      </c>
      <c r="F1270" s="108">
        <f>F1275</f>
        <v>11365.866</v>
      </c>
      <c r="G1270" s="108">
        <f>F1270/F1267*100</f>
        <v>88.491872370263209</v>
      </c>
      <c r="H1270" s="6">
        <f>F1270/D1270*100-100</f>
        <v>-68.428150000000002</v>
      </c>
    </row>
    <row r="1271" spans="1:8" s="39" customFormat="1" ht="21.95" customHeight="1" x14ac:dyDescent="0.2">
      <c r="A1271" s="279"/>
      <c r="B1271" s="372"/>
      <c r="C1271" s="87" t="s">
        <v>558</v>
      </c>
      <c r="D1271" s="108">
        <v>0</v>
      </c>
      <c r="E1271" s="108">
        <v>0</v>
      </c>
      <c r="F1271" s="108">
        <v>0</v>
      </c>
      <c r="G1271" s="108">
        <v>0</v>
      </c>
      <c r="H1271" s="50" t="s">
        <v>84</v>
      </c>
    </row>
    <row r="1272" spans="1:8" customFormat="1" ht="19.5" customHeight="1" x14ac:dyDescent="0.2">
      <c r="A1272" s="414" t="s">
        <v>733</v>
      </c>
      <c r="B1272" s="415" t="s">
        <v>1282</v>
      </c>
      <c r="C1272" s="204" t="s">
        <v>554</v>
      </c>
      <c r="D1272" s="108">
        <v>42500</v>
      </c>
      <c r="E1272" s="108">
        <v>100</v>
      </c>
      <c r="F1272" s="108">
        <v>12843.966</v>
      </c>
      <c r="G1272" s="108">
        <v>100</v>
      </c>
      <c r="H1272" s="208">
        <v>-69.78</v>
      </c>
    </row>
    <row r="1273" spans="1:8" customFormat="1" ht="19.5" customHeight="1" x14ac:dyDescent="0.2">
      <c r="A1273" s="414"/>
      <c r="B1273" s="416"/>
      <c r="C1273" s="211" t="s">
        <v>555</v>
      </c>
      <c r="D1273" s="108">
        <v>6500</v>
      </c>
      <c r="E1273" s="108">
        <v>15.29</v>
      </c>
      <c r="F1273" s="108">
        <v>1478.1</v>
      </c>
      <c r="G1273" s="108">
        <v>11.51</v>
      </c>
      <c r="H1273" s="208">
        <v>-77.260000000000005</v>
      </c>
    </row>
    <row r="1274" spans="1:8" customFormat="1" ht="19.5" customHeight="1" x14ac:dyDescent="0.2">
      <c r="A1274" s="414"/>
      <c r="B1274" s="416"/>
      <c r="C1274" s="211" t="s">
        <v>556</v>
      </c>
      <c r="D1274" s="108">
        <v>0</v>
      </c>
      <c r="E1274" s="108">
        <v>0</v>
      </c>
      <c r="F1274" s="108">
        <v>0</v>
      </c>
      <c r="G1274" s="108">
        <v>0</v>
      </c>
      <c r="H1274" s="208" t="s">
        <v>84</v>
      </c>
    </row>
    <row r="1275" spans="1:8" customFormat="1" ht="19.5" customHeight="1" x14ac:dyDescent="0.2">
      <c r="A1275" s="414"/>
      <c r="B1275" s="416"/>
      <c r="C1275" s="211" t="s">
        <v>557</v>
      </c>
      <c r="D1275" s="108">
        <v>36000</v>
      </c>
      <c r="E1275" s="108">
        <v>84.71</v>
      </c>
      <c r="F1275" s="108">
        <v>11365.866</v>
      </c>
      <c r="G1275" s="108">
        <v>88.49</v>
      </c>
      <c r="H1275" s="208">
        <v>-68.430000000000007</v>
      </c>
    </row>
    <row r="1276" spans="1:8" customFormat="1" ht="18.75" customHeight="1" x14ac:dyDescent="0.25">
      <c r="A1276" s="414"/>
      <c r="B1276" s="417"/>
      <c r="C1276" s="107" t="s">
        <v>558</v>
      </c>
      <c r="D1276" s="108">
        <v>0</v>
      </c>
      <c r="E1276" s="108">
        <v>0</v>
      </c>
      <c r="F1276" s="108">
        <v>0</v>
      </c>
      <c r="G1276" s="108">
        <v>0</v>
      </c>
      <c r="H1276" s="208" t="s">
        <v>84</v>
      </c>
    </row>
    <row r="1277" spans="1:8" s="39" customFormat="1" ht="21.95" customHeight="1" x14ac:dyDescent="0.2">
      <c r="A1277" s="399" t="s">
        <v>617</v>
      </c>
      <c r="B1277" s="361" t="s">
        <v>1018</v>
      </c>
      <c r="C1277" s="67" t="s">
        <v>554</v>
      </c>
      <c r="D1277" s="120">
        <f>D1278+D1279+D1280+D1281</f>
        <v>84597.9</v>
      </c>
      <c r="E1277" s="120">
        <f>E1278+E1279+E1280+E1281</f>
        <v>100.00000000000001</v>
      </c>
      <c r="F1277" s="120">
        <f>F1278+F1279+F1280+F1281</f>
        <v>84597.85</v>
      </c>
      <c r="G1277" s="120">
        <f>G1278+G1279+G1280+G1281</f>
        <v>100</v>
      </c>
      <c r="H1277" s="69">
        <f>F1277/D1277*100-100</f>
        <v>-5.9103121927250868E-5</v>
      </c>
    </row>
    <row r="1278" spans="1:8" s="39" customFormat="1" ht="21.95" customHeight="1" x14ac:dyDescent="0.2">
      <c r="A1278" s="400"/>
      <c r="B1278" s="402"/>
      <c r="C1278" s="67" t="s">
        <v>555</v>
      </c>
      <c r="D1278" s="120">
        <f>D1283+D1288</f>
        <v>0</v>
      </c>
      <c r="E1278" s="120">
        <f>D1278/D1277*100</f>
        <v>0</v>
      </c>
      <c r="F1278" s="120">
        <f>F1283+F1288</f>
        <v>0</v>
      </c>
      <c r="G1278" s="120">
        <f>F1278/F1277*100</f>
        <v>0</v>
      </c>
      <c r="H1278" s="69" t="s">
        <v>84</v>
      </c>
    </row>
    <row r="1279" spans="1:8" s="39" customFormat="1" ht="21.95" customHeight="1" x14ac:dyDescent="0.2">
      <c r="A1279" s="400"/>
      <c r="B1279" s="402"/>
      <c r="C1279" s="67" t="s">
        <v>556</v>
      </c>
      <c r="D1279" s="120">
        <f t="shared" ref="D1279:F1281" si="207">D1284+D1289</f>
        <v>56160</v>
      </c>
      <c r="E1279" s="120">
        <f>D1279/D1277*100</f>
        <v>66.384626568744622</v>
      </c>
      <c r="F1279" s="120">
        <f t="shared" si="207"/>
        <v>56160</v>
      </c>
      <c r="G1279" s="120">
        <f>F1279/F1277*100</f>
        <v>66.384665804154594</v>
      </c>
      <c r="H1279" s="69">
        <f t="shared" ref="H1279:H1280" si="208">F1279/D1279*100-100</f>
        <v>0</v>
      </c>
    </row>
    <row r="1280" spans="1:8" s="39" customFormat="1" ht="21.95" customHeight="1" x14ac:dyDescent="0.2">
      <c r="A1280" s="400"/>
      <c r="B1280" s="402"/>
      <c r="C1280" s="67" t="s">
        <v>557</v>
      </c>
      <c r="D1280" s="120">
        <f>D1285+D1290</f>
        <v>28437.9</v>
      </c>
      <c r="E1280" s="120">
        <f>D1280/D1277*100</f>
        <v>33.615373431255392</v>
      </c>
      <c r="F1280" s="120">
        <f t="shared" si="207"/>
        <v>28437.85</v>
      </c>
      <c r="G1280" s="120">
        <f>F1280/F1277*100</f>
        <v>33.615334195845399</v>
      </c>
      <c r="H1280" s="69">
        <f t="shared" si="208"/>
        <v>-1.7582170274010878E-4</v>
      </c>
    </row>
    <row r="1281" spans="1:8" s="39" customFormat="1" ht="21.95" customHeight="1" x14ac:dyDescent="0.2">
      <c r="A1281" s="401"/>
      <c r="B1281" s="403"/>
      <c r="C1281" s="67" t="s">
        <v>558</v>
      </c>
      <c r="D1281" s="120">
        <f t="shared" si="207"/>
        <v>0</v>
      </c>
      <c r="E1281" s="120">
        <f>0</f>
        <v>0</v>
      </c>
      <c r="F1281" s="120">
        <f t="shared" si="207"/>
        <v>0</v>
      </c>
      <c r="G1281" s="120">
        <f>0</f>
        <v>0</v>
      </c>
      <c r="H1281" s="69" t="s">
        <v>84</v>
      </c>
    </row>
    <row r="1282" spans="1:8" s="39" customFormat="1" ht="21.95" customHeight="1" x14ac:dyDescent="0.2">
      <c r="A1282" s="333" t="s">
        <v>1283</v>
      </c>
      <c r="B1282" s="367" t="s">
        <v>739</v>
      </c>
      <c r="C1282" s="87" t="s">
        <v>554</v>
      </c>
      <c r="D1282" s="108">
        <v>40357.9</v>
      </c>
      <c r="E1282" s="108">
        <v>100</v>
      </c>
      <c r="F1282" s="108">
        <v>40358.35</v>
      </c>
      <c r="G1282" s="108">
        <v>100</v>
      </c>
      <c r="H1282" s="50">
        <v>-100</v>
      </c>
    </row>
    <row r="1283" spans="1:8" s="39" customFormat="1" ht="21.95" customHeight="1" x14ac:dyDescent="0.2">
      <c r="A1283" s="334"/>
      <c r="B1283" s="404"/>
      <c r="C1283" s="87" t="s">
        <v>555</v>
      </c>
      <c r="D1283" s="108">
        <v>0</v>
      </c>
      <c r="E1283" s="108">
        <v>15.29</v>
      </c>
      <c r="F1283" s="108">
        <v>0</v>
      </c>
      <c r="G1283" s="108">
        <v>15.29</v>
      </c>
      <c r="H1283" s="50" t="s">
        <v>84</v>
      </c>
    </row>
    <row r="1284" spans="1:8" s="39" customFormat="1" ht="21.95" customHeight="1" x14ac:dyDescent="0.2">
      <c r="A1284" s="334"/>
      <c r="B1284" s="404"/>
      <c r="C1284" s="87" t="s">
        <v>556</v>
      </c>
      <c r="D1284" s="108">
        <v>26791</v>
      </c>
      <c r="E1284" s="108">
        <v>0</v>
      </c>
      <c r="F1284" s="108">
        <v>26791.759999999998</v>
      </c>
      <c r="G1284" s="108">
        <v>0</v>
      </c>
      <c r="H1284" s="50">
        <v>-100</v>
      </c>
    </row>
    <row r="1285" spans="1:8" s="39" customFormat="1" ht="21.95" customHeight="1" x14ac:dyDescent="0.2">
      <c r="A1285" s="334"/>
      <c r="B1285" s="404"/>
      <c r="C1285" s="87" t="s">
        <v>557</v>
      </c>
      <c r="D1285" s="108">
        <v>13566.9</v>
      </c>
      <c r="E1285" s="108">
        <v>84.71</v>
      </c>
      <c r="F1285" s="108">
        <v>13566.59</v>
      </c>
      <c r="G1285" s="108">
        <v>84.71</v>
      </c>
      <c r="H1285" s="50">
        <v>-100</v>
      </c>
    </row>
    <row r="1286" spans="1:8" s="39" customFormat="1" ht="21.95" customHeight="1" x14ac:dyDescent="0.2">
      <c r="A1286" s="335"/>
      <c r="B1286" s="405"/>
      <c r="C1286" s="87" t="s">
        <v>558</v>
      </c>
      <c r="D1286" s="108">
        <v>0</v>
      </c>
      <c r="E1286" s="108">
        <v>0</v>
      </c>
      <c r="F1286" s="108">
        <v>0</v>
      </c>
      <c r="G1286" s="108">
        <v>0</v>
      </c>
      <c r="H1286" s="50" t="s">
        <v>84</v>
      </c>
    </row>
    <row r="1287" spans="1:8" s="39" customFormat="1" ht="21.95" customHeight="1" x14ac:dyDescent="0.2">
      <c r="A1287" s="333" t="s">
        <v>1284</v>
      </c>
      <c r="B1287" s="367" t="s">
        <v>1078</v>
      </c>
      <c r="C1287" s="87" t="s">
        <v>554</v>
      </c>
      <c r="D1287" s="108">
        <v>44240</v>
      </c>
      <c r="E1287" s="108">
        <v>100</v>
      </c>
      <c r="F1287" s="108">
        <v>44239.5</v>
      </c>
      <c r="G1287" s="108">
        <v>100</v>
      </c>
      <c r="H1287" s="50">
        <v>-100</v>
      </c>
    </row>
    <row r="1288" spans="1:8" s="39" customFormat="1" ht="21.95" customHeight="1" x14ac:dyDescent="0.2">
      <c r="A1288" s="334"/>
      <c r="B1288" s="404"/>
      <c r="C1288" s="87" t="s">
        <v>555</v>
      </c>
      <c r="D1288" s="108">
        <v>0</v>
      </c>
      <c r="E1288" s="108">
        <v>15.29</v>
      </c>
      <c r="F1288" s="108">
        <v>0</v>
      </c>
      <c r="G1288" s="108">
        <v>15.29</v>
      </c>
      <c r="H1288" s="50" t="s">
        <v>84</v>
      </c>
    </row>
    <row r="1289" spans="1:8" s="39" customFormat="1" ht="21.95" customHeight="1" x14ac:dyDescent="0.2">
      <c r="A1289" s="334"/>
      <c r="B1289" s="404"/>
      <c r="C1289" s="87" t="s">
        <v>556</v>
      </c>
      <c r="D1289" s="108">
        <v>29369</v>
      </c>
      <c r="E1289" s="108">
        <v>0</v>
      </c>
      <c r="F1289" s="108">
        <v>29368.240000000002</v>
      </c>
      <c r="G1289" s="108">
        <v>0</v>
      </c>
      <c r="H1289" s="50">
        <v>-100</v>
      </c>
    </row>
    <row r="1290" spans="1:8" s="39" customFormat="1" ht="21.95" customHeight="1" x14ac:dyDescent="0.2">
      <c r="A1290" s="334"/>
      <c r="B1290" s="404"/>
      <c r="C1290" s="87" t="s">
        <v>557</v>
      </c>
      <c r="D1290" s="108">
        <v>14871</v>
      </c>
      <c r="E1290" s="108">
        <v>84.71</v>
      </c>
      <c r="F1290" s="108">
        <v>14871.26</v>
      </c>
      <c r="G1290" s="108">
        <v>84.71</v>
      </c>
      <c r="H1290" s="50">
        <v>-100</v>
      </c>
    </row>
    <row r="1291" spans="1:8" s="39" customFormat="1" ht="21.95" customHeight="1" x14ac:dyDescent="0.2">
      <c r="A1291" s="335"/>
      <c r="B1291" s="405"/>
      <c r="C1291" s="87" t="s">
        <v>558</v>
      </c>
      <c r="D1291" s="108">
        <v>0</v>
      </c>
      <c r="E1291" s="108">
        <v>0</v>
      </c>
      <c r="F1291" s="108">
        <v>0</v>
      </c>
      <c r="G1291" s="108">
        <v>0</v>
      </c>
      <c r="H1291" s="50" t="s">
        <v>84</v>
      </c>
    </row>
    <row r="1292" spans="1:8" s="38" customFormat="1" ht="21.95" customHeight="1" x14ac:dyDescent="0.2">
      <c r="A1292" s="260" t="s">
        <v>475</v>
      </c>
      <c r="B1292" s="342" t="s">
        <v>1019</v>
      </c>
      <c r="C1292" s="89" t="s">
        <v>554</v>
      </c>
      <c r="D1292" s="120">
        <f>D1293+D1294+D1295+D1296</f>
        <v>115032</v>
      </c>
      <c r="E1292" s="120">
        <f>E1293+E1294+E1295+E1296</f>
        <v>100</v>
      </c>
      <c r="F1292" s="120">
        <f t="shared" ref="F1292" si="209">F1293+F1294+F1295+F1296</f>
        <v>67813.251999999993</v>
      </c>
      <c r="G1292" s="120">
        <f>G1293+G1294+G1295+G1296</f>
        <v>100</v>
      </c>
      <c r="H1292" s="69">
        <f t="shared" ref="H1292:H1293" si="210">F1292/D1292*100-100</f>
        <v>-41.048358717574253</v>
      </c>
    </row>
    <row r="1293" spans="1:8" s="38" customFormat="1" ht="21.95" customHeight="1" x14ac:dyDescent="0.2">
      <c r="A1293" s="260"/>
      <c r="B1293" s="342"/>
      <c r="C1293" s="89" t="s">
        <v>555</v>
      </c>
      <c r="D1293" s="120">
        <f>D1298</f>
        <v>115032</v>
      </c>
      <c r="E1293" s="120">
        <f>D1293/D1292*100</f>
        <v>100</v>
      </c>
      <c r="F1293" s="120">
        <f t="shared" ref="F1293" si="211">F1298</f>
        <v>67813.251999999993</v>
      </c>
      <c r="G1293" s="120">
        <f>F1293/F1292*100</f>
        <v>100</v>
      </c>
      <c r="H1293" s="69">
        <f t="shared" si="210"/>
        <v>-41.048358717574253</v>
      </c>
    </row>
    <row r="1294" spans="1:8" s="38" customFormat="1" ht="21.95" customHeight="1" x14ac:dyDescent="0.2">
      <c r="A1294" s="260"/>
      <c r="B1294" s="342"/>
      <c r="C1294" s="89" t="s">
        <v>556</v>
      </c>
      <c r="D1294" s="120">
        <f t="shared" ref="D1294:F1296" si="212">D1299</f>
        <v>0</v>
      </c>
      <c r="E1294" s="120">
        <f>D1294/D1292*100</f>
        <v>0</v>
      </c>
      <c r="F1294" s="120">
        <f t="shared" si="212"/>
        <v>0</v>
      </c>
      <c r="G1294" s="120">
        <f>F1294/F1292*100</f>
        <v>0</v>
      </c>
      <c r="H1294" s="69" t="s">
        <v>84</v>
      </c>
    </row>
    <row r="1295" spans="1:8" s="38" customFormat="1" ht="21.95" customHeight="1" x14ac:dyDescent="0.2">
      <c r="A1295" s="260"/>
      <c r="B1295" s="342"/>
      <c r="C1295" s="89" t="s">
        <v>557</v>
      </c>
      <c r="D1295" s="120">
        <f t="shared" si="212"/>
        <v>0</v>
      </c>
      <c r="E1295" s="120">
        <f>D1295/D1292*100</f>
        <v>0</v>
      </c>
      <c r="F1295" s="120">
        <f t="shared" si="212"/>
        <v>0</v>
      </c>
      <c r="G1295" s="120">
        <f>F1295/F1292*100</f>
        <v>0</v>
      </c>
      <c r="H1295" s="69" t="s">
        <v>84</v>
      </c>
    </row>
    <row r="1296" spans="1:8" s="38" customFormat="1" ht="21.95" customHeight="1" x14ac:dyDescent="0.2">
      <c r="A1296" s="260"/>
      <c r="B1296" s="342"/>
      <c r="C1296" s="89" t="s">
        <v>558</v>
      </c>
      <c r="D1296" s="120">
        <f t="shared" si="212"/>
        <v>0</v>
      </c>
      <c r="E1296" s="120">
        <f>0</f>
        <v>0</v>
      </c>
      <c r="F1296" s="120">
        <f t="shared" si="212"/>
        <v>0</v>
      </c>
      <c r="G1296" s="120">
        <f>0</f>
        <v>0</v>
      </c>
      <c r="H1296" s="69" t="s">
        <v>84</v>
      </c>
    </row>
    <row r="1297" spans="1:8" s="39" customFormat="1" ht="21.95" customHeight="1" x14ac:dyDescent="0.2">
      <c r="A1297" s="279" t="s">
        <v>476</v>
      </c>
      <c r="B1297" s="343" t="s">
        <v>605</v>
      </c>
      <c r="C1297" s="87" t="s">
        <v>554</v>
      </c>
      <c r="D1297" s="108">
        <v>115032</v>
      </c>
      <c r="E1297" s="108">
        <v>100</v>
      </c>
      <c r="F1297" s="108">
        <v>67813.251999999993</v>
      </c>
      <c r="G1297" s="108">
        <v>100</v>
      </c>
      <c r="H1297" s="50">
        <v>-41.05</v>
      </c>
    </row>
    <row r="1298" spans="1:8" s="39" customFormat="1" ht="21.95" customHeight="1" x14ac:dyDescent="0.2">
      <c r="A1298" s="279"/>
      <c r="B1298" s="343"/>
      <c r="C1298" s="87" t="s">
        <v>555</v>
      </c>
      <c r="D1298" s="108">
        <v>115032</v>
      </c>
      <c r="E1298" s="108">
        <v>15.29</v>
      </c>
      <c r="F1298" s="108">
        <v>67813.251999999993</v>
      </c>
      <c r="G1298" s="108">
        <v>15.29</v>
      </c>
      <c r="H1298" s="50">
        <v>-41.05</v>
      </c>
    </row>
    <row r="1299" spans="1:8" s="39" customFormat="1" ht="21.95" customHeight="1" x14ac:dyDescent="0.2">
      <c r="A1299" s="279"/>
      <c r="B1299" s="343"/>
      <c r="C1299" s="87" t="s">
        <v>556</v>
      </c>
      <c r="D1299" s="108">
        <v>0</v>
      </c>
      <c r="E1299" s="108">
        <v>0</v>
      </c>
      <c r="F1299" s="108">
        <v>0</v>
      </c>
      <c r="G1299" s="108">
        <v>0</v>
      </c>
      <c r="H1299" s="110" t="s">
        <v>84</v>
      </c>
    </row>
    <row r="1300" spans="1:8" s="39" customFormat="1" ht="21.95" customHeight="1" x14ac:dyDescent="0.2">
      <c r="A1300" s="279"/>
      <c r="B1300" s="343"/>
      <c r="C1300" s="87" t="s">
        <v>557</v>
      </c>
      <c r="D1300" s="108">
        <v>0</v>
      </c>
      <c r="E1300" s="108">
        <v>0</v>
      </c>
      <c r="F1300" s="108">
        <v>0</v>
      </c>
      <c r="G1300" s="108">
        <v>0</v>
      </c>
      <c r="H1300" s="110" t="s">
        <v>84</v>
      </c>
    </row>
    <row r="1301" spans="1:8" s="39" customFormat="1" ht="21.95" customHeight="1" x14ac:dyDescent="0.2">
      <c r="A1301" s="279"/>
      <c r="B1301" s="343"/>
      <c r="C1301" s="87" t="s">
        <v>558</v>
      </c>
      <c r="D1301" s="108">
        <v>0</v>
      </c>
      <c r="E1301" s="108">
        <v>0</v>
      </c>
      <c r="F1301" s="108">
        <v>0</v>
      </c>
      <c r="G1301" s="108">
        <v>0</v>
      </c>
      <c r="H1301" s="110" t="s">
        <v>84</v>
      </c>
    </row>
    <row r="1302" spans="1:8" s="38" customFormat="1" ht="21.95" customHeight="1" x14ac:dyDescent="0.2">
      <c r="A1302" s="260" t="s">
        <v>922</v>
      </c>
      <c r="B1302" s="342" t="s">
        <v>1020</v>
      </c>
      <c r="C1302" s="89" t="s">
        <v>554</v>
      </c>
      <c r="D1302" s="120">
        <v>0</v>
      </c>
      <c r="E1302" s="120">
        <v>0</v>
      </c>
      <c r="F1302" s="120">
        <v>0</v>
      </c>
      <c r="G1302" s="120">
        <v>0</v>
      </c>
      <c r="H1302" s="69" t="s">
        <v>84</v>
      </c>
    </row>
    <row r="1303" spans="1:8" s="38" customFormat="1" ht="21.95" customHeight="1" x14ac:dyDescent="0.2">
      <c r="A1303" s="260"/>
      <c r="B1303" s="342"/>
      <c r="C1303" s="89" t="s">
        <v>555</v>
      </c>
      <c r="D1303" s="120">
        <v>0</v>
      </c>
      <c r="E1303" s="120">
        <v>0</v>
      </c>
      <c r="F1303" s="120">
        <v>0</v>
      </c>
      <c r="G1303" s="120">
        <v>0</v>
      </c>
      <c r="H1303" s="69" t="s">
        <v>84</v>
      </c>
    </row>
    <row r="1304" spans="1:8" s="38" customFormat="1" ht="21.95" customHeight="1" x14ac:dyDescent="0.2">
      <c r="A1304" s="260"/>
      <c r="B1304" s="342"/>
      <c r="C1304" s="89" t="s">
        <v>556</v>
      </c>
      <c r="D1304" s="120">
        <v>0</v>
      </c>
      <c r="E1304" s="120">
        <v>0</v>
      </c>
      <c r="F1304" s="120">
        <v>0</v>
      </c>
      <c r="G1304" s="120">
        <v>0</v>
      </c>
      <c r="H1304" s="69" t="s">
        <v>84</v>
      </c>
    </row>
    <row r="1305" spans="1:8" s="38" customFormat="1" ht="21.95" customHeight="1" x14ac:dyDescent="0.2">
      <c r="A1305" s="260"/>
      <c r="B1305" s="342"/>
      <c r="C1305" s="89" t="s">
        <v>557</v>
      </c>
      <c r="D1305" s="120">
        <v>0</v>
      </c>
      <c r="E1305" s="120">
        <v>0</v>
      </c>
      <c r="F1305" s="120">
        <v>0</v>
      </c>
      <c r="G1305" s="120">
        <v>0</v>
      </c>
      <c r="H1305" s="69" t="s">
        <v>84</v>
      </c>
    </row>
    <row r="1306" spans="1:8" s="38" customFormat="1" ht="21.95" customHeight="1" x14ac:dyDescent="0.2">
      <c r="A1306" s="260"/>
      <c r="B1306" s="342"/>
      <c r="C1306" s="89" t="s">
        <v>558</v>
      </c>
      <c r="D1306" s="120">
        <v>0</v>
      </c>
      <c r="E1306" s="120">
        <v>0</v>
      </c>
      <c r="F1306" s="120">
        <v>0</v>
      </c>
      <c r="G1306" s="120">
        <v>0</v>
      </c>
      <c r="H1306" s="69" t="s">
        <v>84</v>
      </c>
    </row>
    <row r="1307" spans="1:8" s="39" customFormat="1" ht="21.95" hidden="1" customHeight="1" x14ac:dyDescent="0.2">
      <c r="A1307" s="412" t="s">
        <v>476</v>
      </c>
      <c r="B1307" s="413" t="s">
        <v>606</v>
      </c>
      <c r="C1307" s="67" t="s">
        <v>554</v>
      </c>
      <c r="D1307" s="120">
        <v>0</v>
      </c>
      <c r="E1307" s="124">
        <v>0</v>
      </c>
      <c r="F1307" s="124">
        <v>0</v>
      </c>
      <c r="G1307" s="124">
        <v>0</v>
      </c>
      <c r="H1307" s="68" t="s">
        <v>84</v>
      </c>
    </row>
    <row r="1308" spans="1:8" s="39" customFormat="1" ht="21.95" hidden="1" customHeight="1" x14ac:dyDescent="0.2">
      <c r="A1308" s="412"/>
      <c r="B1308" s="413"/>
      <c r="C1308" s="67" t="s">
        <v>555</v>
      </c>
      <c r="D1308" s="120">
        <v>0</v>
      </c>
      <c r="E1308" s="124">
        <v>0</v>
      </c>
      <c r="F1308" s="124">
        <v>0</v>
      </c>
      <c r="G1308" s="124">
        <v>0</v>
      </c>
      <c r="H1308" s="68" t="s">
        <v>84</v>
      </c>
    </row>
    <row r="1309" spans="1:8" s="39" customFormat="1" ht="21.95" hidden="1" customHeight="1" x14ac:dyDescent="0.2">
      <c r="A1309" s="412"/>
      <c r="B1309" s="413"/>
      <c r="C1309" s="67" t="s">
        <v>556</v>
      </c>
      <c r="D1309" s="120">
        <v>0</v>
      </c>
      <c r="E1309" s="124">
        <v>0</v>
      </c>
      <c r="F1309" s="124">
        <v>0</v>
      </c>
      <c r="G1309" s="124">
        <v>0</v>
      </c>
      <c r="H1309" s="68" t="s">
        <v>84</v>
      </c>
    </row>
    <row r="1310" spans="1:8" s="39" customFormat="1" ht="21.95" hidden="1" customHeight="1" x14ac:dyDescent="0.2">
      <c r="A1310" s="412"/>
      <c r="B1310" s="413"/>
      <c r="C1310" s="67" t="s">
        <v>557</v>
      </c>
      <c r="D1310" s="120">
        <v>0</v>
      </c>
      <c r="E1310" s="124">
        <v>0</v>
      </c>
      <c r="F1310" s="124">
        <v>0</v>
      </c>
      <c r="G1310" s="124">
        <v>0</v>
      </c>
      <c r="H1310" s="68" t="s">
        <v>84</v>
      </c>
    </row>
    <row r="1311" spans="1:8" s="39" customFormat="1" ht="21.95" hidden="1" customHeight="1" x14ac:dyDescent="0.2">
      <c r="A1311" s="412"/>
      <c r="B1311" s="413"/>
      <c r="C1311" s="67" t="s">
        <v>558</v>
      </c>
      <c r="D1311" s="120">
        <v>0</v>
      </c>
      <c r="E1311" s="124">
        <v>0</v>
      </c>
      <c r="F1311" s="124">
        <v>0</v>
      </c>
      <c r="G1311" s="124">
        <v>0</v>
      </c>
      <c r="H1311" s="68" t="s">
        <v>84</v>
      </c>
    </row>
    <row r="1312" spans="1:8" ht="21.95" customHeight="1" x14ac:dyDescent="0.2">
      <c r="A1312" s="406" t="s">
        <v>484</v>
      </c>
      <c r="B1312" s="407" t="s">
        <v>1021</v>
      </c>
      <c r="C1312" s="250" t="s">
        <v>607</v>
      </c>
      <c r="D1312" s="125">
        <v>13232</v>
      </c>
      <c r="E1312" s="125">
        <v>100</v>
      </c>
      <c r="F1312" s="125">
        <f>F1313</f>
        <v>7684.1539999999995</v>
      </c>
      <c r="G1312" s="125">
        <v>100</v>
      </c>
      <c r="H1312" s="105">
        <f t="shared" ref="H1312" si="213">F1312/D1312*100-100</f>
        <v>-41.927493954050789</v>
      </c>
    </row>
    <row r="1313" spans="1:8" ht="21.95" customHeight="1" x14ac:dyDescent="0.2">
      <c r="A1313" s="406"/>
      <c r="B1313" s="379"/>
      <c r="C1313" s="250" t="s">
        <v>555</v>
      </c>
      <c r="D1313" s="125">
        <v>13232</v>
      </c>
      <c r="E1313" s="125">
        <v>100</v>
      </c>
      <c r="F1313" s="125">
        <f>F1318</f>
        <v>7684.1539999999995</v>
      </c>
      <c r="G1313" s="125">
        <v>100</v>
      </c>
      <c r="H1313" s="105">
        <f t="shared" ref="H1313" si="214">F1313/D1313*100-100</f>
        <v>-41.927493954050789</v>
      </c>
    </row>
    <row r="1314" spans="1:8" ht="21.95" customHeight="1" x14ac:dyDescent="0.2">
      <c r="A1314" s="406"/>
      <c r="B1314" s="379"/>
      <c r="C1314" s="250" t="s">
        <v>556</v>
      </c>
      <c r="D1314" s="125">
        <v>0</v>
      </c>
      <c r="E1314" s="125">
        <v>0</v>
      </c>
      <c r="F1314" s="125">
        <v>0</v>
      </c>
      <c r="G1314" s="125">
        <v>0</v>
      </c>
      <c r="H1314" s="106" t="s">
        <v>84</v>
      </c>
    </row>
    <row r="1315" spans="1:8" ht="21.95" customHeight="1" x14ac:dyDescent="0.2">
      <c r="A1315" s="406"/>
      <c r="B1315" s="379"/>
      <c r="C1315" s="250" t="s">
        <v>557</v>
      </c>
      <c r="D1315" s="125">
        <v>0</v>
      </c>
      <c r="E1315" s="125">
        <v>0</v>
      </c>
      <c r="F1315" s="125">
        <v>0</v>
      </c>
      <c r="G1315" s="125">
        <v>0</v>
      </c>
      <c r="H1315" s="106" t="s">
        <v>84</v>
      </c>
    </row>
    <row r="1316" spans="1:8" ht="21.95" customHeight="1" x14ac:dyDescent="0.2">
      <c r="A1316" s="406"/>
      <c r="B1316" s="379"/>
      <c r="C1316" s="250" t="s">
        <v>558</v>
      </c>
      <c r="D1316" s="125">
        <v>0</v>
      </c>
      <c r="E1316" s="125">
        <v>0</v>
      </c>
      <c r="F1316" s="125">
        <v>0</v>
      </c>
      <c r="G1316" s="125">
        <v>0</v>
      </c>
      <c r="H1316" s="106" t="s">
        <v>84</v>
      </c>
    </row>
    <row r="1317" spans="1:8" ht="21.95" customHeight="1" x14ac:dyDescent="0.2">
      <c r="A1317" s="408" t="s">
        <v>485</v>
      </c>
      <c r="B1317" s="377" t="s">
        <v>960</v>
      </c>
      <c r="C1317" s="97" t="s">
        <v>607</v>
      </c>
      <c r="D1317" s="212">
        <v>13232</v>
      </c>
      <c r="E1317" s="212">
        <v>100</v>
      </c>
      <c r="F1317" s="212">
        <f>F1318</f>
        <v>7684.1539999999995</v>
      </c>
      <c r="G1317" s="212">
        <v>100</v>
      </c>
      <c r="H1317" s="213">
        <f t="shared" ref="H1317:H1318" si="215">F1317/D1317*100-100</f>
        <v>-41.927493954050789</v>
      </c>
    </row>
    <row r="1318" spans="1:8" ht="21.95" customHeight="1" x14ac:dyDescent="0.2">
      <c r="A1318" s="408"/>
      <c r="B1318" s="376"/>
      <c r="C1318" s="97" t="s">
        <v>555</v>
      </c>
      <c r="D1318" s="212">
        <v>13232</v>
      </c>
      <c r="E1318" s="212">
        <v>100</v>
      </c>
      <c r="F1318" s="212">
        <f>F1328+F1333+F1338+F1343+F1348</f>
        <v>7684.1539999999995</v>
      </c>
      <c r="G1318" s="212">
        <v>100</v>
      </c>
      <c r="H1318" s="213">
        <f t="shared" si="215"/>
        <v>-41.927493954050789</v>
      </c>
    </row>
    <row r="1319" spans="1:8" ht="21.95" customHeight="1" x14ac:dyDescent="0.2">
      <c r="A1319" s="408"/>
      <c r="B1319" s="376"/>
      <c r="C1319" s="97" t="s">
        <v>556</v>
      </c>
      <c r="D1319" s="212">
        <v>0</v>
      </c>
      <c r="E1319" s="212">
        <v>0</v>
      </c>
      <c r="F1319" s="212">
        <v>0</v>
      </c>
      <c r="G1319" s="212">
        <v>0</v>
      </c>
      <c r="H1319" s="49" t="s">
        <v>84</v>
      </c>
    </row>
    <row r="1320" spans="1:8" ht="21.95" customHeight="1" x14ac:dyDescent="0.2">
      <c r="A1320" s="408"/>
      <c r="B1320" s="376"/>
      <c r="C1320" s="97" t="s">
        <v>557</v>
      </c>
      <c r="D1320" s="212">
        <v>0</v>
      </c>
      <c r="E1320" s="212">
        <v>0</v>
      </c>
      <c r="F1320" s="212">
        <v>0</v>
      </c>
      <c r="G1320" s="212">
        <v>0</v>
      </c>
      <c r="H1320" s="49" t="s">
        <v>84</v>
      </c>
    </row>
    <row r="1321" spans="1:8" ht="21.95" customHeight="1" x14ac:dyDescent="0.2">
      <c r="A1321" s="408"/>
      <c r="B1321" s="376"/>
      <c r="C1321" s="97" t="s">
        <v>558</v>
      </c>
      <c r="D1321" s="212">
        <v>0</v>
      </c>
      <c r="E1321" s="212">
        <v>0</v>
      </c>
      <c r="F1321" s="212">
        <v>0</v>
      </c>
      <c r="G1321" s="212">
        <v>0</v>
      </c>
      <c r="H1321" s="49" t="s">
        <v>84</v>
      </c>
    </row>
    <row r="1322" spans="1:8" ht="21.95" hidden="1" customHeight="1" x14ac:dyDescent="0.2">
      <c r="A1322" s="398" t="s">
        <v>486</v>
      </c>
      <c r="B1322" s="394" t="s">
        <v>608</v>
      </c>
      <c r="C1322" s="93" t="s">
        <v>607</v>
      </c>
      <c r="D1322" s="124">
        <v>0</v>
      </c>
      <c r="E1322" s="124">
        <v>0</v>
      </c>
      <c r="F1322" s="124">
        <v>0</v>
      </c>
      <c r="G1322" s="124">
        <v>0</v>
      </c>
      <c r="H1322" s="68">
        <v>0</v>
      </c>
    </row>
    <row r="1323" spans="1:8" ht="21.95" hidden="1" customHeight="1" x14ac:dyDescent="0.2">
      <c r="A1323" s="398"/>
      <c r="B1323" s="394"/>
      <c r="C1323" s="91" t="s">
        <v>555</v>
      </c>
      <c r="D1323" s="124">
        <v>0</v>
      </c>
      <c r="E1323" s="124">
        <v>0</v>
      </c>
      <c r="F1323" s="124">
        <v>0</v>
      </c>
      <c r="G1323" s="124">
        <v>0</v>
      </c>
      <c r="H1323" s="68">
        <v>0</v>
      </c>
    </row>
    <row r="1324" spans="1:8" ht="21.95" hidden="1" customHeight="1" x14ac:dyDescent="0.2">
      <c r="A1324" s="398"/>
      <c r="B1324" s="394"/>
      <c r="C1324" s="91" t="s">
        <v>556</v>
      </c>
      <c r="D1324" s="124">
        <v>0</v>
      </c>
      <c r="E1324" s="124"/>
      <c r="F1324" s="124"/>
      <c r="G1324" s="124"/>
      <c r="H1324" s="71"/>
    </row>
    <row r="1325" spans="1:8" ht="21.95" hidden="1" customHeight="1" x14ac:dyDescent="0.2">
      <c r="A1325" s="398"/>
      <c r="B1325" s="394"/>
      <c r="C1325" s="91" t="s">
        <v>557</v>
      </c>
      <c r="D1325" s="124"/>
      <c r="E1325" s="124"/>
      <c r="F1325" s="124"/>
      <c r="G1325" s="124"/>
      <c r="H1325" s="71"/>
    </row>
    <row r="1326" spans="1:8" ht="21.95" hidden="1" customHeight="1" x14ac:dyDescent="0.2">
      <c r="A1326" s="398"/>
      <c r="B1326" s="394"/>
      <c r="C1326" s="91" t="s">
        <v>558</v>
      </c>
      <c r="D1326" s="124"/>
      <c r="E1326" s="124"/>
      <c r="F1326" s="124"/>
      <c r="G1326" s="124"/>
      <c r="H1326" s="71"/>
    </row>
    <row r="1327" spans="1:8" ht="21.95" customHeight="1" x14ac:dyDescent="0.2">
      <c r="A1327" s="398" t="s">
        <v>486</v>
      </c>
      <c r="B1327" s="386" t="s">
        <v>489</v>
      </c>
      <c r="C1327" s="93" t="s">
        <v>607</v>
      </c>
      <c r="D1327" s="124">
        <v>2064</v>
      </c>
      <c r="E1327" s="124">
        <v>100</v>
      </c>
      <c r="F1327" s="124">
        <f>F1328</f>
        <v>1320.6379999999999</v>
      </c>
      <c r="G1327" s="124">
        <v>100</v>
      </c>
      <c r="H1327" s="68">
        <f t="shared" ref="H1327:H1328" si="216">F1327/D1327*100-100</f>
        <v>-36.015600775193803</v>
      </c>
    </row>
    <row r="1328" spans="1:8" ht="21.95" customHeight="1" x14ac:dyDescent="0.2">
      <c r="A1328" s="398"/>
      <c r="B1328" s="394"/>
      <c r="C1328" s="91" t="s">
        <v>555</v>
      </c>
      <c r="D1328" s="124">
        <v>2064</v>
      </c>
      <c r="E1328" s="124">
        <v>100</v>
      </c>
      <c r="F1328" s="124">
        <v>1320.6379999999999</v>
      </c>
      <c r="G1328" s="124">
        <v>100</v>
      </c>
      <c r="H1328" s="68">
        <f t="shared" si="216"/>
        <v>-36.015600775193803</v>
      </c>
    </row>
    <row r="1329" spans="1:8" ht="21.95" customHeight="1" x14ac:dyDescent="0.2">
      <c r="A1329" s="398"/>
      <c r="B1329" s="394"/>
      <c r="C1329" s="91" t="s">
        <v>556</v>
      </c>
      <c r="D1329" s="124">
        <v>0</v>
      </c>
      <c r="E1329" s="124">
        <v>0</v>
      </c>
      <c r="F1329" s="124">
        <v>0</v>
      </c>
      <c r="G1329" s="124">
        <v>0</v>
      </c>
      <c r="H1329" s="71" t="s">
        <v>84</v>
      </c>
    </row>
    <row r="1330" spans="1:8" ht="21.95" customHeight="1" x14ac:dyDescent="0.2">
      <c r="A1330" s="398"/>
      <c r="B1330" s="394"/>
      <c r="C1330" s="91" t="s">
        <v>557</v>
      </c>
      <c r="D1330" s="124">
        <v>0</v>
      </c>
      <c r="E1330" s="124">
        <v>0</v>
      </c>
      <c r="F1330" s="124">
        <v>0</v>
      </c>
      <c r="G1330" s="124">
        <v>0</v>
      </c>
      <c r="H1330" s="71" t="s">
        <v>84</v>
      </c>
    </row>
    <row r="1331" spans="1:8" ht="21.95" customHeight="1" x14ac:dyDescent="0.2">
      <c r="A1331" s="398"/>
      <c r="B1331" s="394"/>
      <c r="C1331" s="91" t="s">
        <v>558</v>
      </c>
      <c r="D1331" s="124">
        <v>0</v>
      </c>
      <c r="E1331" s="124">
        <v>0</v>
      </c>
      <c r="F1331" s="124">
        <v>0</v>
      </c>
      <c r="G1331" s="124">
        <v>0</v>
      </c>
      <c r="H1331" s="71" t="s">
        <v>84</v>
      </c>
    </row>
    <row r="1332" spans="1:8" ht="21.95" customHeight="1" x14ac:dyDescent="0.2">
      <c r="A1332" s="398" t="s">
        <v>488</v>
      </c>
      <c r="B1332" s="394" t="s">
        <v>740</v>
      </c>
      <c r="C1332" s="93" t="s">
        <v>607</v>
      </c>
      <c r="D1332" s="124">
        <v>1283</v>
      </c>
      <c r="E1332" s="124">
        <v>100</v>
      </c>
      <c r="F1332" s="124">
        <f>F1333</f>
        <v>822.58100000000002</v>
      </c>
      <c r="G1332" s="124">
        <v>100</v>
      </c>
      <c r="H1332" s="68">
        <f t="shared" ref="H1332" si="217">F1332/D1332*100-100</f>
        <v>-35.886126266562741</v>
      </c>
    </row>
    <row r="1333" spans="1:8" ht="21.95" customHeight="1" x14ac:dyDescent="0.2">
      <c r="A1333" s="398"/>
      <c r="B1333" s="394"/>
      <c r="C1333" s="91" t="s">
        <v>555</v>
      </c>
      <c r="D1333" s="124">
        <v>1283</v>
      </c>
      <c r="E1333" s="124">
        <v>100</v>
      </c>
      <c r="F1333" s="124">
        <v>822.58100000000002</v>
      </c>
      <c r="G1333" s="124">
        <v>100</v>
      </c>
      <c r="H1333" s="68">
        <f t="shared" ref="H1333" si="218">F1333/D1333*100-100</f>
        <v>-35.886126266562741</v>
      </c>
    </row>
    <row r="1334" spans="1:8" ht="21.95" customHeight="1" x14ac:dyDescent="0.2">
      <c r="A1334" s="398"/>
      <c r="B1334" s="394"/>
      <c r="C1334" s="91" t="s">
        <v>556</v>
      </c>
      <c r="D1334" s="124">
        <v>0</v>
      </c>
      <c r="E1334" s="124">
        <v>0</v>
      </c>
      <c r="F1334" s="124">
        <v>0</v>
      </c>
      <c r="G1334" s="124">
        <v>0</v>
      </c>
      <c r="H1334" s="71" t="s">
        <v>84</v>
      </c>
    </row>
    <row r="1335" spans="1:8" ht="21.95" customHeight="1" x14ac:dyDescent="0.2">
      <c r="A1335" s="398"/>
      <c r="B1335" s="394"/>
      <c r="C1335" s="91" t="s">
        <v>557</v>
      </c>
      <c r="D1335" s="124">
        <v>0</v>
      </c>
      <c r="E1335" s="124">
        <v>0</v>
      </c>
      <c r="F1335" s="124">
        <v>0</v>
      </c>
      <c r="G1335" s="124">
        <v>0</v>
      </c>
      <c r="H1335" s="71" t="s">
        <v>84</v>
      </c>
    </row>
    <row r="1336" spans="1:8" ht="21.95" customHeight="1" x14ac:dyDescent="0.2">
      <c r="A1336" s="398"/>
      <c r="B1336" s="394"/>
      <c r="C1336" s="72" t="s">
        <v>609</v>
      </c>
      <c r="D1336" s="124">
        <v>0</v>
      </c>
      <c r="E1336" s="124">
        <v>0</v>
      </c>
      <c r="F1336" s="124">
        <v>0</v>
      </c>
      <c r="G1336" s="124">
        <v>0</v>
      </c>
      <c r="H1336" s="71" t="s">
        <v>84</v>
      </c>
    </row>
    <row r="1337" spans="1:8" ht="21.95" customHeight="1" x14ac:dyDescent="0.2">
      <c r="A1337" s="398" t="s">
        <v>490</v>
      </c>
      <c r="B1337" s="394" t="s">
        <v>610</v>
      </c>
      <c r="C1337" s="93" t="s">
        <v>607</v>
      </c>
      <c r="D1337" s="124">
        <v>8631</v>
      </c>
      <c r="E1337" s="124">
        <v>100</v>
      </c>
      <c r="F1337" s="124">
        <f>F1338</f>
        <v>5340.7479999999996</v>
      </c>
      <c r="G1337" s="124">
        <v>100</v>
      </c>
      <c r="H1337" s="68">
        <f t="shared" ref="H1337" si="219">F1337/D1337*100-100</f>
        <v>-38.121330089213302</v>
      </c>
    </row>
    <row r="1338" spans="1:8" ht="21.95" customHeight="1" x14ac:dyDescent="0.2">
      <c r="A1338" s="398"/>
      <c r="B1338" s="394"/>
      <c r="C1338" s="91" t="s">
        <v>555</v>
      </c>
      <c r="D1338" s="124">
        <v>8631</v>
      </c>
      <c r="E1338" s="124">
        <v>100</v>
      </c>
      <c r="F1338" s="124">
        <v>5340.7479999999996</v>
      </c>
      <c r="G1338" s="124">
        <v>100</v>
      </c>
      <c r="H1338" s="68">
        <f t="shared" ref="H1338" si="220">F1338/D1338*100-100</f>
        <v>-38.121330089213302</v>
      </c>
    </row>
    <row r="1339" spans="1:8" ht="21.95" customHeight="1" x14ac:dyDescent="0.2">
      <c r="A1339" s="398"/>
      <c r="B1339" s="394"/>
      <c r="C1339" s="91" t="s">
        <v>556</v>
      </c>
      <c r="D1339" s="124">
        <v>0</v>
      </c>
      <c r="E1339" s="124">
        <v>0</v>
      </c>
      <c r="F1339" s="124">
        <v>0</v>
      </c>
      <c r="G1339" s="124">
        <v>0</v>
      </c>
      <c r="H1339" s="71" t="s">
        <v>84</v>
      </c>
    </row>
    <row r="1340" spans="1:8" ht="21.95" customHeight="1" x14ac:dyDescent="0.2">
      <c r="A1340" s="398"/>
      <c r="B1340" s="394"/>
      <c r="C1340" s="91" t="s">
        <v>557</v>
      </c>
      <c r="D1340" s="124">
        <v>0</v>
      </c>
      <c r="E1340" s="124">
        <v>0</v>
      </c>
      <c r="F1340" s="124">
        <v>0</v>
      </c>
      <c r="G1340" s="124">
        <v>0</v>
      </c>
      <c r="H1340" s="71" t="s">
        <v>84</v>
      </c>
    </row>
    <row r="1341" spans="1:8" ht="21.95" customHeight="1" x14ac:dyDescent="0.2">
      <c r="A1341" s="398"/>
      <c r="B1341" s="394"/>
      <c r="C1341" s="91" t="s">
        <v>558</v>
      </c>
      <c r="D1341" s="124">
        <v>0</v>
      </c>
      <c r="E1341" s="124">
        <v>0</v>
      </c>
      <c r="F1341" s="124">
        <v>0</v>
      </c>
      <c r="G1341" s="124">
        <v>0</v>
      </c>
      <c r="H1341" s="71" t="s">
        <v>84</v>
      </c>
    </row>
    <row r="1342" spans="1:8" ht="21.95" customHeight="1" x14ac:dyDescent="0.2">
      <c r="A1342" s="398" t="s">
        <v>492</v>
      </c>
      <c r="B1342" s="386" t="s">
        <v>496</v>
      </c>
      <c r="C1342" s="93" t="s">
        <v>607</v>
      </c>
      <c r="D1342" s="124">
        <v>1224</v>
      </c>
      <c r="E1342" s="124">
        <v>100</v>
      </c>
      <c r="F1342" s="124">
        <f>F1343</f>
        <v>174.38900000000001</v>
      </c>
      <c r="G1342" s="124">
        <v>100</v>
      </c>
      <c r="H1342" s="68">
        <f t="shared" ref="H1342" si="221">F1342/D1342*100-100</f>
        <v>-85.752532679738565</v>
      </c>
    </row>
    <row r="1343" spans="1:8" ht="21.95" customHeight="1" x14ac:dyDescent="0.2">
      <c r="A1343" s="398"/>
      <c r="B1343" s="394"/>
      <c r="C1343" s="91" t="s">
        <v>555</v>
      </c>
      <c r="D1343" s="124">
        <v>1224</v>
      </c>
      <c r="E1343" s="124">
        <v>100</v>
      </c>
      <c r="F1343" s="124">
        <v>174.38900000000001</v>
      </c>
      <c r="G1343" s="124">
        <v>100</v>
      </c>
      <c r="H1343" s="68">
        <f t="shared" ref="H1343" si="222">F1343/D1343*100-100</f>
        <v>-85.752532679738565</v>
      </c>
    </row>
    <row r="1344" spans="1:8" ht="21.95" customHeight="1" x14ac:dyDescent="0.2">
      <c r="A1344" s="398"/>
      <c r="B1344" s="394"/>
      <c r="C1344" s="91" t="s">
        <v>556</v>
      </c>
      <c r="D1344" s="124">
        <v>0</v>
      </c>
      <c r="E1344" s="124">
        <v>0</v>
      </c>
      <c r="F1344" s="124">
        <v>0</v>
      </c>
      <c r="G1344" s="124">
        <v>0</v>
      </c>
      <c r="H1344" s="71" t="s">
        <v>84</v>
      </c>
    </row>
    <row r="1345" spans="1:8" ht="21.95" customHeight="1" x14ac:dyDescent="0.2">
      <c r="A1345" s="398"/>
      <c r="B1345" s="394"/>
      <c r="C1345" s="91" t="s">
        <v>557</v>
      </c>
      <c r="D1345" s="124">
        <v>0</v>
      </c>
      <c r="E1345" s="124">
        <v>0</v>
      </c>
      <c r="F1345" s="124">
        <v>0</v>
      </c>
      <c r="G1345" s="124">
        <v>0</v>
      </c>
      <c r="H1345" s="71" t="s">
        <v>84</v>
      </c>
    </row>
    <row r="1346" spans="1:8" ht="21.95" customHeight="1" x14ac:dyDescent="0.2">
      <c r="A1346" s="398"/>
      <c r="B1346" s="394"/>
      <c r="C1346" s="91" t="s">
        <v>558</v>
      </c>
      <c r="D1346" s="124">
        <v>0</v>
      </c>
      <c r="E1346" s="124">
        <v>0</v>
      </c>
      <c r="F1346" s="124">
        <v>0</v>
      </c>
      <c r="G1346" s="124">
        <v>0</v>
      </c>
      <c r="H1346" s="71" t="s">
        <v>84</v>
      </c>
    </row>
    <row r="1347" spans="1:8" ht="21.95" customHeight="1" x14ac:dyDescent="0.2">
      <c r="A1347" s="398" t="s">
        <v>494</v>
      </c>
      <c r="B1347" s="394" t="s">
        <v>611</v>
      </c>
      <c r="C1347" s="93" t="s">
        <v>607</v>
      </c>
      <c r="D1347" s="124">
        <v>30</v>
      </c>
      <c r="E1347" s="124">
        <v>100</v>
      </c>
      <c r="F1347" s="124">
        <f>F1348</f>
        <v>25.797999999999998</v>
      </c>
      <c r="G1347" s="124">
        <v>100</v>
      </c>
      <c r="H1347" s="68">
        <f t="shared" ref="H1347" si="223">F1347/D1347*100-100</f>
        <v>-14.006666666666661</v>
      </c>
    </row>
    <row r="1348" spans="1:8" ht="21.95" customHeight="1" x14ac:dyDescent="0.2">
      <c r="A1348" s="398"/>
      <c r="B1348" s="394"/>
      <c r="C1348" s="91" t="s">
        <v>555</v>
      </c>
      <c r="D1348" s="124">
        <v>30</v>
      </c>
      <c r="E1348" s="124">
        <v>100</v>
      </c>
      <c r="F1348" s="124">
        <v>25.797999999999998</v>
      </c>
      <c r="G1348" s="124">
        <v>100</v>
      </c>
      <c r="H1348" s="68">
        <f t="shared" ref="H1348" si="224">F1348/D1348*100-100</f>
        <v>-14.006666666666661</v>
      </c>
    </row>
    <row r="1349" spans="1:8" ht="21.95" customHeight="1" x14ac:dyDescent="0.2">
      <c r="A1349" s="398"/>
      <c r="B1349" s="394"/>
      <c r="C1349" s="91" t="s">
        <v>556</v>
      </c>
      <c r="D1349" s="124">
        <v>0</v>
      </c>
      <c r="E1349" s="124">
        <v>0</v>
      </c>
      <c r="F1349" s="124">
        <v>0</v>
      </c>
      <c r="G1349" s="124">
        <v>0</v>
      </c>
      <c r="H1349" s="71" t="s">
        <v>84</v>
      </c>
    </row>
    <row r="1350" spans="1:8" ht="21.95" customHeight="1" x14ac:dyDescent="0.2">
      <c r="A1350" s="398"/>
      <c r="B1350" s="394"/>
      <c r="C1350" s="91" t="s">
        <v>557</v>
      </c>
      <c r="D1350" s="124">
        <v>0</v>
      </c>
      <c r="E1350" s="124">
        <v>0</v>
      </c>
      <c r="F1350" s="124">
        <v>0</v>
      </c>
      <c r="G1350" s="124">
        <v>0</v>
      </c>
      <c r="H1350" s="71" t="s">
        <v>84</v>
      </c>
    </row>
    <row r="1351" spans="1:8" ht="21.95" customHeight="1" x14ac:dyDescent="0.2">
      <c r="A1351" s="398"/>
      <c r="B1351" s="394"/>
      <c r="C1351" s="91" t="s">
        <v>558</v>
      </c>
      <c r="D1351" s="124">
        <v>0</v>
      </c>
      <c r="E1351" s="124">
        <v>0</v>
      </c>
      <c r="F1351" s="124">
        <v>0</v>
      </c>
      <c r="G1351" s="124">
        <v>0</v>
      </c>
      <c r="H1351" s="71" t="s">
        <v>84</v>
      </c>
    </row>
    <row r="1352" spans="1:8" ht="21.95" customHeight="1" x14ac:dyDescent="0.2">
      <c r="A1352" s="373" t="s">
        <v>507</v>
      </c>
      <c r="B1352" s="379" t="s">
        <v>1022</v>
      </c>
      <c r="C1352" s="210" t="s">
        <v>554</v>
      </c>
      <c r="D1352" s="125">
        <v>109989.9</v>
      </c>
      <c r="E1352" s="125">
        <f>E1353+E1354+E1355+E1356</f>
        <v>100</v>
      </c>
      <c r="F1352" s="125">
        <v>61176.3</v>
      </c>
      <c r="G1352" s="125">
        <f>G1353+G1354+G1355+G1356</f>
        <v>99.999836538005709</v>
      </c>
      <c r="H1352" s="105">
        <f t="shared" ref="H1352:H1359" si="225">F1352/D1352*100-100</f>
        <v>-44.380074897786059</v>
      </c>
    </row>
    <row r="1353" spans="1:8" ht="21.95" customHeight="1" x14ac:dyDescent="0.2">
      <c r="A1353" s="373"/>
      <c r="B1353" s="379"/>
      <c r="C1353" s="210" t="s">
        <v>555</v>
      </c>
      <c r="D1353" s="125">
        <v>103013.9</v>
      </c>
      <c r="E1353" s="125">
        <f>D1353/D1352*100</f>
        <v>93.657599470496834</v>
      </c>
      <c r="F1353" s="125">
        <v>56070.1</v>
      </c>
      <c r="G1353" s="125">
        <f>F1353/F1352*100</f>
        <v>91.653303648635159</v>
      </c>
      <c r="H1353" s="105">
        <f t="shared" si="225"/>
        <v>-45.57035506858783</v>
      </c>
    </row>
    <row r="1354" spans="1:8" ht="21.95" customHeight="1" x14ac:dyDescent="0.2">
      <c r="A1354" s="373"/>
      <c r="B1354" s="379"/>
      <c r="C1354" s="210" t="s">
        <v>556</v>
      </c>
      <c r="D1354" s="125">
        <v>3542.6</v>
      </c>
      <c r="E1354" s="125">
        <f>D1354/D1352*100</f>
        <v>3.2208411863271085</v>
      </c>
      <c r="F1354" s="125">
        <v>2780.8</v>
      </c>
      <c r="G1354" s="125">
        <f>F1354/F1352*100</f>
        <v>4.5455511366329766</v>
      </c>
      <c r="H1354" s="105">
        <f t="shared" si="225"/>
        <v>-21.503980127589898</v>
      </c>
    </row>
    <row r="1355" spans="1:8" ht="21.95" customHeight="1" x14ac:dyDescent="0.2">
      <c r="A1355" s="373"/>
      <c r="B1355" s="379"/>
      <c r="C1355" s="210" t="s">
        <v>557</v>
      </c>
      <c r="D1355" s="125">
        <v>2269.6999999999998</v>
      </c>
      <c r="E1355" s="125">
        <f>D1355/D1352*100</f>
        <v>2.0635531080581035</v>
      </c>
      <c r="F1355" s="125">
        <v>739.2</v>
      </c>
      <c r="G1355" s="125">
        <f>F1355/F1352*100</f>
        <v>1.2083110616366142</v>
      </c>
      <c r="H1355" s="105">
        <f t="shared" si="225"/>
        <v>-67.431819183151958</v>
      </c>
    </row>
    <row r="1356" spans="1:8" ht="21.95" customHeight="1" x14ac:dyDescent="0.2">
      <c r="A1356" s="373"/>
      <c r="B1356" s="379"/>
      <c r="C1356" s="210" t="s">
        <v>558</v>
      </c>
      <c r="D1356" s="125">
        <v>1163.7</v>
      </c>
      <c r="E1356" s="125">
        <f>D1356/D1352*100</f>
        <v>1.058006235117952</v>
      </c>
      <c r="F1356" s="125">
        <v>1586.1</v>
      </c>
      <c r="G1356" s="125">
        <f>F1356/F1352*100</f>
        <v>2.5926706911009654</v>
      </c>
      <c r="H1356" s="105">
        <f t="shared" si="225"/>
        <v>36.298014952307284</v>
      </c>
    </row>
    <row r="1357" spans="1:8" ht="21.95" customHeight="1" x14ac:dyDescent="0.2">
      <c r="A1357" s="382" t="s">
        <v>516</v>
      </c>
      <c r="B1357" s="393" t="s">
        <v>1023</v>
      </c>
      <c r="C1357" s="209" t="s">
        <v>554</v>
      </c>
      <c r="D1357" s="212">
        <v>81488.899999999994</v>
      </c>
      <c r="E1357" s="212">
        <f>E1358+E1359+E1360+E1361</f>
        <v>100</v>
      </c>
      <c r="F1357" s="212">
        <v>43206.9</v>
      </c>
      <c r="G1357" s="212">
        <f>G1358+G1359+G1360+G1361</f>
        <v>99.999999999999986</v>
      </c>
      <c r="H1357" s="213">
        <f t="shared" si="225"/>
        <v>-46.978177395939809</v>
      </c>
    </row>
    <row r="1358" spans="1:8" ht="21.95" customHeight="1" x14ac:dyDescent="0.2">
      <c r="A1358" s="382"/>
      <c r="B1358" s="393"/>
      <c r="C1358" s="209" t="s">
        <v>555</v>
      </c>
      <c r="D1358" s="212">
        <v>78209.899999999994</v>
      </c>
      <c r="E1358" s="212">
        <f>D1358/D1357*100</f>
        <v>95.976139081519079</v>
      </c>
      <c r="F1358" s="212">
        <v>39927.9</v>
      </c>
      <c r="G1358" s="212">
        <f>F1358/F1357*100</f>
        <v>92.410934364650089</v>
      </c>
      <c r="H1358" s="213">
        <f t="shared" si="225"/>
        <v>-48.947767482121819</v>
      </c>
    </row>
    <row r="1359" spans="1:8" ht="21.95" customHeight="1" x14ac:dyDescent="0.2">
      <c r="A1359" s="382"/>
      <c r="B1359" s="393"/>
      <c r="C1359" s="209" t="s">
        <v>556</v>
      </c>
      <c r="D1359" s="212">
        <v>2590.4</v>
      </c>
      <c r="E1359" s="212">
        <f>D1359/D1357*100</f>
        <v>3.1788378539899305</v>
      </c>
      <c r="F1359" s="212">
        <v>2590.4</v>
      </c>
      <c r="G1359" s="212">
        <f>F1359/F1357*100</f>
        <v>5.9953387074749633</v>
      </c>
      <c r="H1359" s="213">
        <f t="shared" si="225"/>
        <v>0</v>
      </c>
    </row>
    <row r="1360" spans="1:8" ht="21.95" customHeight="1" x14ac:dyDescent="0.2">
      <c r="A1360" s="382"/>
      <c r="B1360" s="393"/>
      <c r="C1360" s="209" t="s">
        <v>557</v>
      </c>
      <c r="D1360" s="212">
        <f t="shared" ref="D1360:F1361" si="226">D1365+D1370+D1375+D1380+D1385</f>
        <v>688.6</v>
      </c>
      <c r="E1360" s="212">
        <f>D1360/D1357*100</f>
        <v>0.84502306449099218</v>
      </c>
      <c r="F1360" s="212">
        <v>688.6</v>
      </c>
      <c r="G1360" s="212">
        <f>F1360/F1357*100</f>
        <v>1.5937269278749457</v>
      </c>
      <c r="H1360" s="213">
        <f>F1360/D1360*100-100</f>
        <v>0</v>
      </c>
    </row>
    <row r="1361" spans="1:8" ht="21.95" customHeight="1" x14ac:dyDescent="0.2">
      <c r="A1361" s="382"/>
      <c r="B1361" s="393"/>
      <c r="C1361" s="209" t="s">
        <v>558</v>
      </c>
      <c r="D1361" s="212">
        <f t="shared" si="226"/>
        <v>0</v>
      </c>
      <c r="E1361" s="212">
        <f>D1361/D1357*100</f>
        <v>0</v>
      </c>
      <c r="F1361" s="212">
        <f t="shared" si="226"/>
        <v>0</v>
      </c>
      <c r="G1361" s="212">
        <f>F1361/F1357*100</f>
        <v>0</v>
      </c>
      <c r="H1361" s="213" t="s">
        <v>84</v>
      </c>
    </row>
    <row r="1362" spans="1:8" ht="21.95" customHeight="1" x14ac:dyDescent="0.2">
      <c r="A1362" s="385" t="s">
        <v>517</v>
      </c>
      <c r="B1362" s="394" t="s">
        <v>612</v>
      </c>
      <c r="C1362" s="204" t="s">
        <v>554</v>
      </c>
      <c r="D1362" s="103">
        <f>D1363+D1364+D1365+D1366</f>
        <v>18558</v>
      </c>
      <c r="E1362" s="103">
        <f>E1363+E1364+E1365+E1366</f>
        <v>100</v>
      </c>
      <c r="F1362" s="103">
        <v>3763.4</v>
      </c>
      <c r="G1362" s="103">
        <f>G1363+G1364+G1365+G1366</f>
        <v>100</v>
      </c>
      <c r="H1362" s="6">
        <f>F1362/D1362*100-100</f>
        <v>-79.720875094298947</v>
      </c>
    </row>
    <row r="1363" spans="1:8" ht="21.95" customHeight="1" x14ac:dyDescent="0.2">
      <c r="A1363" s="385"/>
      <c r="B1363" s="394"/>
      <c r="C1363" s="204" t="s">
        <v>555</v>
      </c>
      <c r="D1363" s="240">
        <v>18558</v>
      </c>
      <c r="E1363" s="240">
        <f>D1363/D1362*100</f>
        <v>100</v>
      </c>
      <c r="F1363" s="240">
        <v>3763.4</v>
      </c>
      <c r="G1363" s="240">
        <f>F1363/F1362*100</f>
        <v>100</v>
      </c>
      <c r="H1363" s="6">
        <f>F1363/D1363*100-100</f>
        <v>-79.720875094298947</v>
      </c>
    </row>
    <row r="1364" spans="1:8" ht="21.95" customHeight="1" x14ac:dyDescent="0.2">
      <c r="A1364" s="385"/>
      <c r="B1364" s="394"/>
      <c r="C1364" s="204" t="s">
        <v>556</v>
      </c>
      <c r="D1364" s="103">
        <v>0</v>
      </c>
      <c r="E1364" s="117">
        <v>0</v>
      </c>
      <c r="F1364" s="117">
        <v>0</v>
      </c>
      <c r="G1364" s="117">
        <v>0</v>
      </c>
      <c r="H1364" s="48" t="s">
        <v>84</v>
      </c>
    </row>
    <row r="1365" spans="1:8" ht="21.95" customHeight="1" x14ac:dyDescent="0.2">
      <c r="A1365" s="385"/>
      <c r="B1365" s="394"/>
      <c r="C1365" s="204" t="s">
        <v>557</v>
      </c>
      <c r="D1365" s="103">
        <v>0</v>
      </c>
      <c r="E1365" s="117">
        <v>0</v>
      </c>
      <c r="F1365" s="117">
        <v>0</v>
      </c>
      <c r="G1365" s="117">
        <v>0</v>
      </c>
      <c r="H1365" s="48" t="s">
        <v>84</v>
      </c>
    </row>
    <row r="1366" spans="1:8" ht="21.95" customHeight="1" x14ac:dyDescent="0.2">
      <c r="A1366" s="385"/>
      <c r="B1366" s="394"/>
      <c r="C1366" s="204" t="s">
        <v>558</v>
      </c>
      <c r="D1366" s="103">
        <v>0</v>
      </c>
      <c r="E1366" s="117">
        <v>0</v>
      </c>
      <c r="F1366" s="117">
        <v>0</v>
      </c>
      <c r="G1366" s="117">
        <v>0</v>
      </c>
      <c r="H1366" s="48" t="s">
        <v>84</v>
      </c>
    </row>
    <row r="1367" spans="1:8" ht="21.95" customHeight="1" x14ac:dyDescent="0.2">
      <c r="A1367" s="385" t="s">
        <v>525</v>
      </c>
      <c r="B1367" s="394" t="s">
        <v>138</v>
      </c>
      <c r="C1367" s="204" t="s">
        <v>554</v>
      </c>
      <c r="D1367" s="103">
        <v>59429.9</v>
      </c>
      <c r="E1367" s="103">
        <f>E1368+E1369+E1370+E1371</f>
        <v>100</v>
      </c>
      <c r="F1367" s="103">
        <v>35943</v>
      </c>
      <c r="G1367" s="103">
        <f>G1368+G1369+G1370+G1371</f>
        <v>100</v>
      </c>
      <c r="H1367" s="6">
        <f>F1367/D1367*100-100</f>
        <v>-39.520342453882641</v>
      </c>
    </row>
    <row r="1368" spans="1:8" ht="21.95" customHeight="1" x14ac:dyDescent="0.2">
      <c r="A1368" s="385"/>
      <c r="B1368" s="394"/>
      <c r="C1368" s="204" t="s">
        <v>555</v>
      </c>
      <c r="D1368" s="240">
        <v>59429.9</v>
      </c>
      <c r="E1368" s="240">
        <f>D1368/D1367*100</f>
        <v>100</v>
      </c>
      <c r="F1368" s="240">
        <v>35943</v>
      </c>
      <c r="G1368" s="240">
        <f>F1368/F1367*100</f>
        <v>100</v>
      </c>
      <c r="H1368" s="6">
        <f>F1368/D1368*100-100</f>
        <v>-39.520342453882641</v>
      </c>
    </row>
    <row r="1369" spans="1:8" ht="21.95" customHeight="1" x14ac:dyDescent="0.2">
      <c r="A1369" s="385"/>
      <c r="B1369" s="394"/>
      <c r="C1369" s="204" t="s">
        <v>556</v>
      </c>
      <c r="D1369" s="103">
        <v>0</v>
      </c>
      <c r="E1369" s="117">
        <v>0</v>
      </c>
      <c r="F1369" s="117">
        <v>0</v>
      </c>
      <c r="G1369" s="117">
        <v>0</v>
      </c>
      <c r="H1369" s="48" t="s">
        <v>84</v>
      </c>
    </row>
    <row r="1370" spans="1:8" ht="21.95" customHeight="1" x14ac:dyDescent="0.2">
      <c r="A1370" s="385"/>
      <c r="B1370" s="394"/>
      <c r="C1370" s="204" t="s">
        <v>557</v>
      </c>
      <c r="D1370" s="103">
        <v>0</v>
      </c>
      <c r="E1370" s="117">
        <v>0</v>
      </c>
      <c r="F1370" s="117">
        <v>0</v>
      </c>
      <c r="G1370" s="117">
        <v>0</v>
      </c>
      <c r="H1370" s="48" t="s">
        <v>84</v>
      </c>
    </row>
    <row r="1371" spans="1:8" ht="21.95" customHeight="1" x14ac:dyDescent="0.2">
      <c r="A1371" s="385"/>
      <c r="B1371" s="394"/>
      <c r="C1371" s="204" t="s">
        <v>558</v>
      </c>
      <c r="D1371" s="103">
        <v>0</v>
      </c>
      <c r="E1371" s="117">
        <f>D1371/D1367*100</f>
        <v>0</v>
      </c>
      <c r="F1371" s="117">
        <v>0</v>
      </c>
      <c r="G1371" s="117">
        <f>F1371/F1367*100</f>
        <v>0</v>
      </c>
      <c r="H1371" s="48" t="s">
        <v>84</v>
      </c>
    </row>
    <row r="1372" spans="1:8" ht="21.95" customHeight="1" x14ac:dyDescent="0.2">
      <c r="A1372" s="385" t="s">
        <v>527</v>
      </c>
      <c r="B1372" s="394" t="s">
        <v>1057</v>
      </c>
      <c r="C1372" s="204" t="s">
        <v>554</v>
      </c>
      <c r="D1372" s="103">
        <f>D1373+D1374+D1375+D1376</f>
        <v>3351</v>
      </c>
      <c r="E1372" s="103">
        <f>E1373+E1374+E1375+E1376</f>
        <v>100</v>
      </c>
      <c r="F1372" s="103">
        <v>3350.5</v>
      </c>
      <c r="G1372" s="103">
        <f>G1373+G1374+G1375+G1376</f>
        <v>0</v>
      </c>
      <c r="H1372" s="6">
        <f>F1372/D1372*100-100</f>
        <v>-1.4920919128613264E-2</v>
      </c>
    </row>
    <row r="1373" spans="1:8" ht="21.95" customHeight="1" x14ac:dyDescent="0.2">
      <c r="A1373" s="385"/>
      <c r="B1373" s="394"/>
      <c r="C1373" s="204" t="s">
        <v>555</v>
      </c>
      <c r="D1373" s="240">
        <v>72</v>
      </c>
      <c r="E1373" s="240">
        <f>D1373/D1372*100</f>
        <v>2.1486123545210387</v>
      </c>
      <c r="F1373" s="240">
        <v>71.5</v>
      </c>
      <c r="G1373" s="240">
        <v>0</v>
      </c>
      <c r="H1373" s="6">
        <f t="shared" ref="H1373:H1375" si="227">F1373/D1373*100-100</f>
        <v>-0.69444444444444287</v>
      </c>
    </row>
    <row r="1374" spans="1:8" ht="21.95" customHeight="1" x14ac:dyDescent="0.2">
      <c r="A1374" s="385"/>
      <c r="B1374" s="394"/>
      <c r="C1374" s="204" t="s">
        <v>556</v>
      </c>
      <c r="D1374" s="103">
        <v>2590.4</v>
      </c>
      <c r="E1374" s="117">
        <f>D1374/D1372*100</f>
        <v>77.302297821545807</v>
      </c>
      <c r="F1374" s="117">
        <v>2590.4</v>
      </c>
      <c r="G1374" s="117">
        <v>0</v>
      </c>
      <c r="H1374" s="6">
        <f t="shared" si="227"/>
        <v>0</v>
      </c>
    </row>
    <row r="1375" spans="1:8" ht="21.95" customHeight="1" x14ac:dyDescent="0.2">
      <c r="A1375" s="385"/>
      <c r="B1375" s="394"/>
      <c r="C1375" s="204" t="s">
        <v>557</v>
      </c>
      <c r="D1375" s="103">
        <v>688.6</v>
      </c>
      <c r="E1375" s="117">
        <f>D1375/D1372*100</f>
        <v>20.549089823933155</v>
      </c>
      <c r="F1375" s="117">
        <v>688.6</v>
      </c>
      <c r="G1375" s="117">
        <v>0</v>
      </c>
      <c r="H1375" s="6">
        <f t="shared" si="227"/>
        <v>0</v>
      </c>
    </row>
    <row r="1376" spans="1:8" ht="21.95" customHeight="1" x14ac:dyDescent="0.2">
      <c r="A1376" s="385"/>
      <c r="B1376" s="394"/>
      <c r="C1376" s="204" t="s">
        <v>558</v>
      </c>
      <c r="D1376" s="103">
        <v>0</v>
      </c>
      <c r="E1376" s="117">
        <v>0</v>
      </c>
      <c r="F1376" s="117">
        <v>0</v>
      </c>
      <c r="G1376" s="117">
        <v>0</v>
      </c>
      <c r="H1376" s="6" t="s">
        <v>84</v>
      </c>
    </row>
    <row r="1377" spans="1:8" ht="21.95" customHeight="1" x14ac:dyDescent="0.2">
      <c r="A1377" s="385" t="s">
        <v>529</v>
      </c>
      <c r="B1377" s="394" t="s">
        <v>1107</v>
      </c>
      <c r="C1377" s="204" t="s">
        <v>554</v>
      </c>
      <c r="D1377" s="103">
        <f>D1378+D1379+D1380+D1381</f>
        <v>150</v>
      </c>
      <c r="E1377" s="103">
        <f>E1378+E1379+E1380+E1381</f>
        <v>100</v>
      </c>
      <c r="F1377" s="103">
        <v>150</v>
      </c>
      <c r="G1377" s="103">
        <f>G1378+G1379+G1380+G1381</f>
        <v>0</v>
      </c>
      <c r="H1377" s="6">
        <f>F1377/D1377*100-100</f>
        <v>0</v>
      </c>
    </row>
    <row r="1378" spans="1:8" ht="21.95" customHeight="1" x14ac:dyDescent="0.2">
      <c r="A1378" s="385"/>
      <c r="B1378" s="394"/>
      <c r="C1378" s="204" t="s">
        <v>555</v>
      </c>
      <c r="D1378" s="240">
        <v>150</v>
      </c>
      <c r="E1378" s="240">
        <f>D1378/D1377*100</f>
        <v>100</v>
      </c>
      <c r="F1378" s="240">
        <v>150</v>
      </c>
      <c r="G1378" s="240">
        <v>0</v>
      </c>
      <c r="H1378" s="6">
        <f>F1378/D1378*100-100</f>
        <v>0</v>
      </c>
    </row>
    <row r="1379" spans="1:8" ht="21.95" customHeight="1" x14ac:dyDescent="0.2">
      <c r="A1379" s="385"/>
      <c r="B1379" s="394"/>
      <c r="C1379" s="204" t="s">
        <v>556</v>
      </c>
      <c r="D1379" s="103">
        <v>0</v>
      </c>
      <c r="E1379" s="117">
        <f>D1379/D1377*100</f>
        <v>0</v>
      </c>
      <c r="F1379" s="117">
        <v>0</v>
      </c>
      <c r="G1379" s="117">
        <v>0</v>
      </c>
      <c r="H1379" s="6" t="s">
        <v>84</v>
      </c>
    </row>
    <row r="1380" spans="1:8" ht="21.95" customHeight="1" x14ac:dyDescent="0.2">
      <c r="A1380" s="385"/>
      <c r="B1380" s="394"/>
      <c r="C1380" s="204" t="s">
        <v>557</v>
      </c>
      <c r="D1380" s="103">
        <v>0</v>
      </c>
      <c r="E1380" s="117">
        <v>0</v>
      </c>
      <c r="F1380" s="117">
        <v>0</v>
      </c>
      <c r="G1380" s="117">
        <v>0</v>
      </c>
      <c r="H1380" s="6" t="s">
        <v>84</v>
      </c>
    </row>
    <row r="1381" spans="1:8" ht="21.95" customHeight="1" x14ac:dyDescent="0.2">
      <c r="A1381" s="385"/>
      <c r="B1381" s="394"/>
      <c r="C1381" s="204" t="s">
        <v>558</v>
      </c>
      <c r="D1381" s="103">
        <v>0</v>
      </c>
      <c r="E1381" s="117">
        <v>0</v>
      </c>
      <c r="F1381" s="117">
        <v>0</v>
      </c>
      <c r="G1381" s="117">
        <v>0</v>
      </c>
      <c r="H1381" s="48" t="s">
        <v>84</v>
      </c>
    </row>
    <row r="1382" spans="1:8" ht="21.95" hidden="1" customHeight="1" x14ac:dyDescent="0.2">
      <c r="A1382" s="385" t="s">
        <v>529</v>
      </c>
      <c r="B1382" s="394" t="s">
        <v>613</v>
      </c>
      <c r="C1382" s="204" t="s">
        <v>554</v>
      </c>
      <c r="D1382" s="103">
        <f>D1383+D1384+D1385+D1386</f>
        <v>0</v>
      </c>
      <c r="E1382" s="103" t="e">
        <f>E1383+E1384+E1385+E1386</f>
        <v>#DIV/0!</v>
      </c>
      <c r="F1382" s="103">
        <f>F1383+F1384+F1385+F1386</f>
        <v>0</v>
      </c>
      <c r="G1382" s="103" t="e">
        <f>G1383+G1384+G1385+G1386</f>
        <v>#DIV/0!</v>
      </c>
      <c r="H1382" s="6" t="e">
        <f>F1382/D1382*100-100</f>
        <v>#DIV/0!</v>
      </c>
    </row>
    <row r="1383" spans="1:8" ht="21.95" hidden="1" customHeight="1" x14ac:dyDescent="0.2">
      <c r="A1383" s="385"/>
      <c r="B1383" s="394"/>
      <c r="C1383" s="204" t="s">
        <v>555</v>
      </c>
      <c r="D1383" s="240"/>
      <c r="E1383" s="240" t="e">
        <f>D1383/D1382*100</f>
        <v>#DIV/0!</v>
      </c>
      <c r="F1383" s="240"/>
      <c r="G1383" s="240" t="e">
        <f>F1383/F1382*100</f>
        <v>#DIV/0!</v>
      </c>
      <c r="H1383" s="6" t="s">
        <v>84</v>
      </c>
    </row>
    <row r="1384" spans="1:8" ht="21.95" hidden="1" customHeight="1" x14ac:dyDescent="0.2">
      <c r="A1384" s="385"/>
      <c r="B1384" s="394"/>
      <c r="C1384" s="204" t="s">
        <v>556</v>
      </c>
      <c r="D1384" s="103"/>
      <c r="E1384" s="117">
        <v>0</v>
      </c>
      <c r="F1384" s="117"/>
      <c r="G1384" s="117">
        <v>0</v>
      </c>
      <c r="H1384" s="48" t="s">
        <v>84</v>
      </c>
    </row>
    <row r="1385" spans="1:8" ht="21.95" hidden="1" customHeight="1" x14ac:dyDescent="0.2">
      <c r="A1385" s="385"/>
      <c r="B1385" s="394"/>
      <c r="C1385" s="204" t="s">
        <v>557</v>
      </c>
      <c r="D1385" s="103"/>
      <c r="E1385" s="117" t="e">
        <f>D1385/D1382*100</f>
        <v>#DIV/0!</v>
      </c>
      <c r="F1385" s="117"/>
      <c r="G1385" s="117" t="e">
        <f>F1385/F1382*100</f>
        <v>#DIV/0!</v>
      </c>
      <c r="H1385" s="48">
        <v>0</v>
      </c>
    </row>
    <row r="1386" spans="1:8" ht="21.95" hidden="1" customHeight="1" x14ac:dyDescent="0.2">
      <c r="A1386" s="385"/>
      <c r="B1386" s="394"/>
      <c r="C1386" s="204" t="s">
        <v>558</v>
      </c>
      <c r="D1386" s="103"/>
      <c r="E1386" s="117">
        <v>0</v>
      </c>
      <c r="F1386" s="117"/>
      <c r="G1386" s="117">
        <v>0</v>
      </c>
      <c r="H1386" s="48" t="s">
        <v>84</v>
      </c>
    </row>
    <row r="1387" spans="1:8" ht="21.95" customHeight="1" x14ac:dyDescent="0.2">
      <c r="A1387" s="382" t="s">
        <v>530</v>
      </c>
      <c r="B1387" s="393" t="s">
        <v>1024</v>
      </c>
      <c r="C1387" s="209" t="s">
        <v>554</v>
      </c>
      <c r="D1387" s="212">
        <f>D1388+D1389+D1390+D1391</f>
        <v>3607.3</v>
      </c>
      <c r="E1387" s="212">
        <f>E1388+E1389+E1390+E1391</f>
        <v>100</v>
      </c>
      <c r="F1387" s="212">
        <v>558.29999999999995</v>
      </c>
      <c r="G1387" s="212">
        <f>G1388+G1389+G1390+G1391</f>
        <v>99.982088482894511</v>
      </c>
      <c r="H1387" s="213">
        <f>F1387/D1387*100-100</f>
        <v>-84.523050480969147</v>
      </c>
    </row>
    <row r="1388" spans="1:8" ht="21.95" customHeight="1" x14ac:dyDescent="0.2">
      <c r="A1388" s="382"/>
      <c r="B1388" s="393"/>
      <c r="C1388" s="209" t="s">
        <v>555</v>
      </c>
      <c r="D1388" s="212">
        <f>D1393+D1398+D1408</f>
        <v>1074</v>
      </c>
      <c r="E1388" s="212">
        <f>D1388/D1387*100</f>
        <v>29.772960385884179</v>
      </c>
      <c r="F1388" s="212">
        <v>317.2</v>
      </c>
      <c r="G1388" s="212">
        <f>F1388/F1387*100</f>
        <v>56.815332258642314</v>
      </c>
      <c r="H1388" s="213">
        <f>F1388/D1388*100-100</f>
        <v>-70.465549348230923</v>
      </c>
    </row>
    <row r="1389" spans="1:8" ht="21.95" customHeight="1" x14ac:dyDescent="0.2">
      <c r="A1389" s="382"/>
      <c r="B1389" s="393"/>
      <c r="C1389" s="209" t="s">
        <v>556</v>
      </c>
      <c r="D1389" s="212">
        <v>952.2</v>
      </c>
      <c r="E1389" s="212">
        <f>D1389/D1387*100</f>
        <v>26.39647381698223</v>
      </c>
      <c r="F1389" s="212">
        <v>190.4</v>
      </c>
      <c r="G1389" s="212">
        <f>F1389/F1387*100</f>
        <v>34.103528568869791</v>
      </c>
      <c r="H1389" s="213">
        <f>F1389/D1389*100-100</f>
        <v>-80.004200798151643</v>
      </c>
    </row>
    <row r="1390" spans="1:8" ht="21.95" customHeight="1" x14ac:dyDescent="0.2">
      <c r="A1390" s="382"/>
      <c r="B1390" s="393"/>
      <c r="C1390" s="209" t="s">
        <v>557</v>
      </c>
      <c r="D1390" s="212">
        <v>1581.1</v>
      </c>
      <c r="E1390" s="212">
        <f>D1390/D1387*100</f>
        <v>43.830565797133588</v>
      </c>
      <c r="F1390" s="212">
        <v>50.6</v>
      </c>
      <c r="G1390" s="212">
        <f>F1390/F1387*100</f>
        <v>9.0632276553824127</v>
      </c>
      <c r="H1390" s="213">
        <f>F1390/D1390*100-100</f>
        <v>-96.799696413889066</v>
      </c>
    </row>
    <row r="1391" spans="1:8" ht="21.95" customHeight="1" x14ac:dyDescent="0.2">
      <c r="A1391" s="382"/>
      <c r="B1391" s="393"/>
      <c r="C1391" s="209" t="s">
        <v>558</v>
      </c>
      <c r="D1391" s="212">
        <f>D1396+D1406+D1411</f>
        <v>0</v>
      </c>
      <c r="E1391" s="212">
        <v>0</v>
      </c>
      <c r="F1391" s="212">
        <f>F1396+F1406+F1411</f>
        <v>0</v>
      </c>
      <c r="G1391" s="212">
        <v>0</v>
      </c>
      <c r="H1391" s="213" t="s">
        <v>84</v>
      </c>
    </row>
    <row r="1392" spans="1:8" ht="21.95" customHeight="1" x14ac:dyDescent="0.2">
      <c r="A1392" s="385" t="s">
        <v>533</v>
      </c>
      <c r="B1392" s="413" t="s">
        <v>614</v>
      </c>
      <c r="C1392" s="204" t="s">
        <v>554</v>
      </c>
      <c r="D1392" s="103">
        <f>D1393+D1394+D1395+D1396</f>
        <v>200</v>
      </c>
      <c r="E1392" s="103">
        <f>D1392/D1392*100</f>
        <v>100</v>
      </c>
      <c r="F1392" s="103">
        <v>172.2</v>
      </c>
      <c r="G1392" s="103">
        <f>F1392/F1392*100</f>
        <v>100</v>
      </c>
      <c r="H1392" s="6">
        <f>F1392/D1392*100-100</f>
        <v>-13.900000000000006</v>
      </c>
    </row>
    <row r="1393" spans="1:8" ht="21.95" customHeight="1" x14ac:dyDescent="0.2">
      <c r="A1393" s="385"/>
      <c r="B1393" s="413"/>
      <c r="C1393" s="204" t="s">
        <v>555</v>
      </c>
      <c r="D1393" s="103">
        <v>200</v>
      </c>
      <c r="E1393" s="103">
        <f>D1393/D1392*100</f>
        <v>100</v>
      </c>
      <c r="F1393" s="103">
        <v>172.2</v>
      </c>
      <c r="G1393" s="103">
        <f>F1393/F1392*100</f>
        <v>100</v>
      </c>
      <c r="H1393" s="6">
        <f>F1393/D1393*100-100</f>
        <v>-13.900000000000006</v>
      </c>
    </row>
    <row r="1394" spans="1:8" ht="21.95" customHeight="1" x14ac:dyDescent="0.2">
      <c r="A1394" s="385"/>
      <c r="B1394" s="413"/>
      <c r="C1394" s="204" t="s">
        <v>556</v>
      </c>
      <c r="D1394" s="103">
        <v>0</v>
      </c>
      <c r="E1394" s="103">
        <v>0</v>
      </c>
      <c r="F1394" s="103">
        <v>0</v>
      </c>
      <c r="G1394" s="103">
        <v>0</v>
      </c>
      <c r="H1394" s="6" t="s">
        <v>84</v>
      </c>
    </row>
    <row r="1395" spans="1:8" ht="21.95" customHeight="1" x14ac:dyDescent="0.2">
      <c r="A1395" s="385"/>
      <c r="B1395" s="413"/>
      <c r="C1395" s="204" t="s">
        <v>557</v>
      </c>
      <c r="D1395" s="103">
        <v>0</v>
      </c>
      <c r="E1395" s="103">
        <f>D1395/D1392*100</f>
        <v>0</v>
      </c>
      <c r="F1395" s="103">
        <v>0</v>
      </c>
      <c r="G1395" s="103">
        <v>0</v>
      </c>
      <c r="H1395" s="6" t="s">
        <v>84</v>
      </c>
    </row>
    <row r="1396" spans="1:8" ht="21.95" customHeight="1" x14ac:dyDescent="0.2">
      <c r="A1396" s="385"/>
      <c r="B1396" s="413"/>
      <c r="C1396" s="204" t="s">
        <v>558</v>
      </c>
      <c r="D1396" s="103">
        <v>0</v>
      </c>
      <c r="E1396" s="103">
        <v>0</v>
      </c>
      <c r="F1396" s="103">
        <v>0</v>
      </c>
      <c r="G1396" s="103">
        <v>0</v>
      </c>
      <c r="H1396" s="6" t="s">
        <v>84</v>
      </c>
    </row>
    <row r="1397" spans="1:8" ht="21.95" customHeight="1" x14ac:dyDescent="0.2">
      <c r="A1397" s="385" t="s">
        <v>712</v>
      </c>
      <c r="B1397" s="413" t="s">
        <v>1106</v>
      </c>
      <c r="C1397" s="204" t="s">
        <v>554</v>
      </c>
      <c r="D1397" s="103">
        <f>D1398+D1399+D1400+D1401</f>
        <v>1931.3</v>
      </c>
      <c r="E1397" s="103">
        <f>D1397/D1397*100</f>
        <v>100</v>
      </c>
      <c r="F1397" s="103">
        <v>386.1</v>
      </c>
      <c r="G1397" s="103">
        <v>0</v>
      </c>
      <c r="H1397" s="6">
        <f>F1397/D1397*100-100</f>
        <v>-80.008284575156637</v>
      </c>
    </row>
    <row r="1398" spans="1:8" ht="21.95" customHeight="1" x14ac:dyDescent="0.2">
      <c r="A1398" s="385"/>
      <c r="B1398" s="413"/>
      <c r="C1398" s="204" t="s">
        <v>555</v>
      </c>
      <c r="D1398" s="103">
        <v>726</v>
      </c>
      <c r="E1398" s="103">
        <f>D1398/D1397*100</f>
        <v>37.591259773209757</v>
      </c>
      <c r="F1398" s="103">
        <v>145.1</v>
      </c>
      <c r="G1398" s="103">
        <v>0</v>
      </c>
      <c r="H1398" s="6">
        <f>F1398/D1398*100-100</f>
        <v>-80.013774104683193</v>
      </c>
    </row>
    <row r="1399" spans="1:8" ht="21.95" customHeight="1" x14ac:dyDescent="0.2">
      <c r="A1399" s="385"/>
      <c r="B1399" s="413"/>
      <c r="C1399" s="204" t="s">
        <v>556</v>
      </c>
      <c r="D1399" s="103">
        <v>952.2</v>
      </c>
      <c r="E1399" s="103">
        <v>0</v>
      </c>
      <c r="F1399" s="103">
        <v>190.43</v>
      </c>
      <c r="G1399" s="103">
        <v>0</v>
      </c>
      <c r="H1399" s="6" t="s">
        <v>84</v>
      </c>
    </row>
    <row r="1400" spans="1:8" ht="21.95" customHeight="1" x14ac:dyDescent="0.2">
      <c r="A1400" s="385"/>
      <c r="B1400" s="413"/>
      <c r="C1400" s="204" t="s">
        <v>557</v>
      </c>
      <c r="D1400" s="103">
        <v>253.1</v>
      </c>
      <c r="E1400" s="103">
        <f>D1400/D1397*100</f>
        <v>13.105162325894476</v>
      </c>
      <c r="F1400" s="103">
        <v>50.63</v>
      </c>
      <c r="G1400" s="103">
        <v>0</v>
      </c>
      <c r="H1400" s="6">
        <f>F1400/D1400*100-100</f>
        <v>-79.996048992493087</v>
      </c>
    </row>
    <row r="1401" spans="1:8" ht="21.95" customHeight="1" x14ac:dyDescent="0.2">
      <c r="A1401" s="385"/>
      <c r="B1401" s="413"/>
      <c r="C1401" s="204" t="s">
        <v>558</v>
      </c>
      <c r="D1401" s="103">
        <v>0</v>
      </c>
      <c r="E1401" s="103">
        <v>0</v>
      </c>
      <c r="F1401" s="103">
        <v>0</v>
      </c>
      <c r="G1401" s="103">
        <v>0</v>
      </c>
      <c r="H1401" s="6" t="s">
        <v>84</v>
      </c>
    </row>
    <row r="1402" spans="1:8" ht="21.95" hidden="1" customHeight="1" x14ac:dyDescent="0.2">
      <c r="A1402" s="385" t="s">
        <v>857</v>
      </c>
      <c r="B1402" s="413" t="s">
        <v>714</v>
      </c>
      <c r="C1402" s="204" t="s">
        <v>554</v>
      </c>
      <c r="D1402" s="103">
        <f>D1403+D1404+D1405+D1406</f>
        <v>0</v>
      </c>
      <c r="E1402" s="103">
        <v>0</v>
      </c>
      <c r="F1402" s="103">
        <f>F1403+F1404+F1405+F1406</f>
        <v>0</v>
      </c>
      <c r="G1402" s="103">
        <v>0</v>
      </c>
      <c r="H1402" s="6" t="s">
        <v>84</v>
      </c>
    </row>
    <row r="1403" spans="1:8" ht="21.95" hidden="1" customHeight="1" x14ac:dyDescent="0.2">
      <c r="A1403" s="385"/>
      <c r="B1403" s="413"/>
      <c r="C1403" s="204" t="s">
        <v>555</v>
      </c>
      <c r="D1403" s="103">
        <v>0</v>
      </c>
      <c r="E1403" s="103">
        <v>0</v>
      </c>
      <c r="F1403" s="103">
        <v>0</v>
      </c>
      <c r="G1403" s="103">
        <v>0</v>
      </c>
      <c r="H1403" s="6" t="s">
        <v>84</v>
      </c>
    </row>
    <row r="1404" spans="1:8" ht="21.95" hidden="1" customHeight="1" x14ac:dyDescent="0.2">
      <c r="A1404" s="385"/>
      <c r="B1404" s="413"/>
      <c r="C1404" s="204" t="s">
        <v>556</v>
      </c>
      <c r="D1404" s="103">
        <v>0</v>
      </c>
      <c r="E1404" s="103">
        <v>0</v>
      </c>
      <c r="F1404" s="103">
        <v>0</v>
      </c>
      <c r="G1404" s="103">
        <v>0</v>
      </c>
      <c r="H1404" s="6" t="s">
        <v>84</v>
      </c>
    </row>
    <row r="1405" spans="1:8" ht="21.95" hidden="1" customHeight="1" x14ac:dyDescent="0.2">
      <c r="A1405" s="385"/>
      <c r="B1405" s="413"/>
      <c r="C1405" s="204" t="s">
        <v>557</v>
      </c>
      <c r="D1405" s="103">
        <v>0</v>
      </c>
      <c r="E1405" s="103">
        <v>0</v>
      </c>
      <c r="F1405" s="103">
        <v>0</v>
      </c>
      <c r="G1405" s="103">
        <v>0</v>
      </c>
      <c r="H1405" s="6" t="s">
        <v>84</v>
      </c>
    </row>
    <row r="1406" spans="1:8" ht="21.95" hidden="1" customHeight="1" x14ac:dyDescent="0.2">
      <c r="A1406" s="385"/>
      <c r="B1406" s="413"/>
      <c r="C1406" s="204" t="s">
        <v>558</v>
      </c>
      <c r="D1406" s="103">
        <v>0</v>
      </c>
      <c r="E1406" s="103">
        <v>0</v>
      </c>
      <c r="F1406" s="103">
        <v>0</v>
      </c>
      <c r="G1406" s="103">
        <v>0</v>
      </c>
      <c r="H1406" s="6" t="s">
        <v>84</v>
      </c>
    </row>
    <row r="1407" spans="1:8" ht="21.95" customHeight="1" x14ac:dyDescent="0.2">
      <c r="A1407" s="385" t="s">
        <v>857</v>
      </c>
      <c r="B1407" s="413" t="s">
        <v>1058</v>
      </c>
      <c r="C1407" s="204" t="s">
        <v>554</v>
      </c>
      <c r="D1407" s="103">
        <f>D1408+D1409+D1410+D1411</f>
        <v>1476</v>
      </c>
      <c r="E1407" s="103">
        <f>E1408+E1409+E1410+E1411</f>
        <v>100</v>
      </c>
      <c r="F1407" s="103">
        <v>0</v>
      </c>
      <c r="G1407" s="103">
        <v>0</v>
      </c>
      <c r="H1407" s="6">
        <f>F1407/D1407*100-100</f>
        <v>-100</v>
      </c>
    </row>
    <row r="1408" spans="1:8" ht="21.95" customHeight="1" x14ac:dyDescent="0.2">
      <c r="A1408" s="385"/>
      <c r="B1408" s="413"/>
      <c r="C1408" s="204" t="s">
        <v>555</v>
      </c>
      <c r="D1408" s="103">
        <v>148</v>
      </c>
      <c r="E1408" s="103">
        <f>D1408/D1407*100</f>
        <v>10.027100271002711</v>
      </c>
      <c r="F1408" s="103">
        <v>0</v>
      </c>
      <c r="G1408" s="103">
        <v>0</v>
      </c>
      <c r="H1408" s="6">
        <f t="shared" ref="H1408:H1410" si="228">F1408/D1408*100-100</f>
        <v>-100</v>
      </c>
    </row>
    <row r="1409" spans="1:8" ht="21.95" customHeight="1" x14ac:dyDescent="0.2">
      <c r="A1409" s="385"/>
      <c r="B1409" s="413"/>
      <c r="C1409" s="204" t="s">
        <v>556</v>
      </c>
      <c r="D1409" s="103">
        <v>0</v>
      </c>
      <c r="E1409" s="103">
        <f>D1409/D1407*100</f>
        <v>0</v>
      </c>
      <c r="F1409" s="103">
        <v>0</v>
      </c>
      <c r="G1409" s="103">
        <v>0</v>
      </c>
      <c r="H1409" s="6" t="s">
        <v>84</v>
      </c>
    </row>
    <row r="1410" spans="1:8" ht="21.95" customHeight="1" x14ac:dyDescent="0.2">
      <c r="A1410" s="385"/>
      <c r="B1410" s="413"/>
      <c r="C1410" s="204" t="s">
        <v>557</v>
      </c>
      <c r="D1410" s="103">
        <v>1328</v>
      </c>
      <c r="E1410" s="103">
        <f>D1410/D1407*100</f>
        <v>89.972899728997291</v>
      </c>
      <c r="F1410" s="103">
        <v>0</v>
      </c>
      <c r="G1410" s="103">
        <v>0</v>
      </c>
      <c r="H1410" s="6">
        <f t="shared" si="228"/>
        <v>-100</v>
      </c>
    </row>
    <row r="1411" spans="1:8" ht="21.95" customHeight="1" x14ac:dyDescent="0.2">
      <c r="A1411" s="385"/>
      <c r="B1411" s="413"/>
      <c r="C1411" s="204" t="s">
        <v>558</v>
      </c>
      <c r="D1411" s="103">
        <v>0</v>
      </c>
      <c r="E1411" s="103">
        <f>D1411/D1407*100</f>
        <v>0</v>
      </c>
      <c r="F1411" s="103">
        <v>0</v>
      </c>
      <c r="G1411" s="103">
        <v>0</v>
      </c>
      <c r="H1411" s="6" t="s">
        <v>84</v>
      </c>
    </row>
    <row r="1412" spans="1:8" ht="21.95" customHeight="1" x14ac:dyDescent="0.2">
      <c r="A1412" s="382" t="s">
        <v>537</v>
      </c>
      <c r="B1412" s="393" t="s">
        <v>1025</v>
      </c>
      <c r="C1412" s="209" t="s">
        <v>554</v>
      </c>
      <c r="D1412" s="212">
        <v>24893.7</v>
      </c>
      <c r="E1412" s="212">
        <f>E1413+E1414+E1415+E1416</f>
        <v>100</v>
      </c>
      <c r="F1412" s="212">
        <v>17411.099999999999</v>
      </c>
      <c r="G1412" s="212">
        <f>G1413+G1414+G1415+G1416</f>
        <v>100.00000000000001</v>
      </c>
      <c r="H1412" s="213">
        <f>F1412/D1412*100-100</f>
        <v>-30.058207498282712</v>
      </c>
    </row>
    <row r="1413" spans="1:8" ht="21.95" customHeight="1" x14ac:dyDescent="0.2">
      <c r="A1413" s="382"/>
      <c r="B1413" s="393"/>
      <c r="C1413" s="209" t="s">
        <v>555</v>
      </c>
      <c r="D1413" s="212">
        <v>23730</v>
      </c>
      <c r="E1413" s="212">
        <f>D1413/D1412*100</f>
        <v>95.325323274563445</v>
      </c>
      <c r="F1413" s="212">
        <v>15825</v>
      </c>
      <c r="G1413" s="252">
        <f>F1413/F1412*100</f>
        <v>90.890294122714835</v>
      </c>
      <c r="H1413" s="213">
        <f t="shared" ref="H1413:H1426" si="229">F1413/D1413*100-100</f>
        <v>-33.312262958280655</v>
      </c>
    </row>
    <row r="1414" spans="1:8" ht="21.95" customHeight="1" x14ac:dyDescent="0.2">
      <c r="A1414" s="382"/>
      <c r="B1414" s="393"/>
      <c r="C1414" s="209" t="s">
        <v>556</v>
      </c>
      <c r="D1414" s="212">
        <f t="shared" ref="D1414:D1415" si="230">D1419+D1424</f>
        <v>0</v>
      </c>
      <c r="E1414" s="212">
        <v>0</v>
      </c>
      <c r="F1414" s="212">
        <f>F1419+F1424</f>
        <v>0</v>
      </c>
      <c r="G1414" s="212">
        <v>0</v>
      </c>
      <c r="H1414" s="213" t="s">
        <v>84</v>
      </c>
    </row>
    <row r="1415" spans="1:8" ht="21.95" customHeight="1" x14ac:dyDescent="0.2">
      <c r="A1415" s="382"/>
      <c r="B1415" s="393"/>
      <c r="C1415" s="209" t="s">
        <v>557</v>
      </c>
      <c r="D1415" s="212">
        <f t="shared" si="230"/>
        <v>0</v>
      </c>
      <c r="E1415" s="212">
        <v>0</v>
      </c>
      <c r="F1415" s="212">
        <f>F1420+F1425</f>
        <v>0</v>
      </c>
      <c r="G1415" s="212">
        <v>0</v>
      </c>
      <c r="H1415" s="213" t="s">
        <v>84</v>
      </c>
    </row>
    <row r="1416" spans="1:8" ht="21.95" customHeight="1" x14ac:dyDescent="0.2">
      <c r="A1416" s="382"/>
      <c r="B1416" s="393"/>
      <c r="C1416" s="209" t="s">
        <v>558</v>
      </c>
      <c r="D1416" s="212">
        <v>1163.7</v>
      </c>
      <c r="E1416" s="212">
        <f>D1416/D1412*100</f>
        <v>4.6746767254365569</v>
      </c>
      <c r="F1416" s="212">
        <f>F1421+F1426</f>
        <v>1586.1</v>
      </c>
      <c r="G1416" s="212">
        <f>F1416/F1412*100</f>
        <v>9.1097058772851813</v>
      </c>
      <c r="H1416" s="213">
        <f t="shared" si="229"/>
        <v>36.298014952307284</v>
      </c>
    </row>
    <row r="1417" spans="1:8" ht="21.95" customHeight="1" x14ac:dyDescent="0.2">
      <c r="A1417" s="385" t="s">
        <v>539</v>
      </c>
      <c r="B1417" s="394" t="s">
        <v>100</v>
      </c>
      <c r="C1417" s="204" t="s">
        <v>554</v>
      </c>
      <c r="D1417" s="103">
        <v>13018</v>
      </c>
      <c r="E1417" s="103">
        <v>100</v>
      </c>
      <c r="F1417" s="103">
        <v>9602.2000000000007</v>
      </c>
      <c r="G1417" s="103">
        <f>F1417/F1417*100</f>
        <v>100</v>
      </c>
      <c r="H1417" s="6">
        <f t="shared" si="229"/>
        <v>-26.239053618067288</v>
      </c>
    </row>
    <row r="1418" spans="1:8" ht="21.95" customHeight="1" x14ac:dyDescent="0.2">
      <c r="A1418" s="385"/>
      <c r="B1418" s="394"/>
      <c r="C1418" s="204" t="s">
        <v>555</v>
      </c>
      <c r="D1418" s="240">
        <v>13018</v>
      </c>
      <c r="E1418" s="240">
        <f>D1418/D1417*100</f>
        <v>100</v>
      </c>
      <c r="F1418" s="103">
        <v>9602.2000000000007</v>
      </c>
      <c r="G1418" s="240">
        <f>F1418/F1417*100</f>
        <v>100</v>
      </c>
      <c r="H1418" s="6">
        <f t="shared" si="229"/>
        <v>-26.239053618067288</v>
      </c>
    </row>
    <row r="1419" spans="1:8" ht="21.95" customHeight="1" x14ac:dyDescent="0.2">
      <c r="A1419" s="385"/>
      <c r="B1419" s="394"/>
      <c r="C1419" s="204" t="s">
        <v>556</v>
      </c>
      <c r="D1419" s="103">
        <v>0</v>
      </c>
      <c r="E1419" s="103">
        <v>0</v>
      </c>
      <c r="F1419" s="103">
        <v>0</v>
      </c>
      <c r="G1419" s="103">
        <v>0</v>
      </c>
      <c r="H1419" s="6" t="s">
        <v>84</v>
      </c>
    </row>
    <row r="1420" spans="1:8" ht="21.95" customHeight="1" x14ac:dyDescent="0.2">
      <c r="A1420" s="385"/>
      <c r="B1420" s="394"/>
      <c r="C1420" s="204" t="s">
        <v>557</v>
      </c>
      <c r="D1420" s="103">
        <v>0</v>
      </c>
      <c r="E1420" s="103">
        <v>0</v>
      </c>
      <c r="F1420" s="103">
        <v>0</v>
      </c>
      <c r="G1420" s="103">
        <v>0</v>
      </c>
      <c r="H1420" s="6" t="s">
        <v>84</v>
      </c>
    </row>
    <row r="1421" spans="1:8" ht="21.95" customHeight="1" x14ac:dyDescent="0.2">
      <c r="A1421" s="385"/>
      <c r="B1421" s="394"/>
      <c r="C1421" s="204" t="s">
        <v>558</v>
      </c>
      <c r="D1421" s="103">
        <f>D1431</f>
        <v>0</v>
      </c>
      <c r="E1421" s="103">
        <f>D1421/D1417</f>
        <v>0</v>
      </c>
      <c r="F1421" s="103">
        <f t="shared" ref="F1421:G1421" si="231">F1431</f>
        <v>0</v>
      </c>
      <c r="G1421" s="103">
        <f t="shared" si="231"/>
        <v>0</v>
      </c>
      <c r="H1421" s="6" t="s">
        <v>84</v>
      </c>
    </row>
    <row r="1422" spans="1:8" ht="21.95" customHeight="1" x14ac:dyDescent="0.2">
      <c r="A1422" s="385" t="s">
        <v>542</v>
      </c>
      <c r="B1422" s="394" t="s">
        <v>138</v>
      </c>
      <c r="C1422" s="204" t="s">
        <v>554</v>
      </c>
      <c r="D1422" s="103">
        <v>11875.7</v>
      </c>
      <c r="E1422" s="103">
        <f t="shared" ref="E1422" si="232">E1423+E1424+E1425+E1426</f>
        <v>100</v>
      </c>
      <c r="F1422" s="103">
        <v>7808.9</v>
      </c>
      <c r="G1422" s="103">
        <f>G1423+G1424+G1425+G1426</f>
        <v>100.00000000000001</v>
      </c>
      <c r="H1422" s="6">
        <f t="shared" si="229"/>
        <v>-34.244718206084698</v>
      </c>
    </row>
    <row r="1423" spans="1:8" ht="21.95" customHeight="1" x14ac:dyDescent="0.2">
      <c r="A1423" s="385"/>
      <c r="B1423" s="394"/>
      <c r="C1423" s="204" t="s">
        <v>555</v>
      </c>
      <c r="D1423" s="103">
        <v>10712</v>
      </c>
      <c r="E1423" s="103">
        <f>D1423/D1422*100</f>
        <v>90.200998677972663</v>
      </c>
      <c r="F1423" s="103">
        <v>6222.8</v>
      </c>
      <c r="G1423" s="103">
        <f>F1423/F1422*100</f>
        <v>79.68856048867319</v>
      </c>
      <c r="H1423" s="6">
        <f t="shared" si="229"/>
        <v>-41.908140403286033</v>
      </c>
    </row>
    <row r="1424" spans="1:8" ht="21.95" customHeight="1" x14ac:dyDescent="0.2">
      <c r="A1424" s="385"/>
      <c r="B1424" s="394"/>
      <c r="C1424" s="204" t="s">
        <v>556</v>
      </c>
      <c r="D1424" s="103">
        <v>0</v>
      </c>
      <c r="E1424" s="103">
        <v>0</v>
      </c>
      <c r="F1424" s="103">
        <v>0</v>
      </c>
      <c r="G1424" s="103">
        <v>0</v>
      </c>
      <c r="H1424" s="6" t="s">
        <v>84</v>
      </c>
    </row>
    <row r="1425" spans="1:8" ht="21.95" customHeight="1" x14ac:dyDescent="0.2">
      <c r="A1425" s="385"/>
      <c r="B1425" s="394"/>
      <c r="C1425" s="204" t="s">
        <v>557</v>
      </c>
      <c r="D1425" s="103">
        <v>0</v>
      </c>
      <c r="E1425" s="103">
        <v>0</v>
      </c>
      <c r="F1425" s="103">
        <v>0</v>
      </c>
      <c r="G1425" s="103">
        <v>0</v>
      </c>
      <c r="H1425" s="6" t="s">
        <v>84</v>
      </c>
    </row>
    <row r="1426" spans="1:8" ht="21.95" customHeight="1" x14ac:dyDescent="0.2">
      <c r="A1426" s="385"/>
      <c r="B1426" s="394"/>
      <c r="C1426" s="204" t="s">
        <v>558</v>
      </c>
      <c r="D1426" s="103">
        <v>1163.7</v>
      </c>
      <c r="E1426" s="103">
        <f>D1426/D1422*100</f>
        <v>9.7990013220273333</v>
      </c>
      <c r="F1426" s="103">
        <v>1586.1</v>
      </c>
      <c r="G1426" s="103">
        <f>F1426/F1422*100</f>
        <v>20.311439511326821</v>
      </c>
      <c r="H1426" s="6">
        <f t="shared" si="229"/>
        <v>36.298014952307284</v>
      </c>
    </row>
    <row r="1427" spans="1:8" ht="21.95" hidden="1" customHeight="1" x14ac:dyDescent="0.2">
      <c r="A1427" s="387" t="s">
        <v>1056</v>
      </c>
      <c r="B1427" s="424" t="s">
        <v>1059</v>
      </c>
      <c r="C1427" s="204" t="s">
        <v>554</v>
      </c>
      <c r="D1427" s="103"/>
      <c r="E1427" s="103"/>
      <c r="F1427" s="103"/>
      <c r="G1427" s="103"/>
      <c r="H1427" s="6"/>
    </row>
    <row r="1428" spans="1:8" ht="21.95" hidden="1" customHeight="1" x14ac:dyDescent="0.2">
      <c r="A1428" s="388"/>
      <c r="B1428" s="425"/>
      <c r="C1428" s="204" t="s">
        <v>555</v>
      </c>
      <c r="D1428" s="103"/>
      <c r="E1428" s="103"/>
      <c r="F1428" s="103"/>
      <c r="G1428" s="103"/>
      <c r="H1428" s="6"/>
    </row>
    <row r="1429" spans="1:8" ht="21.95" hidden="1" customHeight="1" x14ac:dyDescent="0.2">
      <c r="A1429" s="388"/>
      <c r="B1429" s="425"/>
      <c r="C1429" s="204" t="s">
        <v>556</v>
      </c>
      <c r="D1429" s="103"/>
      <c r="E1429" s="103"/>
      <c r="F1429" s="103"/>
      <c r="G1429" s="103"/>
      <c r="H1429" s="6"/>
    </row>
    <row r="1430" spans="1:8" ht="21.95" hidden="1" customHeight="1" x14ac:dyDescent="0.2">
      <c r="A1430" s="388"/>
      <c r="B1430" s="425"/>
      <c r="C1430" s="204" t="s">
        <v>557</v>
      </c>
      <c r="D1430" s="103"/>
      <c r="E1430" s="103"/>
      <c r="F1430" s="103"/>
      <c r="G1430" s="103"/>
      <c r="H1430" s="6"/>
    </row>
    <row r="1431" spans="1:8" ht="21.95" hidden="1" customHeight="1" x14ac:dyDescent="0.2">
      <c r="A1431" s="389"/>
      <c r="B1431" s="426"/>
      <c r="C1431" s="204" t="s">
        <v>558</v>
      </c>
      <c r="D1431" s="103"/>
      <c r="E1431" s="103"/>
      <c r="F1431" s="103"/>
      <c r="G1431" s="103"/>
      <c r="H1431" s="6"/>
    </row>
    <row r="1432" spans="1:8" ht="21.95" customHeight="1" x14ac:dyDescent="0.2">
      <c r="A1432" s="373" t="s">
        <v>543</v>
      </c>
      <c r="B1432" s="379" t="s">
        <v>1181</v>
      </c>
      <c r="C1432" s="218" t="s">
        <v>607</v>
      </c>
      <c r="D1432" s="125">
        <f>D1433+D1434+D1435+D1436</f>
        <v>207674.64</v>
      </c>
      <c r="E1432" s="125">
        <f>E1434+E1435+E1436</f>
        <v>100</v>
      </c>
      <c r="F1432" s="125">
        <f>F1433+F1434+F1435+F1436</f>
        <v>100</v>
      </c>
      <c r="G1432" s="125">
        <f>G1434+G1435+G1436</f>
        <v>100</v>
      </c>
      <c r="H1432" s="105">
        <f>F1432/D1432*100-100</f>
        <v>-99.951847755700939</v>
      </c>
    </row>
    <row r="1433" spans="1:8" ht="21.95" customHeight="1" x14ac:dyDescent="0.2">
      <c r="A1433" s="373"/>
      <c r="B1433" s="379"/>
      <c r="C1433" s="218" t="s">
        <v>555</v>
      </c>
      <c r="D1433" s="125">
        <v>0</v>
      </c>
      <c r="E1433" s="125">
        <v>0</v>
      </c>
      <c r="F1433" s="125">
        <v>0</v>
      </c>
      <c r="G1433" s="125">
        <v>0</v>
      </c>
      <c r="H1433" s="105" t="s">
        <v>84</v>
      </c>
    </row>
    <row r="1434" spans="1:8" ht="21.95" customHeight="1" x14ac:dyDescent="0.2">
      <c r="A1434" s="373"/>
      <c r="B1434" s="379"/>
      <c r="C1434" s="218" t="s">
        <v>556</v>
      </c>
      <c r="D1434" s="125">
        <f>D1444+D1449+D1454+D1459+D1464</f>
        <v>121060.59</v>
      </c>
      <c r="E1434" s="125">
        <f>D1434/D1432*100</f>
        <v>58.293391046687262</v>
      </c>
      <c r="F1434" s="125">
        <f>F1444+F1449+F1454+F1459+F1464</f>
        <v>0</v>
      </c>
      <c r="G1434" s="125">
        <f>F1434/F1432*100</f>
        <v>0</v>
      </c>
      <c r="H1434" s="105">
        <f t="shared" ref="H1434:H1436" si="233">F1434/D1434*100-100</f>
        <v>-100</v>
      </c>
    </row>
    <row r="1435" spans="1:8" ht="21.95" customHeight="1" x14ac:dyDescent="0.2">
      <c r="A1435" s="373"/>
      <c r="B1435" s="379"/>
      <c r="C1435" s="218" t="s">
        <v>557</v>
      </c>
      <c r="D1435" s="125">
        <f t="shared" ref="D1435:F1436" si="234">D1445+D1450+D1455+D1460+D1465</f>
        <v>60530.289999999994</v>
      </c>
      <c r="E1435" s="125">
        <f>D1435/D1432*100</f>
        <v>29.146693115731409</v>
      </c>
      <c r="F1435" s="125">
        <f t="shared" si="234"/>
        <v>0</v>
      </c>
      <c r="G1435" s="125">
        <f>F1435/F1432*100</f>
        <v>0</v>
      </c>
      <c r="H1435" s="105">
        <f t="shared" si="233"/>
        <v>-100</v>
      </c>
    </row>
    <row r="1436" spans="1:8" ht="21.95" customHeight="1" x14ac:dyDescent="0.2">
      <c r="A1436" s="373"/>
      <c r="B1436" s="379"/>
      <c r="C1436" s="218" t="s">
        <v>558</v>
      </c>
      <c r="D1436" s="125">
        <f t="shared" si="234"/>
        <v>26083.759999999998</v>
      </c>
      <c r="E1436" s="125">
        <f>D1436/D1432*100</f>
        <v>12.559915837581324</v>
      </c>
      <c r="F1436" s="125">
        <f t="shared" si="234"/>
        <v>100</v>
      </c>
      <c r="G1436" s="125">
        <f>F1436/F1432*100</f>
        <v>100</v>
      </c>
      <c r="H1436" s="105">
        <f t="shared" si="233"/>
        <v>-99.616619689799322</v>
      </c>
    </row>
    <row r="1437" spans="1:8" s="39" customFormat="1" ht="21.95" hidden="1" customHeight="1" x14ac:dyDescent="0.2">
      <c r="A1437" s="385" t="s">
        <v>544</v>
      </c>
      <c r="B1437" s="394" t="s">
        <v>933</v>
      </c>
      <c r="C1437" s="204" t="s">
        <v>554</v>
      </c>
      <c r="D1437" s="103"/>
      <c r="E1437" s="103"/>
      <c r="F1437" s="103"/>
      <c r="G1437" s="103"/>
      <c r="H1437" s="6"/>
    </row>
    <row r="1438" spans="1:8" s="39" customFormat="1" ht="21.95" hidden="1" customHeight="1" x14ac:dyDescent="0.2">
      <c r="A1438" s="385"/>
      <c r="B1438" s="394"/>
      <c r="C1438" s="204" t="s">
        <v>555</v>
      </c>
      <c r="D1438" s="240"/>
      <c r="E1438" s="240"/>
      <c r="F1438" s="240"/>
      <c r="G1438" s="240"/>
      <c r="H1438" s="6"/>
    </row>
    <row r="1439" spans="1:8" s="39" customFormat="1" ht="21.95" hidden="1" customHeight="1" x14ac:dyDescent="0.2">
      <c r="A1439" s="385"/>
      <c r="B1439" s="394"/>
      <c r="C1439" s="204" t="s">
        <v>556</v>
      </c>
      <c r="D1439" s="103"/>
      <c r="E1439" s="103"/>
      <c r="F1439" s="103"/>
      <c r="G1439" s="240"/>
      <c r="H1439" s="6"/>
    </row>
    <row r="1440" spans="1:8" s="39" customFormat="1" ht="21.95" hidden="1" customHeight="1" x14ac:dyDescent="0.2">
      <c r="A1440" s="385"/>
      <c r="B1440" s="394"/>
      <c r="C1440" s="204" t="s">
        <v>557</v>
      </c>
      <c r="D1440" s="103"/>
      <c r="E1440" s="103"/>
      <c r="F1440" s="103"/>
      <c r="G1440" s="240"/>
      <c r="H1440" s="6"/>
    </row>
    <row r="1441" spans="1:8" s="39" customFormat="1" ht="21.95" hidden="1" customHeight="1" x14ac:dyDescent="0.2">
      <c r="A1441" s="385"/>
      <c r="B1441" s="394"/>
      <c r="C1441" s="204" t="s">
        <v>558</v>
      </c>
      <c r="D1441" s="103"/>
      <c r="E1441" s="103"/>
      <c r="F1441" s="103"/>
      <c r="G1441" s="240"/>
      <c r="H1441" s="6"/>
    </row>
    <row r="1442" spans="1:8" s="39" customFormat="1" ht="21.95" customHeight="1" x14ac:dyDescent="0.2">
      <c r="A1442" s="385" t="s">
        <v>544</v>
      </c>
      <c r="B1442" s="394" t="s">
        <v>934</v>
      </c>
      <c r="C1442" s="204" t="s">
        <v>554</v>
      </c>
      <c r="D1442" s="103">
        <f>D1443+D1444+D1445+D1446</f>
        <v>5907</v>
      </c>
      <c r="E1442" s="103">
        <v>100</v>
      </c>
      <c r="F1442" s="103">
        <f>F1443+F1444+F1445+F1446</f>
        <v>100</v>
      </c>
      <c r="G1442" s="103">
        <v>100</v>
      </c>
      <c r="H1442" s="6">
        <f>F1442/D1442*100-100</f>
        <v>-98.307093279160313</v>
      </c>
    </row>
    <row r="1443" spans="1:8" s="39" customFormat="1" ht="21.95" customHeight="1" x14ac:dyDescent="0.2">
      <c r="A1443" s="385"/>
      <c r="B1443" s="394"/>
      <c r="C1443" s="204" t="s">
        <v>555</v>
      </c>
      <c r="D1443" s="103">
        <v>0</v>
      </c>
      <c r="E1443" s="240">
        <v>0</v>
      </c>
      <c r="F1443" s="103">
        <v>0</v>
      </c>
      <c r="G1443" s="240">
        <v>0</v>
      </c>
      <c r="H1443" s="6" t="s">
        <v>84</v>
      </c>
    </row>
    <row r="1444" spans="1:8" s="39" customFormat="1" ht="33" customHeight="1" x14ac:dyDescent="0.2">
      <c r="A1444" s="385"/>
      <c r="B1444" s="394"/>
      <c r="C1444" s="204" t="s">
        <v>556</v>
      </c>
      <c r="D1444" s="103">
        <v>0</v>
      </c>
      <c r="E1444" s="103">
        <v>0</v>
      </c>
      <c r="F1444" s="103">
        <v>0</v>
      </c>
      <c r="G1444" s="103">
        <v>0</v>
      </c>
      <c r="H1444" s="6" t="s">
        <v>84</v>
      </c>
    </row>
    <row r="1445" spans="1:8" s="39" customFormat="1" ht="37.5" customHeight="1" x14ac:dyDescent="0.2">
      <c r="A1445" s="385"/>
      <c r="B1445" s="394"/>
      <c r="C1445" s="204" t="s">
        <v>557</v>
      </c>
      <c r="D1445" s="103">
        <v>0</v>
      </c>
      <c r="E1445" s="103">
        <v>0</v>
      </c>
      <c r="F1445" s="103">
        <v>0</v>
      </c>
      <c r="G1445" s="103">
        <v>0</v>
      </c>
      <c r="H1445" s="6" t="s">
        <v>84</v>
      </c>
    </row>
    <row r="1446" spans="1:8" s="39" customFormat="1" ht="52.5" customHeight="1" x14ac:dyDescent="0.2">
      <c r="A1446" s="385"/>
      <c r="B1446" s="394"/>
      <c r="C1446" s="204" t="s">
        <v>558</v>
      </c>
      <c r="D1446" s="103">
        <v>5907</v>
      </c>
      <c r="E1446" s="103">
        <f>D1446/D1442*100</f>
        <v>100</v>
      </c>
      <c r="F1446" s="103">
        <v>100</v>
      </c>
      <c r="G1446" s="103">
        <f>F1446/F1442*100</f>
        <v>100</v>
      </c>
      <c r="H1446" s="6">
        <f>F1446/D1446*100-100</f>
        <v>-98.307093279160313</v>
      </c>
    </row>
    <row r="1447" spans="1:8" s="39" customFormat="1" ht="21.95" customHeight="1" x14ac:dyDescent="0.2">
      <c r="A1447" s="387" t="s">
        <v>545</v>
      </c>
      <c r="B1447" s="394" t="s">
        <v>1182</v>
      </c>
      <c r="C1447" s="204" t="s">
        <v>554</v>
      </c>
      <c r="D1447" s="103">
        <f>D1448+D1449+D1450+D1451</f>
        <v>24859.13</v>
      </c>
      <c r="E1447" s="103">
        <f>E1448+E1449+E1450+E1451</f>
        <v>99.999999999999986</v>
      </c>
      <c r="F1447" s="103">
        <v>0</v>
      </c>
      <c r="G1447" s="103">
        <v>0</v>
      </c>
      <c r="H1447" s="6">
        <f>F1447/D1447*100-100</f>
        <v>-100</v>
      </c>
    </row>
    <row r="1448" spans="1:8" s="39" customFormat="1" ht="21.95" customHeight="1" x14ac:dyDescent="0.2">
      <c r="A1448" s="388"/>
      <c r="B1448" s="394"/>
      <c r="C1448" s="204" t="s">
        <v>555</v>
      </c>
      <c r="D1448" s="103">
        <v>0</v>
      </c>
      <c r="E1448" s="103">
        <v>0</v>
      </c>
      <c r="F1448" s="103">
        <v>0</v>
      </c>
      <c r="G1448" s="103">
        <v>0</v>
      </c>
      <c r="H1448" s="6" t="s">
        <v>84</v>
      </c>
    </row>
    <row r="1449" spans="1:8" s="39" customFormat="1" ht="21.95" customHeight="1" x14ac:dyDescent="0.2">
      <c r="A1449" s="388"/>
      <c r="B1449" s="394"/>
      <c r="C1449" s="204" t="s">
        <v>556</v>
      </c>
      <c r="D1449" s="103">
        <v>14915.48</v>
      </c>
      <c r="E1449" s="103">
        <f>D1449/D1447*100</f>
        <v>60.000008045333843</v>
      </c>
      <c r="F1449" s="103">
        <v>0</v>
      </c>
      <c r="G1449" s="103">
        <v>0</v>
      </c>
      <c r="H1449" s="6">
        <f t="shared" ref="H1449:H1466" si="235">F1449/D1449*100-100</f>
        <v>-100</v>
      </c>
    </row>
    <row r="1450" spans="1:8" s="39" customFormat="1" ht="21.95" customHeight="1" x14ac:dyDescent="0.2">
      <c r="A1450" s="388"/>
      <c r="B1450" s="394"/>
      <c r="C1450" s="204" t="s">
        <v>557</v>
      </c>
      <c r="D1450" s="103">
        <v>7457.74</v>
      </c>
      <c r="E1450" s="103">
        <f>D1450/D1447*100</f>
        <v>30.000004022666921</v>
      </c>
      <c r="F1450" s="103">
        <v>0</v>
      </c>
      <c r="G1450" s="103">
        <v>0</v>
      </c>
      <c r="H1450" s="6">
        <f t="shared" si="235"/>
        <v>-100</v>
      </c>
    </row>
    <row r="1451" spans="1:8" s="39" customFormat="1" ht="21.95" customHeight="1" x14ac:dyDescent="0.2">
      <c r="A1451" s="389"/>
      <c r="B1451" s="394"/>
      <c r="C1451" s="204" t="s">
        <v>558</v>
      </c>
      <c r="D1451" s="103">
        <v>2485.91</v>
      </c>
      <c r="E1451" s="103">
        <f>D1451/D1447*100</f>
        <v>9.9999879319992289</v>
      </c>
      <c r="F1451" s="103">
        <v>0</v>
      </c>
      <c r="G1451" s="103">
        <v>0</v>
      </c>
      <c r="H1451" s="6">
        <f t="shared" si="235"/>
        <v>-100</v>
      </c>
    </row>
    <row r="1452" spans="1:8" s="39" customFormat="1" ht="21.95" customHeight="1" x14ac:dyDescent="0.2">
      <c r="A1452" s="385" t="s">
        <v>546</v>
      </c>
      <c r="B1452" s="394" t="s">
        <v>547</v>
      </c>
      <c r="C1452" s="204" t="s">
        <v>554</v>
      </c>
      <c r="D1452" s="103">
        <f>D1453+D1454+D1455+D1456</f>
        <v>139203.31</v>
      </c>
      <c r="E1452" s="103">
        <f>E1453+E1454+E1455+E1456</f>
        <v>100</v>
      </c>
      <c r="F1452" s="103">
        <f>F1453+F1454+F1455+F1456</f>
        <v>0</v>
      </c>
      <c r="G1452" s="103">
        <v>0</v>
      </c>
      <c r="H1452" s="6">
        <f t="shared" si="235"/>
        <v>-100</v>
      </c>
    </row>
    <row r="1453" spans="1:8" s="39" customFormat="1" ht="21.95" customHeight="1" x14ac:dyDescent="0.2">
      <c r="A1453" s="385"/>
      <c r="B1453" s="394"/>
      <c r="C1453" s="204" t="s">
        <v>555</v>
      </c>
      <c r="D1453" s="103">
        <v>0</v>
      </c>
      <c r="E1453" s="103">
        <v>0</v>
      </c>
      <c r="F1453" s="103">
        <v>0</v>
      </c>
      <c r="G1453" s="103">
        <v>0</v>
      </c>
      <c r="H1453" s="6" t="s">
        <v>84</v>
      </c>
    </row>
    <row r="1454" spans="1:8" s="39" customFormat="1" ht="21.95" customHeight="1" x14ac:dyDescent="0.2">
      <c r="A1454" s="385"/>
      <c r="B1454" s="394"/>
      <c r="C1454" s="204" t="s">
        <v>556</v>
      </c>
      <c r="D1454" s="103">
        <v>83521.990000000005</v>
      </c>
      <c r="E1454" s="103">
        <f>D1454/D1452*100</f>
        <v>60.000002873494893</v>
      </c>
      <c r="F1454" s="103">
        <v>0</v>
      </c>
      <c r="G1454" s="103">
        <v>0</v>
      </c>
      <c r="H1454" s="6">
        <f t="shared" si="235"/>
        <v>-100</v>
      </c>
    </row>
    <row r="1455" spans="1:8" s="39" customFormat="1" ht="21.95" customHeight="1" x14ac:dyDescent="0.2">
      <c r="A1455" s="385"/>
      <c r="B1455" s="394"/>
      <c r="C1455" s="204" t="s">
        <v>557</v>
      </c>
      <c r="D1455" s="103">
        <v>41760.99</v>
      </c>
      <c r="E1455" s="103">
        <f>D1455/D1452*100</f>
        <v>29.999997844878834</v>
      </c>
      <c r="F1455" s="103">
        <v>0</v>
      </c>
      <c r="G1455" s="103">
        <v>0</v>
      </c>
      <c r="H1455" s="6">
        <f t="shared" si="235"/>
        <v>-100</v>
      </c>
    </row>
    <row r="1456" spans="1:8" s="39" customFormat="1" ht="21.95" customHeight="1" x14ac:dyDescent="0.2">
      <c r="A1456" s="385"/>
      <c r="B1456" s="394"/>
      <c r="C1456" s="204" t="s">
        <v>558</v>
      </c>
      <c r="D1456" s="103">
        <v>13920.33</v>
      </c>
      <c r="E1456" s="103">
        <f>D1456/D1452*100</f>
        <v>9.9999992816262768</v>
      </c>
      <c r="F1456" s="103">
        <v>0</v>
      </c>
      <c r="G1456" s="103">
        <v>0</v>
      </c>
      <c r="H1456" s="6">
        <f t="shared" si="235"/>
        <v>-100</v>
      </c>
    </row>
    <row r="1457" spans="1:8" s="39" customFormat="1" ht="21.95" customHeight="1" x14ac:dyDescent="0.2">
      <c r="A1457" s="387" t="s">
        <v>709</v>
      </c>
      <c r="B1457" s="394" t="s">
        <v>1183</v>
      </c>
      <c r="C1457" s="204" t="s">
        <v>554</v>
      </c>
      <c r="D1457" s="103">
        <f>D1459</f>
        <v>22623.119999999999</v>
      </c>
      <c r="E1457" s="103">
        <v>100</v>
      </c>
      <c r="F1457" s="103">
        <v>0</v>
      </c>
      <c r="G1457" s="103">
        <v>0</v>
      </c>
      <c r="H1457" s="6">
        <f t="shared" si="235"/>
        <v>-100</v>
      </c>
    </row>
    <row r="1458" spans="1:8" s="39" customFormat="1" ht="21.95" customHeight="1" x14ac:dyDescent="0.2">
      <c r="A1458" s="388"/>
      <c r="B1458" s="394"/>
      <c r="C1458" s="204" t="s">
        <v>555</v>
      </c>
      <c r="D1458" s="103">
        <v>0</v>
      </c>
      <c r="E1458" s="103">
        <v>0</v>
      </c>
      <c r="F1458" s="103">
        <v>0</v>
      </c>
      <c r="G1458" s="103">
        <v>0</v>
      </c>
      <c r="H1458" s="6" t="s">
        <v>84</v>
      </c>
    </row>
    <row r="1459" spans="1:8" s="39" customFormat="1" ht="21.95" customHeight="1" x14ac:dyDescent="0.2">
      <c r="A1459" s="388"/>
      <c r="B1459" s="394"/>
      <c r="C1459" s="204" t="s">
        <v>556</v>
      </c>
      <c r="D1459" s="103">
        <v>22623.119999999999</v>
      </c>
      <c r="E1459" s="103">
        <v>100</v>
      </c>
      <c r="F1459" s="103">
        <v>0</v>
      </c>
      <c r="G1459" s="103">
        <v>0</v>
      </c>
      <c r="H1459" s="6">
        <f t="shared" si="235"/>
        <v>-100</v>
      </c>
    </row>
    <row r="1460" spans="1:8" s="39" customFormat="1" ht="21.95" customHeight="1" x14ac:dyDescent="0.2">
      <c r="A1460" s="388"/>
      <c r="B1460" s="394"/>
      <c r="C1460" s="204" t="s">
        <v>557</v>
      </c>
      <c r="D1460" s="103">
        <v>0</v>
      </c>
      <c r="E1460" s="103">
        <v>0</v>
      </c>
      <c r="F1460" s="103">
        <v>0</v>
      </c>
      <c r="G1460" s="103">
        <v>0</v>
      </c>
      <c r="H1460" s="6" t="s">
        <v>84</v>
      </c>
    </row>
    <row r="1461" spans="1:8" s="39" customFormat="1" ht="21.95" customHeight="1" x14ac:dyDescent="0.2">
      <c r="A1461" s="389"/>
      <c r="B1461" s="394"/>
      <c r="C1461" s="204" t="s">
        <v>558</v>
      </c>
      <c r="D1461" s="103">
        <v>0</v>
      </c>
      <c r="E1461" s="103">
        <v>0</v>
      </c>
      <c r="F1461" s="103">
        <v>0</v>
      </c>
      <c r="G1461" s="103">
        <v>0</v>
      </c>
      <c r="H1461" s="6" t="s">
        <v>84</v>
      </c>
    </row>
    <row r="1462" spans="1:8" s="39" customFormat="1" ht="21.95" customHeight="1" x14ac:dyDescent="0.2">
      <c r="A1462" s="387" t="s">
        <v>710</v>
      </c>
      <c r="B1462" s="394" t="s">
        <v>711</v>
      </c>
      <c r="C1462" s="204" t="s">
        <v>554</v>
      </c>
      <c r="D1462" s="103">
        <f>D1465+D1466</f>
        <v>15082.08</v>
      </c>
      <c r="E1462" s="103">
        <v>100</v>
      </c>
      <c r="F1462" s="103">
        <v>0</v>
      </c>
      <c r="G1462" s="103">
        <v>0</v>
      </c>
      <c r="H1462" s="6">
        <f t="shared" si="235"/>
        <v>-100</v>
      </c>
    </row>
    <row r="1463" spans="1:8" s="39" customFormat="1" ht="21.95" customHeight="1" x14ac:dyDescent="0.2">
      <c r="A1463" s="388"/>
      <c r="B1463" s="394"/>
      <c r="C1463" s="204" t="s">
        <v>555</v>
      </c>
      <c r="D1463" s="103">
        <v>0</v>
      </c>
      <c r="E1463" s="103">
        <v>0</v>
      </c>
      <c r="F1463" s="103">
        <v>0</v>
      </c>
      <c r="G1463" s="103">
        <v>0</v>
      </c>
      <c r="H1463" s="6" t="s">
        <v>84</v>
      </c>
    </row>
    <row r="1464" spans="1:8" s="39" customFormat="1" ht="21.95" customHeight="1" x14ac:dyDescent="0.2">
      <c r="A1464" s="388"/>
      <c r="B1464" s="394"/>
      <c r="C1464" s="204" t="s">
        <v>556</v>
      </c>
      <c r="D1464" s="103">
        <v>0</v>
      </c>
      <c r="E1464" s="103">
        <v>0</v>
      </c>
      <c r="F1464" s="103">
        <v>0</v>
      </c>
      <c r="G1464" s="103">
        <v>0</v>
      </c>
      <c r="H1464" s="6" t="s">
        <v>84</v>
      </c>
    </row>
    <row r="1465" spans="1:8" s="39" customFormat="1" ht="21.95" customHeight="1" x14ac:dyDescent="0.2">
      <c r="A1465" s="388"/>
      <c r="B1465" s="394"/>
      <c r="C1465" s="93" t="s">
        <v>557</v>
      </c>
      <c r="D1465" s="124">
        <v>11311.56</v>
      </c>
      <c r="E1465" s="124">
        <f>D1465/D1462*100</f>
        <v>75</v>
      </c>
      <c r="F1465" s="124">
        <v>0</v>
      </c>
      <c r="G1465" s="124">
        <v>0</v>
      </c>
      <c r="H1465" s="68">
        <f t="shared" si="235"/>
        <v>-100</v>
      </c>
    </row>
    <row r="1466" spans="1:8" s="39" customFormat="1" ht="21.95" customHeight="1" x14ac:dyDescent="0.2">
      <c r="A1466" s="389"/>
      <c r="B1466" s="394"/>
      <c r="C1466" s="93" t="s">
        <v>558</v>
      </c>
      <c r="D1466" s="124">
        <v>3770.52</v>
      </c>
      <c r="E1466" s="124">
        <f>D1466/D1462*100</f>
        <v>25</v>
      </c>
      <c r="F1466" s="124">
        <v>0</v>
      </c>
      <c r="G1466" s="124">
        <v>0</v>
      </c>
      <c r="H1466" s="68">
        <f t="shared" si="235"/>
        <v>-100</v>
      </c>
    </row>
    <row r="1467" spans="1:8" s="39" customFormat="1" ht="21.95" customHeight="1" x14ac:dyDescent="0.2">
      <c r="A1467" s="418" t="s">
        <v>923</v>
      </c>
      <c r="B1467" s="421" t="s">
        <v>1180</v>
      </c>
      <c r="C1467" s="253" t="s">
        <v>554</v>
      </c>
      <c r="D1467" s="254">
        <f>D1468+D1469+D1470+D1471</f>
        <v>12580</v>
      </c>
      <c r="E1467" s="254">
        <f>E1468+E1469+E1470+E1471</f>
        <v>100.00000000000001</v>
      </c>
      <c r="F1467" s="254">
        <f>F1468+F1469+F1470+F1471</f>
        <v>7347.7</v>
      </c>
      <c r="G1467" s="254">
        <f>G1468+G1469+G1470+G1471</f>
        <v>0</v>
      </c>
      <c r="H1467" s="255">
        <f>F1467/D1467*100-100</f>
        <v>-41.592209856915744</v>
      </c>
    </row>
    <row r="1468" spans="1:8" s="39" customFormat="1" ht="21.95" customHeight="1" x14ac:dyDescent="0.2">
      <c r="A1468" s="419"/>
      <c r="B1468" s="422"/>
      <c r="C1468" s="253" t="s">
        <v>555</v>
      </c>
      <c r="D1468" s="254">
        <f>D1473+D1478</f>
        <v>7108</v>
      </c>
      <c r="E1468" s="254">
        <f>D1468/D1467*100</f>
        <v>56.502384737678859</v>
      </c>
      <c r="F1468" s="254">
        <f>F1473+F1478</f>
        <v>3511.6</v>
      </c>
      <c r="G1468" s="254">
        <v>0</v>
      </c>
      <c r="H1468" s="255">
        <f>F1468/D1468*100-100</f>
        <v>-50.596510973550927</v>
      </c>
    </row>
    <row r="1469" spans="1:8" s="39" customFormat="1" ht="21.95" customHeight="1" x14ac:dyDescent="0.2">
      <c r="A1469" s="419"/>
      <c r="B1469" s="422"/>
      <c r="C1469" s="253" t="s">
        <v>556</v>
      </c>
      <c r="D1469" s="254">
        <f t="shared" ref="D1469:D1471" si="236">D1474+D1479</f>
        <v>4961.3</v>
      </c>
      <c r="E1469" s="254">
        <f>D1469/D1467*100</f>
        <v>39.437996820349767</v>
      </c>
      <c r="F1469" s="254">
        <f t="shared" ref="F1469:F1471" si="237">F1474+F1479</f>
        <v>3390.8</v>
      </c>
      <c r="G1469" s="254">
        <v>0</v>
      </c>
      <c r="H1469" s="255">
        <f t="shared" ref="H1469:H1471" si="238">F1469/D1469*100-100</f>
        <v>-31.655009775663629</v>
      </c>
    </row>
    <row r="1470" spans="1:8" s="39" customFormat="1" ht="21.95" customHeight="1" x14ac:dyDescent="0.2">
      <c r="A1470" s="419"/>
      <c r="B1470" s="422"/>
      <c r="C1470" s="253" t="s">
        <v>557</v>
      </c>
      <c r="D1470" s="254">
        <f t="shared" si="236"/>
        <v>206.7</v>
      </c>
      <c r="E1470" s="254">
        <f>D1470/D1467*100</f>
        <v>1.6430842607313194</v>
      </c>
      <c r="F1470" s="254">
        <f t="shared" si="237"/>
        <v>141.30000000000001</v>
      </c>
      <c r="G1470" s="254">
        <v>0</v>
      </c>
      <c r="H1470" s="255">
        <f t="shared" si="238"/>
        <v>-31.64005805515238</v>
      </c>
    </row>
    <row r="1471" spans="1:8" s="39" customFormat="1" ht="21.95" customHeight="1" x14ac:dyDescent="0.2">
      <c r="A1471" s="420"/>
      <c r="B1471" s="423"/>
      <c r="C1471" s="253" t="s">
        <v>558</v>
      </c>
      <c r="D1471" s="254">
        <f t="shared" si="236"/>
        <v>304</v>
      </c>
      <c r="E1471" s="254">
        <f>D1471/D1467*100</f>
        <v>2.4165341812400638</v>
      </c>
      <c r="F1471" s="254">
        <f t="shared" si="237"/>
        <v>304</v>
      </c>
      <c r="G1471" s="254">
        <v>0</v>
      </c>
      <c r="H1471" s="255">
        <f t="shared" si="238"/>
        <v>0</v>
      </c>
    </row>
    <row r="1472" spans="1:8" s="39" customFormat="1" ht="21.95" customHeight="1" x14ac:dyDescent="0.2">
      <c r="A1472" s="387" t="s">
        <v>924</v>
      </c>
      <c r="B1472" s="424" t="s">
        <v>925</v>
      </c>
      <c r="C1472" s="93" t="s">
        <v>554</v>
      </c>
      <c r="D1472" s="124">
        <f>D1473+D1474+D1475+D1476</f>
        <v>12580</v>
      </c>
      <c r="E1472" s="124">
        <f>E1473+E1474+E1475+E1476</f>
        <v>100.00000000000001</v>
      </c>
      <c r="F1472" s="124">
        <f>F1473+F1474+F1475+F1476</f>
        <v>7347.7</v>
      </c>
      <c r="G1472" s="124">
        <f>G1473+G1474+G1475+G1476</f>
        <v>100.00000000000003</v>
      </c>
      <c r="H1472" s="68">
        <f>F1472/D1472*100-100</f>
        <v>-41.592209856915744</v>
      </c>
    </row>
    <row r="1473" spans="1:8" s="39" customFormat="1" ht="21.95" customHeight="1" x14ac:dyDescent="0.2">
      <c r="A1473" s="388"/>
      <c r="B1473" s="425"/>
      <c r="C1473" s="93" t="s">
        <v>555</v>
      </c>
      <c r="D1473" s="124">
        <v>7108</v>
      </c>
      <c r="E1473" s="124">
        <f>D1473/D1472*100</f>
        <v>56.502384737678859</v>
      </c>
      <c r="F1473" s="124">
        <v>3511.6</v>
      </c>
      <c r="G1473" s="124">
        <f>F1473/F1472*100</f>
        <v>47.791826013582487</v>
      </c>
      <c r="H1473" s="68">
        <f t="shared" ref="H1473:H1476" si="239">F1473/D1473*100-100</f>
        <v>-50.596510973550927</v>
      </c>
    </row>
    <row r="1474" spans="1:8" s="39" customFormat="1" ht="21.95" customHeight="1" x14ac:dyDescent="0.2">
      <c r="A1474" s="388"/>
      <c r="B1474" s="425"/>
      <c r="C1474" s="93" t="s">
        <v>556</v>
      </c>
      <c r="D1474" s="124">
        <v>4961.3</v>
      </c>
      <c r="E1474" s="124">
        <f>D1474/D1472*100</f>
        <v>39.437996820349767</v>
      </c>
      <c r="F1474" s="124">
        <v>3390.8</v>
      </c>
      <c r="G1474" s="124">
        <f>F1474/F1472*100</f>
        <v>46.147774133402294</v>
      </c>
      <c r="H1474" s="68">
        <f t="shared" si="239"/>
        <v>-31.655009775663629</v>
      </c>
    </row>
    <row r="1475" spans="1:8" s="39" customFormat="1" ht="21.95" customHeight="1" x14ac:dyDescent="0.2">
      <c r="A1475" s="388"/>
      <c r="B1475" s="425"/>
      <c r="C1475" s="93" t="s">
        <v>557</v>
      </c>
      <c r="D1475" s="124">
        <v>206.7</v>
      </c>
      <c r="E1475" s="124">
        <f>D1475/D1472*100</f>
        <v>1.6430842607313194</v>
      </c>
      <c r="F1475" s="124">
        <v>141.30000000000001</v>
      </c>
      <c r="G1475" s="124">
        <f>F1475/F1472*100</f>
        <v>1.9230507505750103</v>
      </c>
      <c r="H1475" s="68">
        <f t="shared" si="239"/>
        <v>-31.64005805515238</v>
      </c>
    </row>
    <row r="1476" spans="1:8" s="39" customFormat="1" ht="21.95" customHeight="1" x14ac:dyDescent="0.2">
      <c r="A1476" s="389"/>
      <c r="B1476" s="426"/>
      <c r="C1476" s="93" t="s">
        <v>558</v>
      </c>
      <c r="D1476" s="124">
        <v>304</v>
      </c>
      <c r="E1476" s="124">
        <f>D1476/D1472*100</f>
        <v>2.4165341812400638</v>
      </c>
      <c r="F1476" s="124">
        <v>304</v>
      </c>
      <c r="G1476" s="124">
        <f>F1476/F1472*100</f>
        <v>4.1373491024402194</v>
      </c>
      <c r="H1476" s="68">
        <f t="shared" si="239"/>
        <v>0</v>
      </c>
    </row>
    <row r="1477" spans="1:8" s="39" customFormat="1" ht="21.95" hidden="1" customHeight="1" x14ac:dyDescent="0.2">
      <c r="A1477" s="387" t="s">
        <v>926</v>
      </c>
      <c r="B1477" s="424" t="s">
        <v>927</v>
      </c>
      <c r="C1477" s="93" t="s">
        <v>554</v>
      </c>
      <c r="D1477" s="124">
        <f>D1478+D1479+D1480+D1481</f>
        <v>0</v>
      </c>
      <c r="E1477" s="124"/>
      <c r="F1477" s="124">
        <f>F1478+F1479+F1480+F1481</f>
        <v>0</v>
      </c>
      <c r="G1477" s="124" t="e">
        <f>G1478+G1479+G1480+G1481</f>
        <v>#DIV/0!</v>
      </c>
      <c r="H1477" s="68" t="e">
        <f>F1477/D1477*100-100</f>
        <v>#DIV/0!</v>
      </c>
    </row>
    <row r="1478" spans="1:8" s="39" customFormat="1" ht="21.95" hidden="1" customHeight="1" x14ac:dyDescent="0.2">
      <c r="A1478" s="388"/>
      <c r="B1478" s="425"/>
      <c r="C1478" s="93" t="s">
        <v>555</v>
      </c>
      <c r="D1478" s="124"/>
      <c r="E1478" s="124"/>
      <c r="F1478" s="124"/>
      <c r="G1478" s="124" t="e">
        <f>F1478/F1477*100</f>
        <v>#DIV/0!</v>
      </c>
      <c r="H1478" s="68" t="s">
        <v>84</v>
      </c>
    </row>
    <row r="1479" spans="1:8" s="39" customFormat="1" ht="21.95" hidden="1" customHeight="1" x14ac:dyDescent="0.2">
      <c r="A1479" s="388"/>
      <c r="B1479" s="425"/>
      <c r="C1479" s="93" t="s">
        <v>556</v>
      </c>
      <c r="D1479" s="124"/>
      <c r="E1479" s="124"/>
      <c r="F1479" s="124"/>
      <c r="G1479" s="124" t="e">
        <f>F1479/F1477*100</f>
        <v>#DIV/0!</v>
      </c>
      <c r="H1479" s="68" t="s">
        <v>84</v>
      </c>
    </row>
    <row r="1480" spans="1:8" s="39" customFormat="1" ht="21.95" hidden="1" customHeight="1" x14ac:dyDescent="0.2">
      <c r="A1480" s="388"/>
      <c r="B1480" s="425"/>
      <c r="C1480" s="93" t="s">
        <v>557</v>
      </c>
      <c r="D1480" s="124"/>
      <c r="E1480" s="124"/>
      <c r="F1480" s="124"/>
      <c r="G1480" s="124" t="e">
        <f>F1480/F1477*100</f>
        <v>#DIV/0!</v>
      </c>
      <c r="H1480" s="68" t="s">
        <v>84</v>
      </c>
    </row>
    <row r="1481" spans="1:8" s="39" customFormat="1" ht="21.95" hidden="1" customHeight="1" x14ac:dyDescent="0.2">
      <c r="A1481" s="389"/>
      <c r="B1481" s="426"/>
      <c r="C1481" s="93" t="s">
        <v>558</v>
      </c>
      <c r="D1481" s="124"/>
      <c r="E1481" s="124"/>
      <c r="F1481" s="124"/>
      <c r="G1481" s="124">
        <v>100</v>
      </c>
      <c r="H1481" s="68" t="e">
        <f t="shared" ref="H1481" si="240">F1481/D1481*100-100</f>
        <v>#DIV/0!</v>
      </c>
    </row>
    <row r="1482" spans="1:8" s="46" customFormat="1" ht="21.95" customHeight="1" x14ac:dyDescent="0.2">
      <c r="A1482" s="395"/>
      <c r="B1482" s="393" t="s">
        <v>928</v>
      </c>
      <c r="C1482" s="207" t="s">
        <v>554</v>
      </c>
      <c r="D1482" s="120">
        <f>SUM(D1483:D1486)</f>
        <v>5028800.4399999995</v>
      </c>
      <c r="E1482" s="120">
        <f>SUM(E1483:E1486)</f>
        <v>100</v>
      </c>
      <c r="F1482" s="120">
        <f>SUM(F1483:F1486)</f>
        <v>3087884.5519500002</v>
      </c>
      <c r="G1482" s="120">
        <f>SUM(G1483:G1486)</f>
        <v>100</v>
      </c>
      <c r="H1482" s="69">
        <f>F1482/D1482*100-100</f>
        <v>-38.596001396507987</v>
      </c>
    </row>
    <row r="1483" spans="1:8" s="46" customFormat="1" ht="21.95" customHeight="1" x14ac:dyDescent="0.2">
      <c r="A1483" s="396"/>
      <c r="B1483" s="393"/>
      <c r="C1483" s="92" t="s">
        <v>555</v>
      </c>
      <c r="D1483" s="120">
        <f>D8+D393+D138+D503+D968+D1078++D1133+D1258+D1313+D1353+D1433+D1038+D658+D1468</f>
        <v>2185440.2000000002</v>
      </c>
      <c r="E1483" s="120">
        <f>D1483/D1482*100</f>
        <v>43.458479334686032</v>
      </c>
      <c r="F1483" s="120">
        <f>F8+F393+F138+F503+F968+F1078++F1133+F1258+F1313+F1353+F1433+F1038+F658+F1468</f>
        <v>1468254.7859500002</v>
      </c>
      <c r="G1483" s="120">
        <f>F1483/F1482*100</f>
        <v>47.548888607988815</v>
      </c>
      <c r="H1483" s="69">
        <f t="shared" ref="H1483:H1486" si="241">F1483/D1483*100-100</f>
        <v>-32.816519713053694</v>
      </c>
    </row>
    <row r="1484" spans="1:8" s="46" customFormat="1" ht="21.95" customHeight="1" x14ac:dyDescent="0.2">
      <c r="A1484" s="396"/>
      <c r="B1484" s="393"/>
      <c r="C1484" s="92" t="s">
        <v>556</v>
      </c>
      <c r="D1484" s="120">
        <f>D9+D394+D139+D504+D969+D1079++D1134+D1259+D1314+D1354+D1434+D1039+D659+D1469</f>
        <v>657127.8899999999</v>
      </c>
      <c r="E1484" s="120">
        <f>D1484/D1482*100</f>
        <v>13.067289065063795</v>
      </c>
      <c r="F1484" s="120">
        <f>F9+F394+F139+F504+F969+F1079++F1134+F1259+F1314+F1354+F1434+F1039+F659+F1469</f>
        <v>368787.79</v>
      </c>
      <c r="G1484" s="120">
        <f>F1484/F1482*100</f>
        <v>11.943056283212089</v>
      </c>
      <c r="H1484" s="69">
        <f t="shared" si="241"/>
        <v>-43.878840692638988</v>
      </c>
    </row>
    <row r="1485" spans="1:8" s="46" customFormat="1" ht="21.95" customHeight="1" x14ac:dyDescent="0.2">
      <c r="A1485" s="396"/>
      <c r="B1485" s="393"/>
      <c r="C1485" s="92" t="s">
        <v>557</v>
      </c>
      <c r="D1485" s="120">
        <f>D10+D395+D140+D505+D970+D1080++D1135+D1260+D1315+D1355+D1435+D1040+D660+D1470</f>
        <v>1826437.8899999997</v>
      </c>
      <c r="E1485" s="120">
        <f>D1485/D1482*100</f>
        <v>36.319553972994797</v>
      </c>
      <c r="F1485" s="120">
        <f>F10+F395+F140+F505+F970+F1080++F1135+F1260+F1315+F1355+F1435+F1040+F660+F1470</f>
        <v>1020768.9460000002</v>
      </c>
      <c r="G1485" s="120">
        <f>F1485/F1482*100</f>
        <v>33.057225062231822</v>
      </c>
      <c r="H1485" s="69">
        <f t="shared" si="241"/>
        <v>-44.111488729572926</v>
      </c>
    </row>
    <row r="1486" spans="1:8" s="46" customFormat="1" ht="21.95" customHeight="1" x14ac:dyDescent="0.2">
      <c r="A1486" s="397"/>
      <c r="B1486" s="393"/>
      <c r="C1486" s="92" t="s">
        <v>558</v>
      </c>
      <c r="D1486" s="120">
        <f>D11+D396+D141+D506+D971+D1081++D1136+D1261+D1316+D1356+D1436+D1041+D661+D1471</f>
        <v>359794.46</v>
      </c>
      <c r="E1486" s="120">
        <f>D1486/D1482*100</f>
        <v>7.1546776272553796</v>
      </c>
      <c r="F1486" s="120">
        <f>F11+F396+F141+F506+F971+F1081++F1136+F1261+F1316+F1356+F1436+F1041+F661+F1471</f>
        <v>230073.03</v>
      </c>
      <c r="G1486" s="120">
        <f>F1486/F1482*100</f>
        <v>7.4508300465672779</v>
      </c>
      <c r="H1486" s="69">
        <f t="shared" si="241"/>
        <v>-36.054315566726622</v>
      </c>
    </row>
    <row r="1487" spans="1:8" x14ac:dyDescent="0.2">
      <c r="A1487" s="40"/>
      <c r="B1487" s="41"/>
      <c r="C1487" s="41"/>
      <c r="E1487" s="126"/>
      <c r="G1487" s="126"/>
      <c r="H1487" s="52"/>
    </row>
    <row r="1488" spans="1:8" x14ac:dyDescent="0.2">
      <c r="A1488" s="40"/>
      <c r="B1488" s="41"/>
      <c r="C1488" s="41"/>
      <c r="E1488" s="126"/>
      <c r="G1488" s="126"/>
      <c r="H1488" s="52"/>
    </row>
  </sheetData>
  <mergeCells count="599">
    <mergeCell ref="A1202:A1206"/>
    <mergeCell ref="B1202:B1206"/>
    <mergeCell ref="A482:A486"/>
    <mergeCell ref="B482:B486"/>
    <mergeCell ref="A487:A491"/>
    <mergeCell ref="B487:B491"/>
    <mergeCell ref="A492:A496"/>
    <mergeCell ref="B492:B496"/>
    <mergeCell ref="A497:A501"/>
    <mergeCell ref="B497:B501"/>
    <mergeCell ref="A562:A566"/>
    <mergeCell ref="B562:B566"/>
    <mergeCell ref="A537:A541"/>
    <mergeCell ref="B537:B541"/>
    <mergeCell ref="A542:A546"/>
    <mergeCell ref="B542:B546"/>
    <mergeCell ref="A547:A551"/>
    <mergeCell ref="B547:B551"/>
    <mergeCell ref="A557:A561"/>
    <mergeCell ref="B557:B561"/>
    <mergeCell ref="A552:A556"/>
    <mergeCell ref="B552:B556"/>
    <mergeCell ref="A1137:A1141"/>
    <mergeCell ref="B1137:B1141"/>
    <mergeCell ref="A1322:A1326"/>
    <mergeCell ref="B1322:B1326"/>
    <mergeCell ref="B1402:B1406"/>
    <mergeCell ref="B1407:B1411"/>
    <mergeCell ref="A1472:A1476"/>
    <mergeCell ref="B1472:B1476"/>
    <mergeCell ref="A1477:A1481"/>
    <mergeCell ref="B1477:B1481"/>
    <mergeCell ref="A1332:A1336"/>
    <mergeCell ref="B1332:B1336"/>
    <mergeCell ref="A1352:A1356"/>
    <mergeCell ref="B1352:B1356"/>
    <mergeCell ref="A1357:A1361"/>
    <mergeCell ref="B1357:B1361"/>
    <mergeCell ref="A1382:A1386"/>
    <mergeCell ref="B1382:B1386"/>
    <mergeCell ref="A1387:A1391"/>
    <mergeCell ref="B1387:B1391"/>
    <mergeCell ref="A1392:A1396"/>
    <mergeCell ref="B1392:B1396"/>
    <mergeCell ref="A1337:A1341"/>
    <mergeCell ref="B1337:B1341"/>
    <mergeCell ref="A1342:A1346"/>
    <mergeCell ref="B1342:B1346"/>
    <mergeCell ref="A1467:A1471"/>
    <mergeCell ref="B1467:B1471"/>
    <mergeCell ref="A1412:A1416"/>
    <mergeCell ref="B1412:B1416"/>
    <mergeCell ref="A1417:A1421"/>
    <mergeCell ref="B1417:B1421"/>
    <mergeCell ref="A1377:A1381"/>
    <mergeCell ref="B1377:B1381"/>
    <mergeCell ref="A1422:A1426"/>
    <mergeCell ref="B1422:B1426"/>
    <mergeCell ref="A1447:A1451"/>
    <mergeCell ref="B1447:B1451"/>
    <mergeCell ref="B1462:B1466"/>
    <mergeCell ref="A1462:A1466"/>
    <mergeCell ref="B1457:B1461"/>
    <mergeCell ref="A1457:A1461"/>
    <mergeCell ref="A1427:A1431"/>
    <mergeCell ref="B1427:B1431"/>
    <mergeCell ref="B1397:B1401"/>
    <mergeCell ref="A1397:A1401"/>
    <mergeCell ref="A1297:A1301"/>
    <mergeCell ref="B1297:B1301"/>
    <mergeCell ref="A1302:A1306"/>
    <mergeCell ref="B1302:B1306"/>
    <mergeCell ref="A1307:A1311"/>
    <mergeCell ref="B1307:B1311"/>
    <mergeCell ref="A1257:A1261"/>
    <mergeCell ref="B1257:B1261"/>
    <mergeCell ref="A1287:A1291"/>
    <mergeCell ref="B1287:B1291"/>
    <mergeCell ref="A1272:A1276"/>
    <mergeCell ref="B1272:B1276"/>
    <mergeCell ref="A1327:A1331"/>
    <mergeCell ref="B1327:B1331"/>
    <mergeCell ref="A1232:A1236"/>
    <mergeCell ref="B1232:B1236"/>
    <mergeCell ref="A1237:A1241"/>
    <mergeCell ref="B1237:B1241"/>
    <mergeCell ref="A1267:A1271"/>
    <mergeCell ref="B1267:B1271"/>
    <mergeCell ref="A1277:A1281"/>
    <mergeCell ref="B1277:B1281"/>
    <mergeCell ref="A1282:A1286"/>
    <mergeCell ref="B1282:B1286"/>
    <mergeCell ref="A1312:A1316"/>
    <mergeCell ref="B1312:B1316"/>
    <mergeCell ref="A1317:A1321"/>
    <mergeCell ref="B1317:B1321"/>
    <mergeCell ref="A1292:A1296"/>
    <mergeCell ref="B1292:B1296"/>
    <mergeCell ref="B1242:B1246"/>
    <mergeCell ref="A1242:A1246"/>
    <mergeCell ref="A1262:A1266"/>
    <mergeCell ref="B1262:B1266"/>
    <mergeCell ref="A1247:A1251"/>
    <mergeCell ref="B1247:B1251"/>
    <mergeCell ref="A1227:A1231"/>
    <mergeCell ref="B1227:B1231"/>
    <mergeCell ref="B1482:B1486"/>
    <mergeCell ref="A1432:A1436"/>
    <mergeCell ref="B1432:B1436"/>
    <mergeCell ref="A1437:A1441"/>
    <mergeCell ref="B1437:B1441"/>
    <mergeCell ref="A1442:A1446"/>
    <mergeCell ref="B1442:B1446"/>
    <mergeCell ref="A1482:A1486"/>
    <mergeCell ref="A1362:A1366"/>
    <mergeCell ref="B1362:B1366"/>
    <mergeCell ref="A1367:A1371"/>
    <mergeCell ref="B1367:B1371"/>
    <mergeCell ref="A1372:A1376"/>
    <mergeCell ref="B1372:B1376"/>
    <mergeCell ref="A1452:A1456"/>
    <mergeCell ref="B1452:B1456"/>
    <mergeCell ref="A1402:A1406"/>
    <mergeCell ref="A1407:A1411"/>
    <mergeCell ref="B1252:B1256"/>
    <mergeCell ref="A1252:A1256"/>
    <mergeCell ref="A1347:A1351"/>
    <mergeCell ref="B1347:B1351"/>
    <mergeCell ref="A1207:A1211"/>
    <mergeCell ref="B1207:B1211"/>
    <mergeCell ref="A1212:A1216"/>
    <mergeCell ref="B1212:B1216"/>
    <mergeCell ref="A1222:A1226"/>
    <mergeCell ref="B1222:B1226"/>
    <mergeCell ref="A1162:A1166"/>
    <mergeCell ref="B1162:B1166"/>
    <mergeCell ref="A1167:A1171"/>
    <mergeCell ref="B1167:B1171"/>
    <mergeCell ref="A1172:A1176"/>
    <mergeCell ref="B1172:B1176"/>
    <mergeCell ref="A1177:A1181"/>
    <mergeCell ref="B1177:B1181"/>
    <mergeCell ref="A1182:A1186"/>
    <mergeCell ref="B1182:B1186"/>
    <mergeCell ref="A1187:A1191"/>
    <mergeCell ref="B1187:B1191"/>
    <mergeCell ref="A1192:A1196"/>
    <mergeCell ref="B1192:B1196"/>
    <mergeCell ref="A1197:A1201"/>
    <mergeCell ref="B1197:B1201"/>
    <mergeCell ref="A1217:A1221"/>
    <mergeCell ref="B1217:B1221"/>
    <mergeCell ref="A1142:A1146"/>
    <mergeCell ref="B1142:B1146"/>
    <mergeCell ref="A1147:A1151"/>
    <mergeCell ref="B1147:B1151"/>
    <mergeCell ref="A1152:A1156"/>
    <mergeCell ref="B1152:B1156"/>
    <mergeCell ref="A1157:A1161"/>
    <mergeCell ref="B1157:B1161"/>
    <mergeCell ref="A1112:A1116"/>
    <mergeCell ref="B1112:B1116"/>
    <mergeCell ref="A1117:A1121"/>
    <mergeCell ref="B1117:B1121"/>
    <mergeCell ref="A1122:A1126"/>
    <mergeCell ref="B1122:B1126"/>
    <mergeCell ref="A1127:A1131"/>
    <mergeCell ref="B1127:B1131"/>
    <mergeCell ref="A1132:A1136"/>
    <mergeCell ref="B1132:B1136"/>
    <mergeCell ref="A1087:A1091"/>
    <mergeCell ref="B1087:B1091"/>
    <mergeCell ref="A1092:A1096"/>
    <mergeCell ref="B1092:B1096"/>
    <mergeCell ref="A1097:A1101"/>
    <mergeCell ref="B1097:B1101"/>
    <mergeCell ref="A1102:A1106"/>
    <mergeCell ref="B1102:B1106"/>
    <mergeCell ref="A1107:A1111"/>
    <mergeCell ref="B1107:B1111"/>
    <mergeCell ref="A1062:A1066"/>
    <mergeCell ref="B1062:B1066"/>
    <mergeCell ref="A1067:A1071"/>
    <mergeCell ref="B1067:B1071"/>
    <mergeCell ref="A1072:A1076"/>
    <mergeCell ref="B1072:B1076"/>
    <mergeCell ref="A1077:A1081"/>
    <mergeCell ref="B1077:B1081"/>
    <mergeCell ref="A1082:A1086"/>
    <mergeCell ref="B1082:B1086"/>
    <mergeCell ref="A1037:A1041"/>
    <mergeCell ref="B1037:B1041"/>
    <mergeCell ref="A1042:A1046"/>
    <mergeCell ref="B1042:B1046"/>
    <mergeCell ref="A1047:A1051"/>
    <mergeCell ref="B1047:B1051"/>
    <mergeCell ref="A1052:A1056"/>
    <mergeCell ref="B1052:B1056"/>
    <mergeCell ref="A1057:A1061"/>
    <mergeCell ref="B1057:B1061"/>
    <mergeCell ref="A1012:A1016"/>
    <mergeCell ref="B1012:B1016"/>
    <mergeCell ref="A1017:A1021"/>
    <mergeCell ref="B1017:B1021"/>
    <mergeCell ref="A1022:A1026"/>
    <mergeCell ref="B1022:B1026"/>
    <mergeCell ref="A1027:A1031"/>
    <mergeCell ref="B1027:B1031"/>
    <mergeCell ref="A1032:A1036"/>
    <mergeCell ref="B1032:B1036"/>
    <mergeCell ref="A1002:A1006"/>
    <mergeCell ref="B1002:B1006"/>
    <mergeCell ref="A1007:A1011"/>
    <mergeCell ref="B1007:B1011"/>
    <mergeCell ref="A967:A971"/>
    <mergeCell ref="B967:B971"/>
    <mergeCell ref="A972:A976"/>
    <mergeCell ref="B972:B976"/>
    <mergeCell ref="A982:A986"/>
    <mergeCell ref="B982:B986"/>
    <mergeCell ref="A987:A991"/>
    <mergeCell ref="B987:B991"/>
    <mergeCell ref="A992:A996"/>
    <mergeCell ref="B992:B996"/>
    <mergeCell ref="B977:B981"/>
    <mergeCell ref="A977:A981"/>
    <mergeCell ref="A997:A1001"/>
    <mergeCell ref="B997:B1001"/>
    <mergeCell ref="A632:A636"/>
    <mergeCell ref="B632:B636"/>
    <mergeCell ref="A637:A641"/>
    <mergeCell ref="B637:B641"/>
    <mergeCell ref="A642:A646"/>
    <mergeCell ref="B642:B646"/>
    <mergeCell ref="A647:A651"/>
    <mergeCell ref="B647:B651"/>
    <mergeCell ref="A652:A656"/>
    <mergeCell ref="B652:B656"/>
    <mergeCell ref="A587:A591"/>
    <mergeCell ref="B587:B591"/>
    <mergeCell ref="A622:A626"/>
    <mergeCell ref="B622:B626"/>
    <mergeCell ref="A627:A631"/>
    <mergeCell ref="B627:B631"/>
    <mergeCell ref="A592:A596"/>
    <mergeCell ref="B592:B596"/>
    <mergeCell ref="A607:A611"/>
    <mergeCell ref="B607:B611"/>
    <mergeCell ref="A612:A616"/>
    <mergeCell ref="B612:B616"/>
    <mergeCell ref="A567:A571"/>
    <mergeCell ref="B567:B571"/>
    <mergeCell ref="A572:A576"/>
    <mergeCell ref="B572:B576"/>
    <mergeCell ref="A577:A581"/>
    <mergeCell ref="B577:B581"/>
    <mergeCell ref="A532:A536"/>
    <mergeCell ref="B532:B536"/>
    <mergeCell ref="A502:A506"/>
    <mergeCell ref="B502:B506"/>
    <mergeCell ref="A507:A511"/>
    <mergeCell ref="B507:B511"/>
    <mergeCell ref="A512:A516"/>
    <mergeCell ref="B512:B516"/>
    <mergeCell ref="A517:A521"/>
    <mergeCell ref="B517:B521"/>
    <mergeCell ref="A522:A526"/>
    <mergeCell ref="B522:B526"/>
    <mergeCell ref="A527:A531"/>
    <mergeCell ref="B527:B531"/>
    <mergeCell ref="A457:A461"/>
    <mergeCell ref="B457:B461"/>
    <mergeCell ref="A462:A466"/>
    <mergeCell ref="B462:B466"/>
    <mergeCell ref="A467:A471"/>
    <mergeCell ref="B467:B471"/>
    <mergeCell ref="A472:A476"/>
    <mergeCell ref="B472:B476"/>
    <mergeCell ref="A477:A481"/>
    <mergeCell ref="B477:B481"/>
    <mergeCell ref="A432:A436"/>
    <mergeCell ref="B432:B436"/>
    <mergeCell ref="A437:A441"/>
    <mergeCell ref="B437:B441"/>
    <mergeCell ref="A442:A446"/>
    <mergeCell ref="B442:B446"/>
    <mergeCell ref="A447:A451"/>
    <mergeCell ref="B447:B451"/>
    <mergeCell ref="A452:A456"/>
    <mergeCell ref="B452:B456"/>
    <mergeCell ref="A407:A411"/>
    <mergeCell ref="B407:B411"/>
    <mergeCell ref="A412:A416"/>
    <mergeCell ref="B412:B416"/>
    <mergeCell ref="A417:A421"/>
    <mergeCell ref="B417:B421"/>
    <mergeCell ref="A422:A426"/>
    <mergeCell ref="B422:B426"/>
    <mergeCell ref="A427:A431"/>
    <mergeCell ref="B427:B431"/>
    <mergeCell ref="A372:A376"/>
    <mergeCell ref="B372:B376"/>
    <mergeCell ref="A377:A381"/>
    <mergeCell ref="B377:B381"/>
    <mergeCell ref="A382:A386"/>
    <mergeCell ref="B382:B386"/>
    <mergeCell ref="A387:A391"/>
    <mergeCell ref="B387:B391"/>
    <mergeCell ref="A402:A406"/>
    <mergeCell ref="B402:B406"/>
    <mergeCell ref="A392:A396"/>
    <mergeCell ref="B392:B396"/>
    <mergeCell ref="A397:A401"/>
    <mergeCell ref="B397:B401"/>
    <mergeCell ref="A352:A356"/>
    <mergeCell ref="B352:B356"/>
    <mergeCell ref="A362:A366"/>
    <mergeCell ref="B362:B366"/>
    <mergeCell ref="A342:A346"/>
    <mergeCell ref="B342:B346"/>
    <mergeCell ref="A357:A361"/>
    <mergeCell ref="B357:B361"/>
    <mergeCell ref="A367:A371"/>
    <mergeCell ref="B367:B371"/>
    <mergeCell ref="A327:A331"/>
    <mergeCell ref="B327:B331"/>
    <mergeCell ref="A332:A336"/>
    <mergeCell ref="B332:B336"/>
    <mergeCell ref="A337:A341"/>
    <mergeCell ref="B337:B341"/>
    <mergeCell ref="A347:A351"/>
    <mergeCell ref="B347:B351"/>
    <mergeCell ref="A322:A326"/>
    <mergeCell ref="B322:B326"/>
    <mergeCell ref="A297:A301"/>
    <mergeCell ref="B297:B301"/>
    <mergeCell ref="A302:A306"/>
    <mergeCell ref="B302:B306"/>
    <mergeCell ref="A307:A311"/>
    <mergeCell ref="B307:B311"/>
    <mergeCell ref="A312:A316"/>
    <mergeCell ref="B312:B316"/>
    <mergeCell ref="A317:A321"/>
    <mergeCell ref="B317:B321"/>
    <mergeCell ref="A277:A281"/>
    <mergeCell ref="B277:B281"/>
    <mergeCell ref="A282:A286"/>
    <mergeCell ref="B282:B286"/>
    <mergeCell ref="A287:A291"/>
    <mergeCell ref="B287:B291"/>
    <mergeCell ref="A267:A271"/>
    <mergeCell ref="B267:B271"/>
    <mergeCell ref="A292:A296"/>
    <mergeCell ref="B292:B296"/>
    <mergeCell ref="A272:A276"/>
    <mergeCell ref="B272:B276"/>
    <mergeCell ref="A242:A246"/>
    <mergeCell ref="B242:B246"/>
    <mergeCell ref="A247:A251"/>
    <mergeCell ref="B247:B251"/>
    <mergeCell ref="A252:A256"/>
    <mergeCell ref="B252:B256"/>
    <mergeCell ref="A257:A261"/>
    <mergeCell ref="B257:B261"/>
    <mergeCell ref="A262:A266"/>
    <mergeCell ref="B262:B266"/>
    <mergeCell ref="A212:A216"/>
    <mergeCell ref="B212:B216"/>
    <mergeCell ref="A222:A226"/>
    <mergeCell ref="B222:B226"/>
    <mergeCell ref="A227:A231"/>
    <mergeCell ref="B227:B231"/>
    <mergeCell ref="A232:A236"/>
    <mergeCell ref="B232:B236"/>
    <mergeCell ref="A237:A241"/>
    <mergeCell ref="B237:B241"/>
    <mergeCell ref="A217:A221"/>
    <mergeCell ref="B217:B221"/>
    <mergeCell ref="A187:A191"/>
    <mergeCell ref="B187:B191"/>
    <mergeCell ref="A192:A196"/>
    <mergeCell ref="B192:B196"/>
    <mergeCell ref="A197:A201"/>
    <mergeCell ref="B197:B201"/>
    <mergeCell ref="A202:A206"/>
    <mergeCell ref="B202:B206"/>
    <mergeCell ref="A207:A211"/>
    <mergeCell ref="B207:B211"/>
    <mergeCell ref="A147:A151"/>
    <mergeCell ref="B147:B151"/>
    <mergeCell ref="A152:A156"/>
    <mergeCell ref="B152:B156"/>
    <mergeCell ref="A157:A161"/>
    <mergeCell ref="B157:B161"/>
    <mergeCell ref="A177:A181"/>
    <mergeCell ref="B177:B181"/>
    <mergeCell ref="A182:A186"/>
    <mergeCell ref="B182:B186"/>
    <mergeCell ref="A162:A166"/>
    <mergeCell ref="B162:B166"/>
    <mergeCell ref="A167:A171"/>
    <mergeCell ref="B167:B171"/>
    <mergeCell ref="A172:A176"/>
    <mergeCell ref="B172:B176"/>
    <mergeCell ref="A142:A146"/>
    <mergeCell ref="B142:B146"/>
    <mergeCell ref="A102:A106"/>
    <mergeCell ref="B102:B106"/>
    <mergeCell ref="A107:A111"/>
    <mergeCell ref="B107:B111"/>
    <mergeCell ref="A112:A116"/>
    <mergeCell ref="B112:B116"/>
    <mergeCell ref="B117:B121"/>
    <mergeCell ref="A117:A121"/>
    <mergeCell ref="A87:A91"/>
    <mergeCell ref="B87:B91"/>
    <mergeCell ref="A92:A96"/>
    <mergeCell ref="B92:B96"/>
    <mergeCell ref="A97:A101"/>
    <mergeCell ref="B97:B101"/>
    <mergeCell ref="A137:A141"/>
    <mergeCell ref="B137:B141"/>
    <mergeCell ref="A127:A131"/>
    <mergeCell ref="B127:B131"/>
    <mergeCell ref="A122:A126"/>
    <mergeCell ref="B122:B126"/>
    <mergeCell ref="B132:B136"/>
    <mergeCell ref="A132:A136"/>
    <mergeCell ref="A62:A66"/>
    <mergeCell ref="B62:B66"/>
    <mergeCell ref="A67:A71"/>
    <mergeCell ref="B67:B71"/>
    <mergeCell ref="A72:A76"/>
    <mergeCell ref="B72:B76"/>
    <mergeCell ref="A77:A81"/>
    <mergeCell ref="B77:B81"/>
    <mergeCell ref="A82:A86"/>
    <mergeCell ref="B82:B86"/>
    <mergeCell ref="B32:B36"/>
    <mergeCell ref="A37:A41"/>
    <mergeCell ref="B37:B41"/>
    <mergeCell ref="A42:A46"/>
    <mergeCell ref="B42:B46"/>
    <mergeCell ref="A52:A56"/>
    <mergeCell ref="B52:B56"/>
    <mergeCell ref="A57:A61"/>
    <mergeCell ref="B57:B61"/>
    <mergeCell ref="B47:B51"/>
    <mergeCell ref="A47:A51"/>
    <mergeCell ref="A2:H2"/>
    <mergeCell ref="A4:A5"/>
    <mergeCell ref="B4:B5"/>
    <mergeCell ref="C4:C5"/>
    <mergeCell ref="D4:E4"/>
    <mergeCell ref="F4:G4"/>
    <mergeCell ref="H4:H5"/>
    <mergeCell ref="A7:A11"/>
    <mergeCell ref="B7:B11"/>
    <mergeCell ref="A12:A16"/>
    <mergeCell ref="B12:B16"/>
    <mergeCell ref="A17:A21"/>
    <mergeCell ref="B17:B21"/>
    <mergeCell ref="A22:A26"/>
    <mergeCell ref="B22:B26"/>
    <mergeCell ref="A27:A31"/>
    <mergeCell ref="B27:B31"/>
    <mergeCell ref="A32:A36"/>
    <mergeCell ref="A657:A661"/>
    <mergeCell ref="B657:B661"/>
    <mergeCell ref="A662:A666"/>
    <mergeCell ref="B662:B666"/>
    <mergeCell ref="B712:B716"/>
    <mergeCell ref="A712:A716"/>
    <mergeCell ref="A692:A696"/>
    <mergeCell ref="B692:B696"/>
    <mergeCell ref="A697:A701"/>
    <mergeCell ref="B697:B701"/>
    <mergeCell ref="A702:A706"/>
    <mergeCell ref="B702:B706"/>
    <mergeCell ref="A667:A671"/>
    <mergeCell ref="B667:B671"/>
    <mergeCell ref="A672:A676"/>
    <mergeCell ref="B672:B676"/>
    <mergeCell ref="A677:A681"/>
    <mergeCell ref="B677:B681"/>
    <mergeCell ref="A682:A686"/>
    <mergeCell ref="B682:B686"/>
    <mergeCell ref="A687:A691"/>
    <mergeCell ref="B687:B691"/>
    <mergeCell ref="B707:B711"/>
    <mergeCell ref="A707:A711"/>
    <mergeCell ref="A717:A721"/>
    <mergeCell ref="B717:B721"/>
    <mergeCell ref="A722:A726"/>
    <mergeCell ref="B722:B726"/>
    <mergeCell ref="A727:A731"/>
    <mergeCell ref="B727:B731"/>
    <mergeCell ref="A732:A736"/>
    <mergeCell ref="B732:B736"/>
    <mergeCell ref="A737:A741"/>
    <mergeCell ref="B737:B741"/>
    <mergeCell ref="A742:A746"/>
    <mergeCell ref="B742:B746"/>
    <mergeCell ref="A747:A751"/>
    <mergeCell ref="B747:B751"/>
    <mergeCell ref="A752:A756"/>
    <mergeCell ref="B752:B756"/>
    <mergeCell ref="A757:A761"/>
    <mergeCell ref="B757:B761"/>
    <mergeCell ref="A762:A766"/>
    <mergeCell ref="B762:B766"/>
    <mergeCell ref="A767:A771"/>
    <mergeCell ref="B767:B771"/>
    <mergeCell ref="A772:A776"/>
    <mergeCell ref="B772:B776"/>
    <mergeCell ref="A777:A781"/>
    <mergeCell ref="B777:B781"/>
    <mergeCell ref="A782:A786"/>
    <mergeCell ref="B782:B786"/>
    <mergeCell ref="A787:A791"/>
    <mergeCell ref="B787:B791"/>
    <mergeCell ref="A792:A796"/>
    <mergeCell ref="B792:B796"/>
    <mergeCell ref="A797:A801"/>
    <mergeCell ref="B797:B801"/>
    <mergeCell ref="A802:A806"/>
    <mergeCell ref="B802:B806"/>
    <mergeCell ref="A807:A811"/>
    <mergeCell ref="B807:B811"/>
    <mergeCell ref="A812:A816"/>
    <mergeCell ref="B812:B816"/>
    <mergeCell ref="A862:A866"/>
    <mergeCell ref="B862:B866"/>
    <mergeCell ref="A867:A871"/>
    <mergeCell ref="B867:B871"/>
    <mergeCell ref="A872:A876"/>
    <mergeCell ref="B872:B876"/>
    <mergeCell ref="A817:A821"/>
    <mergeCell ref="B817:B821"/>
    <mergeCell ref="A822:A826"/>
    <mergeCell ref="B822:B826"/>
    <mergeCell ref="A827:A831"/>
    <mergeCell ref="B827:B831"/>
    <mergeCell ref="A832:A836"/>
    <mergeCell ref="B832:B836"/>
    <mergeCell ref="A837:A841"/>
    <mergeCell ref="B837:B841"/>
    <mergeCell ref="A962:A966"/>
    <mergeCell ref="B962:B966"/>
    <mergeCell ref="A932:A936"/>
    <mergeCell ref="B932:B936"/>
    <mergeCell ref="A937:A941"/>
    <mergeCell ref="B937:B941"/>
    <mergeCell ref="A942:A946"/>
    <mergeCell ref="B942:B946"/>
    <mergeCell ref="A947:A951"/>
    <mergeCell ref="B947:B951"/>
    <mergeCell ref="A952:A956"/>
    <mergeCell ref="B952:B956"/>
    <mergeCell ref="A922:A926"/>
    <mergeCell ref="B922:B926"/>
    <mergeCell ref="A927:A931"/>
    <mergeCell ref="B927:B931"/>
    <mergeCell ref="A957:A961"/>
    <mergeCell ref="B957:B961"/>
    <mergeCell ref="A892:A896"/>
    <mergeCell ref="B892:B896"/>
    <mergeCell ref="A897:A901"/>
    <mergeCell ref="B897:B901"/>
    <mergeCell ref="A902:A906"/>
    <mergeCell ref="B902:B906"/>
    <mergeCell ref="A907:A911"/>
    <mergeCell ref="B907:B911"/>
    <mergeCell ref="A912:A916"/>
    <mergeCell ref="B912:B916"/>
    <mergeCell ref="A582:A586"/>
    <mergeCell ref="B582:B586"/>
    <mergeCell ref="A597:A601"/>
    <mergeCell ref="B597:B601"/>
    <mergeCell ref="A602:A606"/>
    <mergeCell ref="B602:B606"/>
    <mergeCell ref="A617:A621"/>
    <mergeCell ref="B617:B621"/>
    <mergeCell ref="A917:A921"/>
    <mergeCell ref="B917:B921"/>
    <mergeCell ref="A877:A881"/>
    <mergeCell ref="B877:B881"/>
    <mergeCell ref="A882:A886"/>
    <mergeCell ref="B882:B886"/>
    <mergeCell ref="A887:A891"/>
    <mergeCell ref="B887:B891"/>
    <mergeCell ref="A842:A846"/>
    <mergeCell ref="B842:B846"/>
    <mergeCell ref="A847:A851"/>
    <mergeCell ref="B847:B851"/>
    <mergeCell ref="A852:A856"/>
    <mergeCell ref="B852:B856"/>
    <mergeCell ref="A857:A861"/>
    <mergeCell ref="B857:B861"/>
  </mergeCells>
  <pageMargins left="0.70866141732283472" right="0.70866141732283472" top="0.74803149606299213" bottom="0.74803149606299213" header="0.31496062992125984" footer="0.31496062992125984"/>
  <pageSetup paperSize="9" scale="45" orientation="portrait" verticalDpi="0" r:id="rId1"/>
  <rowBreaks count="18" manualBreakCount="18">
    <brk id="86" max="7" man="1"/>
    <brk id="166" max="7" man="1"/>
    <brk id="241" max="7" man="1"/>
    <brk id="316" max="7" man="1"/>
    <brk id="391" max="7" man="1"/>
    <brk id="466" max="7" man="1"/>
    <brk id="541" max="7" man="1"/>
    <brk id="617" max="7" man="1"/>
    <brk id="691" max="7" man="1"/>
    <brk id="776" max="7" man="1"/>
    <brk id="866" max="7" man="1"/>
    <brk id="941" max="7" man="1"/>
    <brk id="1021" max="7" man="1"/>
    <brk id="1096" max="7" man="1"/>
    <brk id="1186" max="7" man="1"/>
    <brk id="1276" max="7" man="1"/>
    <brk id="1361" max="7" man="1"/>
    <brk id="1451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</vt:lpstr>
      <vt:lpstr>форма 4</vt:lpstr>
      <vt:lpstr>'форма 2'!Область_печати</vt:lpstr>
      <vt:lpstr>'форма 4'!Область_печати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2019-11-18T13:08:19Z</cp:lastPrinted>
  <dcterms:created xsi:type="dcterms:W3CDTF">1996-10-08T23:32:33Z</dcterms:created>
  <dcterms:modified xsi:type="dcterms:W3CDTF">2019-11-19T06:47:20Z</dcterms:modified>
</cp:coreProperties>
</file>